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Протоколы 2023\Шоссе 2023\"/>
    </mc:Choice>
  </mc:AlternateContent>
  <xr:revisionPtr revIDLastSave="0" documentId="13_ncr:1_{D75E220A-4023-4CB7-9F4A-190E8A4C5AB7}" xr6:coauthVersionLast="47" xr6:coauthVersionMax="47" xr10:uidLastSave="{00000000-0000-0000-0000-000000000000}"/>
  <bookViews>
    <workbookView xWindow="10512" yWindow="336" windowWidth="12444" windowHeight="11940" tabRatio="789" xr2:uid="{00000000-000D-0000-FFFF-FFFF00000000}"/>
  </bookViews>
  <sheets>
    <sheet name="Критериум" sheetId="91" r:id="rId1"/>
  </sheets>
  <definedNames>
    <definedName name="_xlnm.Print_Titles" localSheetId="0">Критериум!$21:$22</definedName>
    <definedName name="_xlnm.Print_Area" localSheetId="0">Критериум!$A$1:$V$77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0" i="91" l="1"/>
  <c r="S33" i="91"/>
  <c r="S23" i="91"/>
  <c r="S39" i="91"/>
  <c r="S28" i="91"/>
  <c r="S29" i="91"/>
  <c r="S30" i="91"/>
  <c r="S31" i="91"/>
  <c r="S32" i="91"/>
  <c r="S27" i="91"/>
  <c r="H77" i="91" l="1"/>
  <c r="E77" i="91"/>
  <c r="V69" i="91" l="1"/>
  <c r="V68" i="91"/>
  <c r="V67" i="91"/>
  <c r="V66" i="91"/>
  <c r="V65" i="91"/>
  <c r="V64" i="91"/>
  <c r="V63" i="91"/>
  <c r="H66" i="91"/>
  <c r="H69" i="91"/>
  <c r="H68" i="91"/>
  <c r="H67" i="91"/>
  <c r="H65" i="91" l="1"/>
  <c r="H64" i="91" s="1"/>
  <c r="S77" i="91"/>
  <c r="S24" i="91"/>
  <c r="S25" i="91"/>
  <c r="S26" i="91"/>
</calcChain>
</file>

<file path=xl/sharedStrings.xml><?xml version="1.0" encoding="utf-8"?>
<sst xmlns="http://schemas.openxmlformats.org/spreadsheetml/2006/main" count="250" uniqueCount="153">
  <si>
    <t>Министерство спорта Российской Федерации</t>
  </si>
  <si>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</si>
  <si>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</si>
  <si>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</si>
  <si>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</si>
  <si>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</si>
  <si>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</si>
  <si>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</si>
  <si>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</si>
  <si>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</si>
  <si>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</si>
  <si>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</si>
  <si>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</si>
  <si>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</si>
  <si>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</si>
  <si>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</si>
  <si>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</si>
  <si>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ОЧКИ НА ПРОМЕЖУТОЧНЫХ ФИНИШАХ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</si>
  <si>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</si>
  <si>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</si>
  <si>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</si>
  <si>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</si>
  <si>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</si>
  <si>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</si>
  <si>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</si>
  <si>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РЕЗУЛЬТАТ очки</t>
  </si>
  <si>
    <t>Доп. Инфо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</si>
  <si>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</si>
  <si>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</si>
  <si>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</si>
  <si>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</si>
  <si>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</si>
  <si>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</si>
  <si>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</si>
  <si>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</si>
  <si>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</si>
  <si>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</si>
  <si>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МАКСИМАЛЬНЫЙ ПЕРЕПАД (HD):</t>
  </si>
  <si>
    <t>ДИСТАНЦИЯ: ДЛИНА КРУГА/КРУГОВ</t>
  </si>
  <si>
    <t>шоссе - критериум 20-40 км</t>
  </si>
  <si>
    <t>1 СР</t>
  </si>
  <si>
    <t>Место на основном финише</t>
  </si>
  <si>
    <t>UCI ID</t>
  </si>
  <si>
    <t/>
  </si>
  <si>
    <t>№ ВРВС: 0080721811С</t>
  </si>
  <si>
    <t>СУДЬЯ НА ФИНИШЕ</t>
  </si>
  <si>
    <t>2 СР</t>
  </si>
  <si>
    <t>3 СР</t>
  </si>
  <si>
    <r>
      <rPr>
        <b/>
        <sz val="11"/>
        <rFont val="Calibri"/>
        <family val="2"/>
        <charset val="204"/>
        <scheme val="minor"/>
      </rPr>
      <t>МЕСТО ПРОВЕДЕНИЯ</t>
    </r>
    <r>
      <rPr>
        <sz val="11"/>
        <rFont val="Calibri"/>
        <family val="2"/>
        <charset val="204"/>
        <scheme val="minor"/>
      </rPr>
      <t>: г. Уфа</t>
    </r>
  </si>
  <si>
    <t>Министерство молодежной политики и спорта республики Башкортостан</t>
  </si>
  <si>
    <t>Федерация велосипедного спорта республики Башкортостан</t>
  </si>
  <si>
    <t xml:space="preserve">НАЧАЛО ГОНКИ: 13ч 00м </t>
  </si>
  <si>
    <t>Ветер: 4,0 м/с (ю/з)</t>
  </si>
  <si>
    <t>Иркутская область</t>
  </si>
  <si>
    <t>НФ</t>
  </si>
  <si>
    <t>Свердловская область</t>
  </si>
  <si>
    <t>Республика Башкортостан</t>
  </si>
  <si>
    <t xml:space="preserve">СУММА ПОЛОЖИТЕЛЬНЫХ ПЕРЕПАДОВ ВЫСОТЫ НА ДИСТАНЦИИ (ТС): </t>
  </si>
  <si>
    <t>ПЕРВЕНСТВО РОССИИ</t>
  </si>
  <si>
    <t>Юноши 15-16 лет</t>
  </si>
  <si>
    <t>ДАТА ПРОВЕДЕНИЯ: 02 июля 2023 года</t>
  </si>
  <si>
    <t>ОКОНЧАНИЕ ГОНКИ: 14ч 35м</t>
  </si>
  <si>
    <t>№ ЕКП 2023: 31257</t>
  </si>
  <si>
    <t>2,1 км/20</t>
  </si>
  <si>
    <t xml:space="preserve">НАЗВАНИЕ ТРАССЫ / РЕГ. НОМЕР: </t>
  </si>
  <si>
    <t>И.Е. Иваншин (ВК, Челябинская обл.)</t>
  </si>
  <si>
    <t>Н.С. Мухамадеева (1к., Респ. Башкортостан)</t>
  </si>
  <si>
    <t>Д.А. Стержнева (ВК, Челябинская область)</t>
  </si>
  <si>
    <t>Температура: +22+20</t>
  </si>
  <si>
    <t>Влажность: 69 %</t>
  </si>
  <si>
    <t>Осадки: облачно, дождь</t>
  </si>
  <si>
    <t>Дяченко Андрей</t>
  </si>
  <si>
    <t>11.02.2007</t>
  </si>
  <si>
    <t>кмс</t>
  </si>
  <si>
    <t>Санкт-Петербург</t>
  </si>
  <si>
    <t>Стаценко Станислав</t>
  </si>
  <si>
    <t>15.01.2007</t>
  </si>
  <si>
    <t>Маликов Руслан</t>
  </si>
  <si>
    <t>19.09.2008</t>
  </si>
  <si>
    <t>Степанов Тарас</t>
  </si>
  <si>
    <t>12.06.2008</t>
  </si>
  <si>
    <t>Ленинградская область</t>
  </si>
  <si>
    <t>Гусаков Максим</t>
  </si>
  <si>
    <t>11.07.2007</t>
  </si>
  <si>
    <t>Краснодарский край</t>
  </si>
  <si>
    <t>Макаров Семен</t>
  </si>
  <si>
    <t>15.05.2007</t>
  </si>
  <si>
    <t>Кезерев Николай</t>
  </si>
  <si>
    <t>12.08.2008</t>
  </si>
  <si>
    <t>Ахтамов Кирилл</t>
  </si>
  <si>
    <t>13.07.2007</t>
  </si>
  <si>
    <t>Гурьянов Кирилл</t>
  </si>
  <si>
    <t>02.10.2008</t>
  </si>
  <si>
    <t>Сорочайкин Назар</t>
  </si>
  <si>
    <t>17.10.2007</t>
  </si>
  <si>
    <t>Самарская область</t>
  </si>
  <si>
    <t>Колоколов Максим</t>
  </si>
  <si>
    <t>01.05.2007</t>
  </si>
  <si>
    <t>Оренбургская область</t>
  </si>
  <si>
    <t>10.06.2008</t>
  </si>
  <si>
    <t>Клыпин Никита</t>
  </si>
  <si>
    <t>20.02.2007</t>
  </si>
  <si>
    <t>Дорогини Игнат</t>
  </si>
  <si>
    <t>22.02.2007</t>
  </si>
  <si>
    <t>Волков Никита</t>
  </si>
  <si>
    <t>15.10.2008</t>
  </si>
  <si>
    <t>Митьков Дмитрий</t>
  </si>
  <si>
    <t>25.11.2008</t>
  </si>
  <si>
    <t>Старостин Никита</t>
  </si>
  <si>
    <t>17.06.2007</t>
  </si>
  <si>
    <t>Цапенко Родион</t>
  </si>
  <si>
    <t>06.04.2008</t>
  </si>
  <si>
    <t>Иванов Алексей</t>
  </si>
  <si>
    <t>30.05.2007</t>
  </si>
  <si>
    <t>Ломов Кирилл</t>
  </si>
  <si>
    <t>22.03.2009</t>
  </si>
  <si>
    <t>Уразов Артем</t>
  </si>
  <si>
    <t>04.09.2007</t>
  </si>
  <si>
    <t>Леусенко Виталий</t>
  </si>
  <si>
    <t>06.03.2007</t>
  </si>
  <si>
    <t>Иванаев Максим</t>
  </si>
  <si>
    <t>03.01.2008</t>
  </si>
  <si>
    <t>Башуров Артур</t>
  </si>
  <si>
    <t>01.06.2007</t>
  </si>
  <si>
    <t>18.04.2008</t>
  </si>
  <si>
    <t>Пузыров Владимир</t>
  </si>
  <si>
    <t>14.02.2008</t>
  </si>
  <si>
    <t>Чумилович Сергей</t>
  </si>
  <si>
    <t>01.07.2007</t>
  </si>
  <si>
    <t>Газизов Руслан</t>
  </si>
  <si>
    <t>17.10.2009</t>
  </si>
  <si>
    <t>Скалкин Кирилл</t>
  </si>
  <si>
    <t>23.10.2008</t>
  </si>
  <si>
    <t>Минаев Иван</t>
  </si>
  <si>
    <t>20.02.2009</t>
  </si>
  <si>
    <t>Яковлев Аристарх</t>
  </si>
  <si>
    <t>17.06.2008</t>
  </si>
  <si>
    <t>Александров Дмитрий</t>
  </si>
  <si>
    <t>11.12.2007</t>
  </si>
  <si>
    <t>Тренин Кирилл</t>
  </si>
  <si>
    <t>23.04.2008</t>
  </si>
  <si>
    <t>Свешников Михаил</t>
  </si>
  <si>
    <t>06.03.2009</t>
  </si>
  <si>
    <t>Поляков Егор</t>
  </si>
  <si>
    <t>16.02.2009</t>
  </si>
  <si>
    <t>Нафиков Артур</t>
  </si>
  <si>
    <t>22.09.2009</t>
  </si>
  <si>
    <t>Соболев Семен</t>
  </si>
  <si>
    <t>06.02.2008</t>
  </si>
  <si>
    <t>Иванов Дмитрий</t>
  </si>
  <si>
    <t>29.08.2008</t>
  </si>
  <si>
    <t>Бертунов Максим</t>
  </si>
  <si>
    <t>Цветцих Кирилл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</si>
</sst>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44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right" vertical="center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vertical="center"/>
    </xf>
    <xf numFmtId="49" fontId="12" fillId="0" borderId="17" xfId="0" applyNumberFormat="1" applyFont="1" applyFill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>
      <alignment horizontal="right" vertical="center"/>
    </xf>
    <xf numFmtId="0" fontId="12" fillId="0" borderId="2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0" fontId="12" fillId="0" borderId="16" xfId="0" applyFont="1" applyBorder="1" applyAlignment="1">
      <alignment horizontal="center" vertical="center"/>
    </xf>
    <xf numFmtId="1" fontId="17" fillId="0" borderId="1" xfId="8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5" fillId="0" borderId="19" xfId="0" applyNumberFormat="1" applyFont="1" applyFill="1" applyBorder="1" applyAlignment="1" applyProtection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0" fontId="11" fillId="0" borderId="23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9" fontId="12" fillId="0" borderId="22" xfId="0" applyNumberFormat="1" applyFont="1" applyFill="1" applyBorder="1" applyAlignment="1">
      <alignment horizontal="right" vertical="center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4" fillId="0" borderId="15" xfId="0" applyFont="1" applyBorder="1" applyAlignment="1">
      <alignment horizontal="right" vertical="center"/>
    </xf>
    <xf numFmtId="49" fontId="12" fillId="0" borderId="2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12" fillId="0" borderId="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14" fontId="12" fillId="0" borderId="2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vertical="center"/>
    </xf>
    <xf numFmtId="14" fontId="12" fillId="0" borderId="5" xfId="0" applyNumberFormat="1" applyFont="1" applyFill="1" applyBorder="1" applyAlignment="1">
      <alignment vertical="center"/>
    </xf>
    <xf numFmtId="14" fontId="12" fillId="0" borderId="5" xfId="0" applyNumberFormat="1" applyFont="1" applyBorder="1" applyAlignment="1">
      <alignment horizontal="right" vertical="center"/>
    </xf>
    <xf numFmtId="14" fontId="12" fillId="0" borderId="21" xfId="0" applyNumberFormat="1" applyFont="1" applyBorder="1" applyAlignment="1">
      <alignment horizontal="right" vertical="center"/>
    </xf>
    <xf numFmtId="14" fontId="5" fillId="0" borderId="25" xfId="0" applyNumberFormat="1" applyFont="1" applyBorder="1" applyAlignment="1">
      <alignment vertical="center"/>
    </xf>
    <xf numFmtId="14" fontId="12" fillId="0" borderId="2" xfId="0" applyNumberFormat="1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14" fontId="12" fillId="0" borderId="3" xfId="0" applyNumberFormat="1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9" fontId="12" fillId="0" borderId="6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1" fillId="2" borderId="24" xfId="0" applyFont="1" applyFill="1" applyBorder="1" applyAlignment="1">
      <alignment vertical="center"/>
    </xf>
    <xf numFmtId="0" fontId="12" fillId="0" borderId="16" xfId="0" applyFont="1" applyBorder="1" applyAlignment="1">
      <alignment vertical="center"/>
    </xf>
    <xf numFmtId="49" fontId="12" fillId="0" borderId="32" xfId="2" applyNumberFormat="1" applyFont="1" applyBorder="1" applyAlignment="1">
      <alignment vertical="center"/>
    </xf>
    <xf numFmtId="0" fontId="5" fillId="0" borderId="15" xfId="0" applyFont="1" applyBorder="1" applyAlignment="1">
      <alignment horizontal="right" vertical="center"/>
    </xf>
    <xf numFmtId="49" fontId="12" fillId="0" borderId="4" xfId="2" applyNumberFormat="1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49" fontId="12" fillId="0" borderId="33" xfId="2" applyNumberFormat="1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1" fontId="17" fillId="0" borderId="35" xfId="8" applyNumberFormat="1" applyFont="1" applyFill="1" applyBorder="1" applyAlignment="1">
      <alignment horizontal="center" vertical="center" wrapText="1"/>
    </xf>
    <xf numFmtId="0" fontId="15" fillId="0" borderId="35" xfId="0" applyNumberFormat="1" applyFont="1" applyFill="1" applyBorder="1" applyAlignment="1" applyProtection="1">
      <alignment horizontal="center" vertical="center"/>
    </xf>
    <xf numFmtId="0" fontId="15" fillId="0" borderId="36" xfId="0" applyNumberFormat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2" fillId="0" borderId="6" xfId="2" applyFont="1" applyBorder="1" applyAlignment="1">
      <alignment horizontal="right" vertical="center"/>
    </xf>
    <xf numFmtId="0" fontId="12" fillId="0" borderId="6" xfId="0" applyFont="1" applyFill="1" applyBorder="1" applyAlignment="1">
      <alignment horizontal="right" vertical="center"/>
    </xf>
    <xf numFmtId="0" fontId="6" fillId="2" borderId="1" xfId="3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5" fillId="0" borderId="18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NumberFormat="1" applyFont="1" applyBorder="1" applyAlignment="1">
      <alignment horizontal="center" vertical="center"/>
    </xf>
    <xf numFmtId="0" fontId="15" fillId="0" borderId="35" xfId="0" applyFont="1" applyBorder="1" applyAlignment="1">
      <alignment horizontal="left" vertical="center"/>
    </xf>
    <xf numFmtId="0" fontId="15" fillId="0" borderId="3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2" borderId="30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13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4" fontId="6" fillId="2" borderId="30" xfId="3" applyNumberFormat="1" applyFont="1" applyFill="1" applyBorder="1" applyAlignment="1">
      <alignment horizontal="center" vertical="center" wrapText="1"/>
    </xf>
    <xf numFmtId="14" fontId="6" fillId="2" borderId="1" xfId="3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8000000}"/>
    <cellStyle name="Обычный_Стартовый протокол Смирнов_20101106_Results" xfId="3" xr:uid="{00000000-0005-0000-0000-000009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78"/>
  <sheetViews>
    <sheetView tabSelected="1" view="pageBreakPreview" topLeftCell="A46" zoomScale="59" zoomScaleNormal="90" zoomScaleSheetLayoutView="59" workbookViewId="0">
      <selection activeCell="L56" sqref="L56"/>
    </sheetView>
  </sheetViews>
  <sheetFormatPr defaultColWidth="9.109375" defaultRowHeight="13.8" x14ac:dyDescent="0.25"/>
  <cols>
    <col min="1" max="1" width="7" style="1" customWidth="1"/>
    <col min="2" max="2" width="7.88671875" style="13" customWidth="1"/>
    <col min="3" max="3" width="16.109375" style="13" customWidth="1"/>
    <col min="4" max="4" width="25.44140625" style="1" customWidth="1"/>
    <col min="5" max="5" width="12.33203125" style="63" customWidth="1"/>
    <col min="6" max="6" width="8.88671875" style="1" customWidth="1"/>
    <col min="7" max="7" width="27.5546875" style="1" customWidth="1"/>
    <col min="8" max="17" width="4.5546875" style="1" customWidth="1"/>
    <col min="18" max="18" width="18.33203125" style="1" customWidth="1"/>
    <col min="19" max="19" width="10.33203125" style="1" customWidth="1"/>
    <col min="20" max="20" width="10.44140625" style="1" customWidth="1"/>
    <col min="21" max="21" width="13.109375" style="1" customWidth="1"/>
    <col min="22" max="22" width="18.6640625" style="1" customWidth="1"/>
    <col min="23" max="16384" width="9.109375" style="1"/>
  </cols>
  <sheetData>
    <row r="1" spans="1:22" ht="15.75" customHeight="1" x14ac:dyDescent="0.25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</row>
    <row r="2" spans="1:22" ht="21" x14ac:dyDescent="0.25">
      <c r="A2" s="104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2" ht="21" x14ac:dyDescent="0.25">
      <c r="A3" s="104" t="s">
        <v>10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1:22" ht="21" x14ac:dyDescent="0.25">
      <c r="A4" s="104" t="s">
        <v>50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</row>
    <row r="5" spans="1:22" ht="9" customHeight="1" x14ac:dyDescent="0.25">
      <c r="A5" s="104" t="s">
        <v>43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</row>
    <row r="6" spans="1:22" s="2" customFormat="1" ht="20.25" customHeight="1" x14ac:dyDescent="0.25">
      <c r="A6" s="107" t="s">
        <v>58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</row>
    <row r="7" spans="1:22" s="2" customFormat="1" ht="18" customHeight="1" x14ac:dyDescent="0.25">
      <c r="A7" s="108" t="s">
        <v>16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</row>
    <row r="8" spans="1:22" s="2" customFormat="1" ht="3" customHeight="1" thickBot="1" x14ac:dyDescent="0.3">
      <c r="A8" s="108" t="s">
        <v>43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</row>
    <row r="9" spans="1:22" ht="24" customHeight="1" thickTop="1" x14ac:dyDescent="0.25">
      <c r="A9" s="109" t="s">
        <v>22</v>
      </c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1"/>
    </row>
    <row r="10" spans="1:22" ht="18" customHeight="1" x14ac:dyDescent="0.25">
      <c r="A10" s="141" t="s">
        <v>39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3"/>
    </row>
    <row r="11" spans="1:22" ht="19.5" customHeight="1" x14ac:dyDescent="0.25">
      <c r="A11" s="141" t="s">
        <v>59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3"/>
    </row>
    <row r="12" spans="1:22" ht="3.75" customHeight="1" x14ac:dyDescent="0.25">
      <c r="A12" s="133" t="s">
        <v>43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5"/>
    </row>
    <row r="13" spans="1:22" ht="15.6" x14ac:dyDescent="0.25">
      <c r="A13" s="33" t="s">
        <v>48</v>
      </c>
      <c r="B13" s="19"/>
      <c r="C13" s="52"/>
      <c r="D13" s="51"/>
      <c r="E13" s="53"/>
      <c r="F13" s="4"/>
      <c r="G13" s="65" t="s">
        <v>51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1"/>
      <c r="V13" s="42" t="s">
        <v>44</v>
      </c>
    </row>
    <row r="14" spans="1:22" ht="15.6" x14ac:dyDescent="0.25">
      <c r="A14" s="16" t="s">
        <v>60</v>
      </c>
      <c r="B14" s="12"/>
      <c r="C14" s="12"/>
      <c r="D14" s="64"/>
      <c r="E14" s="54"/>
      <c r="F14" s="5"/>
      <c r="G14" s="66" t="s">
        <v>61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43"/>
      <c r="V14" s="44" t="s">
        <v>62</v>
      </c>
    </row>
    <row r="15" spans="1:22" ht="14.4" x14ac:dyDescent="0.25">
      <c r="A15" s="114" t="s">
        <v>9</v>
      </c>
      <c r="B15" s="115"/>
      <c r="C15" s="115"/>
      <c r="D15" s="115"/>
      <c r="E15" s="115"/>
      <c r="F15" s="115"/>
      <c r="G15" s="116"/>
      <c r="H15" s="117" t="s">
        <v>1</v>
      </c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8"/>
    </row>
    <row r="16" spans="1:22" ht="14.4" x14ac:dyDescent="0.25">
      <c r="A16" s="17" t="s">
        <v>18</v>
      </c>
      <c r="B16" s="34"/>
      <c r="C16" s="34"/>
      <c r="D16" s="10"/>
      <c r="E16" s="55"/>
      <c r="F16" s="10"/>
      <c r="G16" s="11" t="s">
        <v>43</v>
      </c>
      <c r="H16" s="9" t="s">
        <v>64</v>
      </c>
      <c r="I16" s="27"/>
      <c r="J16" s="27"/>
      <c r="K16" s="27"/>
      <c r="L16" s="27"/>
      <c r="M16" s="27"/>
      <c r="N16" s="27"/>
      <c r="O16" s="27"/>
      <c r="P16" s="6"/>
      <c r="Q16" s="6"/>
      <c r="R16" s="6"/>
      <c r="S16" s="6"/>
      <c r="T16" s="6"/>
      <c r="U16" s="26"/>
      <c r="V16" s="18"/>
    </row>
    <row r="17" spans="1:22" ht="14.4" x14ac:dyDescent="0.25">
      <c r="A17" s="17" t="s">
        <v>19</v>
      </c>
      <c r="B17" s="26"/>
      <c r="C17" s="26"/>
      <c r="D17" s="7"/>
      <c r="E17" s="56"/>
      <c r="F17" s="7"/>
      <c r="G17" s="91" t="s">
        <v>65</v>
      </c>
      <c r="H17" s="9" t="s">
        <v>37</v>
      </c>
      <c r="I17" s="27"/>
      <c r="J17" s="27"/>
      <c r="K17" s="27"/>
      <c r="L17" s="27"/>
      <c r="M17" s="27"/>
      <c r="N17" s="27"/>
      <c r="O17" s="27"/>
      <c r="P17" s="6"/>
      <c r="Q17" s="6"/>
      <c r="R17" s="6"/>
      <c r="S17" s="6"/>
      <c r="T17" s="6"/>
      <c r="U17" s="26"/>
      <c r="V17" s="18"/>
    </row>
    <row r="18" spans="1:22" ht="14.4" x14ac:dyDescent="0.25">
      <c r="A18" s="17" t="s">
        <v>20</v>
      </c>
      <c r="B18" s="34"/>
      <c r="C18" s="34"/>
      <c r="D18" s="8"/>
      <c r="E18" s="55"/>
      <c r="F18" s="10"/>
      <c r="G18" s="92" t="s">
        <v>66</v>
      </c>
      <c r="H18" s="9" t="s">
        <v>57</v>
      </c>
      <c r="I18" s="27"/>
      <c r="J18" s="27"/>
      <c r="K18" s="27"/>
      <c r="L18" s="27"/>
      <c r="M18" s="27"/>
      <c r="N18" s="27"/>
      <c r="O18" s="27"/>
      <c r="P18" s="6"/>
      <c r="Q18" s="6"/>
      <c r="R18" s="6"/>
      <c r="S18" s="6"/>
      <c r="T18" s="6"/>
      <c r="U18" s="26"/>
      <c r="V18" s="18"/>
    </row>
    <row r="19" spans="1:22" ht="16.2" thickBot="1" x14ac:dyDescent="0.3">
      <c r="A19" s="37" t="s">
        <v>15</v>
      </c>
      <c r="B19" s="24"/>
      <c r="C19" s="24"/>
      <c r="D19" s="23"/>
      <c r="E19" s="57"/>
      <c r="F19" s="36"/>
      <c r="G19" s="23" t="s">
        <v>67</v>
      </c>
      <c r="H19" s="38" t="s">
        <v>38</v>
      </c>
      <c r="I19" s="39"/>
      <c r="J19" s="39"/>
      <c r="K19" s="39"/>
      <c r="L19" s="39"/>
      <c r="M19" s="39"/>
      <c r="N19" s="39"/>
      <c r="O19" s="39"/>
      <c r="P19" s="24"/>
      <c r="Q19" s="22"/>
      <c r="R19" s="22"/>
      <c r="S19" s="22"/>
      <c r="T19" s="22"/>
      <c r="U19" s="50">
        <v>42</v>
      </c>
      <c r="V19" s="40" t="s">
        <v>63</v>
      </c>
    </row>
    <row r="20" spans="1:22" ht="6.75" customHeight="1" thickTop="1" thickBot="1" x14ac:dyDescent="0.3">
      <c r="A20" s="21"/>
      <c r="B20" s="20"/>
      <c r="C20" s="20"/>
      <c r="D20" s="21"/>
      <c r="E20" s="58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</row>
    <row r="21" spans="1:22" s="35" customFormat="1" ht="21.75" customHeight="1" thickTop="1" x14ac:dyDescent="0.25">
      <c r="A21" s="119" t="s">
        <v>7</v>
      </c>
      <c r="B21" s="105" t="s">
        <v>12</v>
      </c>
      <c r="C21" s="105" t="s">
        <v>42</v>
      </c>
      <c r="D21" s="105" t="s">
        <v>2</v>
      </c>
      <c r="E21" s="112" t="s">
        <v>36</v>
      </c>
      <c r="F21" s="105" t="s">
        <v>8</v>
      </c>
      <c r="G21" s="105" t="s">
        <v>13</v>
      </c>
      <c r="H21" s="136" t="s">
        <v>17</v>
      </c>
      <c r="I21" s="136"/>
      <c r="J21" s="136"/>
      <c r="K21" s="136"/>
      <c r="L21" s="136"/>
      <c r="M21" s="136"/>
      <c r="N21" s="136"/>
      <c r="O21" s="136"/>
      <c r="P21" s="136"/>
      <c r="Q21" s="136"/>
      <c r="R21" s="105" t="s">
        <v>41</v>
      </c>
      <c r="S21" s="105" t="s">
        <v>25</v>
      </c>
      <c r="T21" s="105" t="s">
        <v>26</v>
      </c>
      <c r="U21" s="137" t="s">
        <v>24</v>
      </c>
      <c r="V21" s="139" t="s">
        <v>14</v>
      </c>
    </row>
    <row r="22" spans="1:22" s="35" customFormat="1" ht="18" customHeight="1" x14ac:dyDescent="0.25">
      <c r="A22" s="120"/>
      <c r="B22" s="106"/>
      <c r="C22" s="106"/>
      <c r="D22" s="106"/>
      <c r="E22" s="113"/>
      <c r="F22" s="106"/>
      <c r="G22" s="106"/>
      <c r="H22" s="93">
        <v>1</v>
      </c>
      <c r="I22" s="93">
        <v>2</v>
      </c>
      <c r="J22" s="93">
        <v>3</v>
      </c>
      <c r="K22" s="93">
        <v>4</v>
      </c>
      <c r="L22" s="93">
        <v>5</v>
      </c>
      <c r="M22" s="93">
        <v>6</v>
      </c>
      <c r="N22" s="93">
        <v>7</v>
      </c>
      <c r="O22" s="93">
        <v>8</v>
      </c>
      <c r="P22" s="93">
        <v>9</v>
      </c>
      <c r="Q22" s="93">
        <v>10</v>
      </c>
      <c r="R22" s="106"/>
      <c r="S22" s="106"/>
      <c r="T22" s="106"/>
      <c r="U22" s="138"/>
      <c r="V22" s="140"/>
    </row>
    <row r="23" spans="1:22" s="3" customFormat="1" ht="24" customHeight="1" x14ac:dyDescent="0.25">
      <c r="A23" s="95">
        <v>1</v>
      </c>
      <c r="B23" s="96">
        <v>24</v>
      </c>
      <c r="C23" s="96">
        <v>10104034605</v>
      </c>
      <c r="D23" s="97" t="s">
        <v>71</v>
      </c>
      <c r="E23" s="98" t="s">
        <v>72</v>
      </c>
      <c r="F23" s="98" t="s">
        <v>73</v>
      </c>
      <c r="G23" s="97" t="s">
        <v>74</v>
      </c>
      <c r="H23" s="96">
        <v>5</v>
      </c>
      <c r="I23" s="96">
        <v>2</v>
      </c>
      <c r="J23" s="98"/>
      <c r="K23" s="98"/>
      <c r="L23" s="96">
        <v>5</v>
      </c>
      <c r="M23" s="96">
        <v>3</v>
      </c>
      <c r="N23" s="98"/>
      <c r="O23" s="96">
        <v>3</v>
      </c>
      <c r="P23" s="96">
        <v>3</v>
      </c>
      <c r="Q23" s="96">
        <v>5</v>
      </c>
      <c r="R23" s="96">
        <v>1</v>
      </c>
      <c r="S23" s="30">
        <f>SUM(H23:Q23)</f>
        <v>26</v>
      </c>
      <c r="T23" s="30"/>
      <c r="U23" s="98" t="s">
        <v>73</v>
      </c>
      <c r="V23" s="32"/>
    </row>
    <row r="24" spans="1:22" s="3" customFormat="1" ht="24" customHeight="1" x14ac:dyDescent="0.25">
      <c r="A24" s="95">
        <v>2</v>
      </c>
      <c r="B24" s="96">
        <v>4</v>
      </c>
      <c r="C24" s="96">
        <v>10133902824</v>
      </c>
      <c r="D24" s="97" t="s">
        <v>75</v>
      </c>
      <c r="E24" s="98" t="s">
        <v>76</v>
      </c>
      <c r="F24" s="96" t="s">
        <v>40</v>
      </c>
      <c r="G24" s="97" t="s">
        <v>56</v>
      </c>
      <c r="H24" s="98"/>
      <c r="I24" s="98"/>
      <c r="J24" s="98"/>
      <c r="K24" s="98"/>
      <c r="L24" s="98"/>
      <c r="M24" s="96">
        <v>2</v>
      </c>
      <c r="N24" s="96">
        <v>5</v>
      </c>
      <c r="O24" s="96">
        <v>5</v>
      </c>
      <c r="P24" s="98"/>
      <c r="Q24" s="96">
        <v>2</v>
      </c>
      <c r="R24" s="96">
        <v>3</v>
      </c>
      <c r="S24" s="30">
        <f>SUM(H24:Q24)</f>
        <v>14</v>
      </c>
      <c r="T24" s="30"/>
      <c r="U24" s="98" t="s">
        <v>73</v>
      </c>
      <c r="V24" s="32"/>
    </row>
    <row r="25" spans="1:22" s="3" customFormat="1" ht="24" customHeight="1" x14ac:dyDescent="0.25">
      <c r="A25" s="95">
        <v>3</v>
      </c>
      <c r="B25" s="96">
        <v>3</v>
      </c>
      <c r="C25" s="96">
        <v>10129113246</v>
      </c>
      <c r="D25" s="97" t="s">
        <v>77</v>
      </c>
      <c r="E25" s="98" t="s">
        <v>78</v>
      </c>
      <c r="F25" s="96" t="s">
        <v>40</v>
      </c>
      <c r="G25" s="97" t="s">
        <v>56</v>
      </c>
      <c r="H25" s="98"/>
      <c r="I25" s="98"/>
      <c r="J25" s="98"/>
      <c r="K25" s="96">
        <v>5</v>
      </c>
      <c r="L25" s="96">
        <v>3</v>
      </c>
      <c r="M25" s="96">
        <v>1</v>
      </c>
      <c r="N25" s="96">
        <v>3</v>
      </c>
      <c r="O25" s="98"/>
      <c r="P25" s="98"/>
      <c r="Q25" s="98"/>
      <c r="R25" s="96">
        <v>12</v>
      </c>
      <c r="S25" s="30">
        <f>SUM(H25:Q25)</f>
        <v>12</v>
      </c>
      <c r="T25" s="30"/>
      <c r="U25" s="98" t="s">
        <v>73</v>
      </c>
      <c r="V25" s="32"/>
    </row>
    <row r="26" spans="1:22" s="3" customFormat="1" ht="24" customHeight="1" x14ac:dyDescent="0.25">
      <c r="A26" s="95">
        <v>4</v>
      </c>
      <c r="B26" s="96">
        <v>19</v>
      </c>
      <c r="C26" s="96">
        <v>10116100900</v>
      </c>
      <c r="D26" s="97" t="s">
        <v>79</v>
      </c>
      <c r="E26" s="98" t="s">
        <v>80</v>
      </c>
      <c r="F26" s="98" t="s">
        <v>33</v>
      </c>
      <c r="G26" s="97" t="s">
        <v>81</v>
      </c>
      <c r="H26" s="98"/>
      <c r="I26" s="96">
        <v>3</v>
      </c>
      <c r="J26" s="96">
        <v>2</v>
      </c>
      <c r="K26" s="96">
        <v>2</v>
      </c>
      <c r="L26" s="96">
        <v>1</v>
      </c>
      <c r="M26" s="98"/>
      <c r="N26" s="98"/>
      <c r="O26" s="98"/>
      <c r="P26" s="98"/>
      <c r="Q26" s="96">
        <v>3</v>
      </c>
      <c r="R26" s="96">
        <v>2</v>
      </c>
      <c r="S26" s="30">
        <f>SUM(H26:Q26)</f>
        <v>11</v>
      </c>
      <c r="T26" s="30"/>
      <c r="U26" s="98" t="s">
        <v>73</v>
      </c>
      <c r="V26" s="32"/>
    </row>
    <row r="27" spans="1:22" s="3" customFormat="1" ht="24" customHeight="1" x14ac:dyDescent="0.25">
      <c r="A27" s="95">
        <v>5</v>
      </c>
      <c r="B27" s="96">
        <v>29</v>
      </c>
      <c r="C27" s="96">
        <v>10131168939</v>
      </c>
      <c r="D27" s="97" t="s">
        <v>82</v>
      </c>
      <c r="E27" s="98" t="s">
        <v>83</v>
      </c>
      <c r="F27" s="98" t="s">
        <v>73</v>
      </c>
      <c r="G27" s="97" t="s">
        <v>84</v>
      </c>
      <c r="H27" s="98"/>
      <c r="I27" s="96">
        <v>1</v>
      </c>
      <c r="J27" s="96">
        <v>3</v>
      </c>
      <c r="K27" s="98"/>
      <c r="L27" s="98"/>
      <c r="M27" s="98"/>
      <c r="N27" s="98"/>
      <c r="O27" s="98"/>
      <c r="P27" s="96">
        <v>5</v>
      </c>
      <c r="Q27" s="98"/>
      <c r="R27" s="96">
        <v>9</v>
      </c>
      <c r="S27" s="30">
        <f>SUM(H27:Q27)</f>
        <v>9</v>
      </c>
      <c r="T27" s="30"/>
      <c r="U27" s="98" t="s">
        <v>73</v>
      </c>
      <c r="V27" s="32"/>
    </row>
    <row r="28" spans="1:22" s="3" customFormat="1" ht="24" customHeight="1" x14ac:dyDescent="0.25">
      <c r="A28" s="95">
        <v>6</v>
      </c>
      <c r="B28" s="96">
        <v>37</v>
      </c>
      <c r="C28" s="96">
        <v>10107167907</v>
      </c>
      <c r="D28" s="97" t="s">
        <v>85</v>
      </c>
      <c r="E28" s="98" t="s">
        <v>86</v>
      </c>
      <c r="F28" s="98" t="s">
        <v>73</v>
      </c>
      <c r="G28" s="97" t="s">
        <v>55</v>
      </c>
      <c r="H28" s="96">
        <v>3</v>
      </c>
      <c r="I28" s="98"/>
      <c r="J28" s="98"/>
      <c r="K28" s="98"/>
      <c r="L28" s="98"/>
      <c r="M28" s="98"/>
      <c r="N28" s="96">
        <v>1</v>
      </c>
      <c r="O28" s="96">
        <v>2</v>
      </c>
      <c r="P28" s="96">
        <v>2</v>
      </c>
      <c r="Q28" s="96">
        <v>1</v>
      </c>
      <c r="R28" s="96">
        <v>4</v>
      </c>
      <c r="S28" s="30">
        <f t="shared" ref="S28:S40" si="0">SUM(H28:Q28)</f>
        <v>9</v>
      </c>
      <c r="T28" s="30"/>
      <c r="U28" s="31"/>
      <c r="V28" s="32"/>
    </row>
    <row r="29" spans="1:22" s="3" customFormat="1" ht="24" customHeight="1" x14ac:dyDescent="0.25">
      <c r="A29" s="95">
        <v>7</v>
      </c>
      <c r="B29" s="96">
        <v>18</v>
      </c>
      <c r="C29" s="96">
        <v>10123564341</v>
      </c>
      <c r="D29" s="97" t="s">
        <v>87</v>
      </c>
      <c r="E29" s="98" t="s">
        <v>88</v>
      </c>
      <c r="F29" s="98" t="s">
        <v>73</v>
      </c>
      <c r="G29" s="97" t="s">
        <v>81</v>
      </c>
      <c r="H29" s="98"/>
      <c r="I29" s="98"/>
      <c r="J29" s="96">
        <v>5</v>
      </c>
      <c r="K29" s="98"/>
      <c r="L29" s="98"/>
      <c r="M29" s="98"/>
      <c r="N29" s="96">
        <v>2</v>
      </c>
      <c r="O29" s="98"/>
      <c r="P29" s="96">
        <v>1</v>
      </c>
      <c r="Q29" s="98"/>
      <c r="R29" s="96">
        <v>5</v>
      </c>
      <c r="S29" s="30">
        <f t="shared" si="0"/>
        <v>8</v>
      </c>
      <c r="T29" s="30"/>
      <c r="U29" s="31"/>
      <c r="V29" s="32"/>
    </row>
    <row r="30" spans="1:22" s="3" customFormat="1" ht="24" customHeight="1" x14ac:dyDescent="0.25">
      <c r="A30" s="95">
        <v>8</v>
      </c>
      <c r="B30" s="96">
        <v>25</v>
      </c>
      <c r="C30" s="96">
        <v>10131547845</v>
      </c>
      <c r="D30" s="97" t="s">
        <v>89</v>
      </c>
      <c r="E30" s="98" t="s">
        <v>90</v>
      </c>
      <c r="F30" s="98" t="s">
        <v>73</v>
      </c>
      <c r="G30" s="97" t="s">
        <v>53</v>
      </c>
      <c r="H30" s="96">
        <v>2</v>
      </c>
      <c r="I30" s="96">
        <v>5</v>
      </c>
      <c r="J30" s="98"/>
      <c r="K30" s="98"/>
      <c r="L30" s="98"/>
      <c r="M30" s="98"/>
      <c r="N30" s="98"/>
      <c r="O30" s="98"/>
      <c r="P30" s="98"/>
      <c r="Q30" s="98"/>
      <c r="R30" s="96">
        <v>13</v>
      </c>
      <c r="S30" s="30">
        <f t="shared" si="0"/>
        <v>7</v>
      </c>
      <c r="T30" s="30"/>
      <c r="U30" s="31"/>
      <c r="V30" s="32"/>
    </row>
    <row r="31" spans="1:22" s="3" customFormat="1" ht="24" customHeight="1" x14ac:dyDescent="0.25">
      <c r="A31" s="95">
        <v>9</v>
      </c>
      <c r="B31" s="96">
        <v>2</v>
      </c>
      <c r="C31" s="96">
        <v>10133917170</v>
      </c>
      <c r="D31" s="97" t="s">
        <v>91</v>
      </c>
      <c r="E31" s="98" t="s">
        <v>92</v>
      </c>
      <c r="F31" s="96" t="s">
        <v>40</v>
      </c>
      <c r="G31" s="97" t="s">
        <v>56</v>
      </c>
      <c r="H31" s="98"/>
      <c r="I31" s="98"/>
      <c r="J31" s="98"/>
      <c r="K31" s="98"/>
      <c r="L31" s="98"/>
      <c r="M31" s="96">
        <v>5</v>
      </c>
      <c r="N31" s="98"/>
      <c r="O31" s="98"/>
      <c r="P31" s="98"/>
      <c r="Q31" s="98"/>
      <c r="R31" s="96">
        <v>11</v>
      </c>
      <c r="S31" s="30">
        <f t="shared" si="0"/>
        <v>5</v>
      </c>
      <c r="T31" s="30"/>
      <c r="U31" s="31"/>
      <c r="V31" s="32"/>
    </row>
    <row r="32" spans="1:22" s="3" customFormat="1" ht="24" customHeight="1" x14ac:dyDescent="0.25">
      <c r="A32" s="95">
        <v>10</v>
      </c>
      <c r="B32" s="96">
        <v>17</v>
      </c>
      <c r="C32" s="96">
        <v>10132637073</v>
      </c>
      <c r="D32" s="97" t="s">
        <v>93</v>
      </c>
      <c r="E32" s="98" t="s">
        <v>94</v>
      </c>
      <c r="F32" s="96" t="s">
        <v>40</v>
      </c>
      <c r="G32" s="97" t="s">
        <v>95</v>
      </c>
      <c r="H32" s="98"/>
      <c r="I32" s="98"/>
      <c r="J32" s="98"/>
      <c r="K32" s="96">
        <v>3</v>
      </c>
      <c r="L32" s="98"/>
      <c r="M32" s="98"/>
      <c r="N32" s="98"/>
      <c r="O32" s="96">
        <v>1</v>
      </c>
      <c r="P32" s="98"/>
      <c r="Q32" s="98"/>
      <c r="R32" s="96">
        <v>10</v>
      </c>
      <c r="S32" s="30">
        <f t="shared" si="0"/>
        <v>4</v>
      </c>
      <c r="T32" s="30"/>
      <c r="U32" s="31"/>
      <c r="V32" s="32"/>
    </row>
    <row r="33" spans="1:22" s="3" customFormat="1" ht="24" customHeight="1" x14ac:dyDescent="0.25">
      <c r="A33" s="95">
        <v>11</v>
      </c>
      <c r="B33" s="96">
        <v>10</v>
      </c>
      <c r="C33" s="96">
        <v>10114922954</v>
      </c>
      <c r="D33" s="97" t="s">
        <v>96</v>
      </c>
      <c r="E33" s="98" t="s">
        <v>97</v>
      </c>
      <c r="F33" s="98" t="s">
        <v>73</v>
      </c>
      <c r="G33" s="97" t="s">
        <v>98</v>
      </c>
      <c r="H33" s="98"/>
      <c r="I33" s="98"/>
      <c r="J33" s="96">
        <v>1</v>
      </c>
      <c r="K33" s="98"/>
      <c r="L33" s="96">
        <v>2</v>
      </c>
      <c r="M33" s="98"/>
      <c r="N33" s="98"/>
      <c r="O33" s="98"/>
      <c r="P33" s="98"/>
      <c r="Q33" s="98"/>
      <c r="R33" s="96">
        <v>6</v>
      </c>
      <c r="S33" s="30">
        <f t="shared" si="0"/>
        <v>3</v>
      </c>
      <c r="T33" s="30"/>
      <c r="U33" s="31"/>
      <c r="V33" s="32"/>
    </row>
    <row r="34" spans="1:22" s="3" customFormat="1" ht="24" customHeight="1" x14ac:dyDescent="0.25">
      <c r="A34" s="95">
        <v>12</v>
      </c>
      <c r="B34" s="96">
        <v>28</v>
      </c>
      <c r="C34" s="96">
        <v>10140222473</v>
      </c>
      <c r="D34" s="97" t="s">
        <v>151</v>
      </c>
      <c r="E34" s="98" t="s">
        <v>99</v>
      </c>
      <c r="F34" s="96" t="s">
        <v>40</v>
      </c>
      <c r="G34" s="97" t="s">
        <v>53</v>
      </c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6">
        <v>7</v>
      </c>
      <c r="S34" s="30"/>
      <c r="T34" s="30"/>
      <c r="U34" s="31"/>
      <c r="V34" s="32"/>
    </row>
    <row r="35" spans="1:22" s="3" customFormat="1" ht="24" customHeight="1" x14ac:dyDescent="0.25">
      <c r="A35" s="95">
        <v>13</v>
      </c>
      <c r="B35" s="96">
        <v>26</v>
      </c>
      <c r="C35" s="96">
        <v>10131546936</v>
      </c>
      <c r="D35" s="97" t="s">
        <v>100</v>
      </c>
      <c r="E35" s="98" t="s">
        <v>101</v>
      </c>
      <c r="F35" s="98" t="s">
        <v>73</v>
      </c>
      <c r="G35" s="97" t="s">
        <v>53</v>
      </c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6">
        <v>8</v>
      </c>
      <c r="S35" s="30"/>
      <c r="T35" s="30"/>
      <c r="U35" s="31"/>
      <c r="V35" s="32"/>
    </row>
    <row r="36" spans="1:22" s="3" customFormat="1" ht="24" customHeight="1" x14ac:dyDescent="0.25">
      <c r="A36" s="95">
        <v>14</v>
      </c>
      <c r="B36" s="96">
        <v>14</v>
      </c>
      <c r="C36" s="96">
        <v>10125505048</v>
      </c>
      <c r="D36" s="97" t="s">
        <v>102</v>
      </c>
      <c r="E36" s="98" t="s">
        <v>103</v>
      </c>
      <c r="F36" s="98" t="s">
        <v>73</v>
      </c>
      <c r="G36" s="97" t="s">
        <v>95</v>
      </c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6">
        <v>12</v>
      </c>
      <c r="S36" s="30"/>
      <c r="T36" s="30"/>
      <c r="U36" s="31"/>
      <c r="V36" s="32"/>
    </row>
    <row r="37" spans="1:22" s="3" customFormat="1" ht="24" customHeight="1" x14ac:dyDescent="0.25">
      <c r="A37" s="95">
        <v>15</v>
      </c>
      <c r="B37" s="96">
        <v>9</v>
      </c>
      <c r="C37" s="96">
        <v>10114921540</v>
      </c>
      <c r="D37" s="97" t="s">
        <v>104</v>
      </c>
      <c r="E37" s="98" t="s">
        <v>105</v>
      </c>
      <c r="F37" s="96" t="s">
        <v>40</v>
      </c>
      <c r="G37" s="97" t="s">
        <v>98</v>
      </c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6">
        <v>14</v>
      </c>
      <c r="S37" s="30"/>
      <c r="T37" s="30"/>
      <c r="U37" s="31"/>
      <c r="V37" s="32"/>
    </row>
    <row r="38" spans="1:22" s="3" customFormat="1" ht="24" customHeight="1" x14ac:dyDescent="0.25">
      <c r="A38" s="95">
        <v>16</v>
      </c>
      <c r="B38" s="96">
        <v>15</v>
      </c>
      <c r="C38" s="96">
        <v>10132009607</v>
      </c>
      <c r="D38" s="97" t="s">
        <v>106</v>
      </c>
      <c r="E38" s="98" t="s">
        <v>107</v>
      </c>
      <c r="F38" s="98" t="s">
        <v>46</v>
      </c>
      <c r="G38" s="97" t="s">
        <v>95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6">
        <v>15</v>
      </c>
      <c r="S38" s="30"/>
      <c r="T38" s="30"/>
      <c r="U38" s="31"/>
      <c r="V38" s="32"/>
    </row>
    <row r="39" spans="1:22" s="3" customFormat="1" ht="24" customHeight="1" x14ac:dyDescent="0.25">
      <c r="A39" s="99" t="s">
        <v>54</v>
      </c>
      <c r="B39" s="96">
        <v>16</v>
      </c>
      <c r="C39" s="96">
        <v>10125967012</v>
      </c>
      <c r="D39" s="97" t="s">
        <v>108</v>
      </c>
      <c r="E39" s="98" t="s">
        <v>109</v>
      </c>
      <c r="F39" s="98" t="s">
        <v>73</v>
      </c>
      <c r="G39" s="97" t="s">
        <v>95</v>
      </c>
      <c r="H39" s="98"/>
      <c r="I39" s="98"/>
      <c r="J39" s="98"/>
      <c r="K39" s="96">
        <v>1</v>
      </c>
      <c r="L39" s="98"/>
      <c r="M39" s="98"/>
      <c r="N39" s="98"/>
      <c r="O39" s="98"/>
      <c r="P39" s="98"/>
      <c r="Q39" s="98"/>
      <c r="R39" s="98"/>
      <c r="S39" s="30">
        <f t="shared" si="0"/>
        <v>1</v>
      </c>
      <c r="T39" s="30"/>
      <c r="U39" s="31"/>
      <c r="V39" s="32"/>
    </row>
    <row r="40" spans="1:22" s="3" customFormat="1" ht="24" customHeight="1" x14ac:dyDescent="0.25">
      <c r="A40" s="99" t="s">
        <v>54</v>
      </c>
      <c r="B40" s="96">
        <v>31</v>
      </c>
      <c r="C40" s="96">
        <v>10128533872</v>
      </c>
      <c r="D40" s="97" t="s">
        <v>110</v>
      </c>
      <c r="E40" s="98" t="s">
        <v>111</v>
      </c>
      <c r="F40" s="96" t="s">
        <v>40</v>
      </c>
      <c r="G40" s="97" t="s">
        <v>84</v>
      </c>
      <c r="H40" s="96">
        <v>1</v>
      </c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30">
        <f t="shared" si="0"/>
        <v>1</v>
      </c>
      <c r="T40" s="30"/>
      <c r="U40" s="31"/>
      <c r="V40" s="32"/>
    </row>
    <row r="41" spans="1:22" s="3" customFormat="1" ht="24" customHeight="1" x14ac:dyDescent="0.25">
      <c r="A41" s="99" t="s">
        <v>54</v>
      </c>
      <c r="B41" s="96">
        <v>12</v>
      </c>
      <c r="C41" s="96">
        <v>10130809433</v>
      </c>
      <c r="D41" s="97" t="s">
        <v>112</v>
      </c>
      <c r="E41" s="98" t="s">
        <v>113</v>
      </c>
      <c r="F41" s="98" t="s">
        <v>73</v>
      </c>
      <c r="G41" s="97" t="s">
        <v>53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30"/>
      <c r="T41" s="30"/>
      <c r="U41" s="31"/>
      <c r="V41" s="32"/>
    </row>
    <row r="42" spans="1:22" s="3" customFormat="1" ht="24" customHeight="1" x14ac:dyDescent="0.25">
      <c r="A42" s="99" t="s">
        <v>54</v>
      </c>
      <c r="B42" s="96">
        <v>20</v>
      </c>
      <c r="C42" s="96">
        <v>10116030370</v>
      </c>
      <c r="D42" s="97" t="s">
        <v>114</v>
      </c>
      <c r="E42" s="98" t="s">
        <v>115</v>
      </c>
      <c r="F42" s="98" t="s">
        <v>73</v>
      </c>
      <c r="G42" s="97" t="s">
        <v>81</v>
      </c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30"/>
      <c r="T42" s="30"/>
      <c r="U42" s="31"/>
      <c r="V42" s="32"/>
    </row>
    <row r="43" spans="1:22" s="3" customFormat="1" ht="24" customHeight="1" x14ac:dyDescent="0.25">
      <c r="A43" s="99" t="s">
        <v>54</v>
      </c>
      <c r="B43" s="96">
        <v>13</v>
      </c>
      <c r="C43" s="96">
        <v>10128927734</v>
      </c>
      <c r="D43" s="97" t="s">
        <v>116</v>
      </c>
      <c r="E43" s="98" t="s">
        <v>117</v>
      </c>
      <c r="F43" s="98" t="s">
        <v>73</v>
      </c>
      <c r="G43" s="97" t="s">
        <v>53</v>
      </c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30"/>
      <c r="T43" s="30"/>
      <c r="U43" s="31"/>
      <c r="V43" s="32"/>
    </row>
    <row r="44" spans="1:22" s="3" customFormat="1" ht="24" customHeight="1" x14ac:dyDescent="0.25">
      <c r="A44" s="99" t="s">
        <v>54</v>
      </c>
      <c r="B44" s="96">
        <v>30</v>
      </c>
      <c r="C44" s="96">
        <v>10126951964</v>
      </c>
      <c r="D44" s="97" t="s">
        <v>118</v>
      </c>
      <c r="E44" s="98" t="s">
        <v>119</v>
      </c>
      <c r="F44" s="98" t="s">
        <v>33</v>
      </c>
      <c r="G44" s="97" t="s">
        <v>84</v>
      </c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30"/>
      <c r="T44" s="30"/>
      <c r="U44" s="31"/>
      <c r="V44" s="32"/>
    </row>
    <row r="45" spans="1:22" s="3" customFormat="1" ht="24" customHeight="1" x14ac:dyDescent="0.25">
      <c r="A45" s="99" t="s">
        <v>54</v>
      </c>
      <c r="B45" s="96">
        <v>40</v>
      </c>
      <c r="C45" s="96">
        <v>10113383078</v>
      </c>
      <c r="D45" s="97" t="s">
        <v>120</v>
      </c>
      <c r="E45" s="98" t="s">
        <v>121</v>
      </c>
      <c r="F45" s="98" t="s">
        <v>46</v>
      </c>
      <c r="G45" s="97" t="s">
        <v>55</v>
      </c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  <c r="S45" s="30"/>
      <c r="T45" s="30"/>
      <c r="U45" s="31"/>
      <c r="V45" s="32"/>
    </row>
    <row r="46" spans="1:22" s="3" customFormat="1" ht="24" customHeight="1" x14ac:dyDescent="0.25">
      <c r="A46" s="99" t="s">
        <v>54</v>
      </c>
      <c r="B46" s="96">
        <v>38</v>
      </c>
      <c r="C46" s="96">
        <v>10106075544</v>
      </c>
      <c r="D46" s="97" t="s">
        <v>122</v>
      </c>
      <c r="E46" s="98" t="s">
        <v>123</v>
      </c>
      <c r="F46" s="98" t="s">
        <v>33</v>
      </c>
      <c r="G46" s="97" t="s">
        <v>55</v>
      </c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30"/>
      <c r="T46" s="30"/>
      <c r="U46" s="31"/>
      <c r="V46" s="32"/>
    </row>
    <row r="47" spans="1:22" s="3" customFormat="1" ht="24" customHeight="1" x14ac:dyDescent="0.25">
      <c r="A47" s="99" t="s">
        <v>54</v>
      </c>
      <c r="B47" s="96">
        <v>42</v>
      </c>
      <c r="C47" s="96">
        <v>10113385102</v>
      </c>
      <c r="D47" s="97" t="s">
        <v>152</v>
      </c>
      <c r="E47" s="98" t="s">
        <v>124</v>
      </c>
      <c r="F47" s="96" t="s">
        <v>40</v>
      </c>
      <c r="G47" s="97" t="s">
        <v>55</v>
      </c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30"/>
      <c r="T47" s="30"/>
      <c r="U47" s="31"/>
      <c r="V47" s="32"/>
    </row>
    <row r="48" spans="1:22" s="3" customFormat="1" ht="24" customHeight="1" x14ac:dyDescent="0.25">
      <c r="A48" s="99" t="s">
        <v>54</v>
      </c>
      <c r="B48" s="96">
        <v>8</v>
      </c>
      <c r="C48" s="96">
        <v>10143619392</v>
      </c>
      <c r="D48" s="97" t="s">
        <v>125</v>
      </c>
      <c r="E48" s="98" t="s">
        <v>126</v>
      </c>
      <c r="F48" s="98" t="s">
        <v>46</v>
      </c>
      <c r="G48" s="97" t="s">
        <v>56</v>
      </c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30"/>
      <c r="T48" s="30"/>
      <c r="U48" s="31"/>
      <c r="V48" s="32"/>
    </row>
    <row r="49" spans="1:22" s="3" customFormat="1" ht="24" customHeight="1" x14ac:dyDescent="0.25">
      <c r="A49" s="99" t="s">
        <v>54</v>
      </c>
      <c r="B49" s="96">
        <v>36</v>
      </c>
      <c r="C49" s="96">
        <v>10106075342</v>
      </c>
      <c r="D49" s="97" t="s">
        <v>127</v>
      </c>
      <c r="E49" s="98" t="s">
        <v>128</v>
      </c>
      <c r="F49" s="96" t="s">
        <v>40</v>
      </c>
      <c r="G49" s="97" t="s">
        <v>55</v>
      </c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30"/>
      <c r="T49" s="30"/>
      <c r="U49" s="31"/>
      <c r="V49" s="32"/>
    </row>
    <row r="50" spans="1:22" s="3" customFormat="1" ht="24" customHeight="1" x14ac:dyDescent="0.25">
      <c r="A50" s="99" t="s">
        <v>54</v>
      </c>
      <c r="B50" s="96">
        <v>7</v>
      </c>
      <c r="C50" s="96">
        <v>10143464600</v>
      </c>
      <c r="D50" s="97" t="s">
        <v>129</v>
      </c>
      <c r="E50" s="98" t="s">
        <v>130</v>
      </c>
      <c r="F50" s="98" t="s">
        <v>46</v>
      </c>
      <c r="G50" s="97" t="s">
        <v>56</v>
      </c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30"/>
      <c r="T50" s="30"/>
      <c r="U50" s="31"/>
      <c r="V50" s="32"/>
    </row>
    <row r="51" spans="1:22" s="3" customFormat="1" ht="24" customHeight="1" x14ac:dyDescent="0.25">
      <c r="A51" s="99" t="s">
        <v>54</v>
      </c>
      <c r="B51" s="96">
        <v>27</v>
      </c>
      <c r="C51" s="96">
        <v>10140309369</v>
      </c>
      <c r="D51" s="97" t="s">
        <v>131</v>
      </c>
      <c r="E51" s="98" t="s">
        <v>132</v>
      </c>
      <c r="F51" s="98" t="s">
        <v>33</v>
      </c>
      <c r="G51" s="97" t="s">
        <v>53</v>
      </c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30"/>
      <c r="T51" s="30"/>
      <c r="U51" s="31"/>
      <c r="V51" s="32"/>
    </row>
    <row r="52" spans="1:22" s="3" customFormat="1" ht="24" customHeight="1" x14ac:dyDescent="0.25">
      <c r="A52" s="99" t="s">
        <v>54</v>
      </c>
      <c r="B52" s="96">
        <v>21</v>
      </c>
      <c r="C52" s="96">
        <v>10133605154</v>
      </c>
      <c r="D52" s="97" t="s">
        <v>133</v>
      </c>
      <c r="E52" s="98" t="s">
        <v>134</v>
      </c>
      <c r="F52" s="98" t="s">
        <v>46</v>
      </c>
      <c r="G52" s="97" t="s">
        <v>81</v>
      </c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  <c r="S52" s="30"/>
      <c r="T52" s="30"/>
      <c r="U52" s="31"/>
      <c r="V52" s="32"/>
    </row>
    <row r="53" spans="1:22" s="3" customFormat="1" ht="24" customHeight="1" x14ac:dyDescent="0.25">
      <c r="A53" s="99" t="s">
        <v>54</v>
      </c>
      <c r="B53" s="96">
        <v>39</v>
      </c>
      <c r="C53" s="96">
        <v>10115154037</v>
      </c>
      <c r="D53" s="97" t="s">
        <v>135</v>
      </c>
      <c r="E53" s="98" t="s">
        <v>136</v>
      </c>
      <c r="F53" s="96" t="s">
        <v>40</v>
      </c>
      <c r="G53" s="97" t="s">
        <v>55</v>
      </c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30"/>
      <c r="T53" s="30"/>
      <c r="U53" s="31"/>
      <c r="V53" s="32"/>
    </row>
    <row r="54" spans="1:22" s="3" customFormat="1" ht="24" customHeight="1" x14ac:dyDescent="0.25">
      <c r="A54" s="99" t="s">
        <v>54</v>
      </c>
      <c r="B54" s="96">
        <v>1</v>
      </c>
      <c r="C54" s="96">
        <v>10141016156</v>
      </c>
      <c r="D54" s="97" t="s">
        <v>137</v>
      </c>
      <c r="E54" s="98" t="s">
        <v>138</v>
      </c>
      <c r="F54" s="98" t="s">
        <v>46</v>
      </c>
      <c r="G54" s="97" t="s">
        <v>56</v>
      </c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30"/>
      <c r="T54" s="30"/>
      <c r="U54" s="31"/>
      <c r="V54" s="32"/>
    </row>
    <row r="55" spans="1:22" s="3" customFormat="1" ht="24" customHeight="1" x14ac:dyDescent="0.25">
      <c r="A55" s="99" t="s">
        <v>54</v>
      </c>
      <c r="B55" s="96">
        <v>41</v>
      </c>
      <c r="C55" s="96">
        <v>10114018026</v>
      </c>
      <c r="D55" s="97" t="s">
        <v>139</v>
      </c>
      <c r="E55" s="98" t="s">
        <v>140</v>
      </c>
      <c r="F55" s="98" t="s">
        <v>46</v>
      </c>
      <c r="G55" s="97" t="s">
        <v>55</v>
      </c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  <c r="S55" s="30"/>
      <c r="T55" s="30"/>
      <c r="U55" s="31"/>
      <c r="V55" s="32"/>
    </row>
    <row r="56" spans="1:22" s="3" customFormat="1" ht="24" customHeight="1" x14ac:dyDescent="0.25">
      <c r="A56" s="99" t="s">
        <v>54</v>
      </c>
      <c r="B56" s="98">
        <v>11</v>
      </c>
      <c r="C56" s="98"/>
      <c r="D56" s="97" t="s">
        <v>141</v>
      </c>
      <c r="E56" s="98" t="s">
        <v>142</v>
      </c>
      <c r="F56" s="98" t="s">
        <v>46</v>
      </c>
      <c r="G56" s="97" t="s">
        <v>98</v>
      </c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30"/>
      <c r="T56" s="30"/>
      <c r="U56" s="31"/>
      <c r="V56" s="32"/>
    </row>
    <row r="57" spans="1:22" s="3" customFormat="1" ht="24" customHeight="1" x14ac:dyDescent="0.25">
      <c r="A57" s="99" t="s">
        <v>54</v>
      </c>
      <c r="B57" s="96">
        <v>22</v>
      </c>
      <c r="C57" s="96">
        <v>10142164796</v>
      </c>
      <c r="D57" s="97" t="s">
        <v>143</v>
      </c>
      <c r="E57" s="98" t="s">
        <v>144</v>
      </c>
      <c r="F57" s="98" t="s">
        <v>46</v>
      </c>
      <c r="G57" s="97" t="s">
        <v>81</v>
      </c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  <c r="S57" s="30"/>
      <c r="T57" s="30"/>
      <c r="U57" s="31"/>
      <c r="V57" s="32"/>
    </row>
    <row r="58" spans="1:22" s="3" customFormat="1" ht="24" customHeight="1" x14ac:dyDescent="0.25">
      <c r="A58" s="99" t="s">
        <v>54</v>
      </c>
      <c r="B58" s="96">
        <v>23</v>
      </c>
      <c r="C58" s="96">
        <v>10142917154</v>
      </c>
      <c r="D58" s="97" t="s">
        <v>145</v>
      </c>
      <c r="E58" s="98" t="s">
        <v>146</v>
      </c>
      <c r="F58" s="96" t="s">
        <v>40</v>
      </c>
      <c r="G58" s="97" t="s">
        <v>74</v>
      </c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30"/>
      <c r="T58" s="30"/>
      <c r="U58" s="31"/>
      <c r="V58" s="32"/>
    </row>
    <row r="59" spans="1:22" s="3" customFormat="1" ht="24" customHeight="1" x14ac:dyDescent="0.25">
      <c r="A59" s="99" t="s">
        <v>54</v>
      </c>
      <c r="B59" s="96">
        <v>6</v>
      </c>
      <c r="C59" s="96">
        <v>10143590191</v>
      </c>
      <c r="D59" s="97" t="s">
        <v>147</v>
      </c>
      <c r="E59" s="98" t="s">
        <v>148</v>
      </c>
      <c r="F59" s="98" t="s">
        <v>46</v>
      </c>
      <c r="G59" s="97" t="s">
        <v>56</v>
      </c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30"/>
      <c r="T59" s="30"/>
      <c r="U59" s="31"/>
      <c r="V59" s="32"/>
    </row>
    <row r="60" spans="1:22" s="3" customFormat="1" ht="24" customHeight="1" thickBot="1" x14ac:dyDescent="0.3">
      <c r="A60" s="100" t="s">
        <v>54</v>
      </c>
      <c r="B60" s="101">
        <v>5</v>
      </c>
      <c r="C60" s="101">
        <v>10143397609</v>
      </c>
      <c r="D60" s="102" t="s">
        <v>149</v>
      </c>
      <c r="E60" s="103" t="s">
        <v>150</v>
      </c>
      <c r="F60" s="103" t="s">
        <v>46</v>
      </c>
      <c r="G60" s="102" t="s">
        <v>56</v>
      </c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85"/>
      <c r="T60" s="85"/>
      <c r="U60" s="86"/>
      <c r="V60" s="87"/>
    </row>
    <row r="61" spans="1:22" ht="9.75" customHeight="1" thickTop="1" thickBot="1" x14ac:dyDescent="0.3">
      <c r="A61" s="21"/>
      <c r="B61" s="20"/>
      <c r="C61" s="20"/>
      <c r="D61" s="21"/>
      <c r="E61" s="58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</row>
    <row r="62" spans="1:22" ht="15" thickTop="1" x14ac:dyDescent="0.25">
      <c r="A62" s="121" t="s">
        <v>5</v>
      </c>
      <c r="B62" s="122"/>
      <c r="C62" s="122"/>
      <c r="D62" s="122"/>
      <c r="E62" s="76"/>
      <c r="F62" s="76"/>
      <c r="G62" s="122" t="s">
        <v>6</v>
      </c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3"/>
    </row>
    <row r="63" spans="1:22" ht="14.4" x14ac:dyDescent="0.25">
      <c r="A63" s="77" t="s">
        <v>68</v>
      </c>
      <c r="B63" s="26"/>
      <c r="C63" s="73"/>
      <c r="D63" s="19"/>
      <c r="E63" s="59"/>
      <c r="F63" s="19"/>
      <c r="G63" s="28" t="s">
        <v>34</v>
      </c>
      <c r="H63" s="48">
        <v>8</v>
      </c>
      <c r="M63" s="14"/>
      <c r="N63" s="14"/>
      <c r="O63" s="14"/>
      <c r="P63" s="14"/>
      <c r="Q63" s="14"/>
      <c r="T63" s="45"/>
      <c r="U63" s="78" t="s">
        <v>32</v>
      </c>
      <c r="V63" s="79">
        <f>COUNTIF(F23:F60,"ЗМС")</f>
        <v>0</v>
      </c>
    </row>
    <row r="64" spans="1:22" ht="14.4" x14ac:dyDescent="0.25">
      <c r="A64" s="77" t="s">
        <v>69</v>
      </c>
      <c r="B64" s="26"/>
      <c r="C64" s="74"/>
      <c r="D64" s="25"/>
      <c r="E64" s="60"/>
      <c r="F64" s="25"/>
      <c r="G64" s="28" t="s">
        <v>27</v>
      </c>
      <c r="H64" s="48">
        <f>H65+H69</f>
        <v>38</v>
      </c>
      <c r="M64" s="14"/>
      <c r="N64" s="14"/>
      <c r="O64" s="14"/>
      <c r="P64" s="14"/>
      <c r="Q64" s="14"/>
      <c r="T64" s="14"/>
      <c r="U64" s="80" t="s">
        <v>21</v>
      </c>
      <c r="V64" s="81">
        <f>COUNTIF(F23:F60,"МСМК")</f>
        <v>0</v>
      </c>
    </row>
    <row r="65" spans="1:22" ht="14.4" x14ac:dyDescent="0.25">
      <c r="A65" s="77" t="s">
        <v>70</v>
      </c>
      <c r="B65" s="26"/>
      <c r="C65" s="49"/>
      <c r="D65" s="25"/>
      <c r="E65" s="60"/>
      <c r="F65" s="25"/>
      <c r="G65" s="28" t="s">
        <v>28</v>
      </c>
      <c r="H65" s="48">
        <f>H66+H67+H68</f>
        <v>38</v>
      </c>
      <c r="M65" s="14"/>
      <c r="N65" s="14"/>
      <c r="O65" s="14"/>
      <c r="P65" s="14"/>
      <c r="Q65" s="14"/>
      <c r="T65" s="14"/>
      <c r="U65" s="80" t="s">
        <v>23</v>
      </c>
      <c r="V65" s="81">
        <f>COUNTIF(F23:F60,"МС")</f>
        <v>0</v>
      </c>
    </row>
    <row r="66" spans="1:22" ht="14.4" x14ac:dyDescent="0.25">
      <c r="A66" s="77" t="s">
        <v>52</v>
      </c>
      <c r="B66" s="26"/>
      <c r="C66" s="49"/>
      <c r="D66" s="25"/>
      <c r="E66" s="60"/>
      <c r="F66" s="25"/>
      <c r="G66" s="28" t="s">
        <v>29</v>
      </c>
      <c r="H66" s="48">
        <f>COUNT(A23:A60)</f>
        <v>16</v>
      </c>
      <c r="M66" s="14"/>
      <c r="N66" s="14"/>
      <c r="O66" s="14"/>
      <c r="P66" s="14"/>
      <c r="Q66" s="14"/>
      <c r="T66" s="14"/>
      <c r="U66" s="80" t="s">
        <v>33</v>
      </c>
      <c r="V66" s="81">
        <f>COUNTIF(F23:F60,"КМС")</f>
        <v>16</v>
      </c>
    </row>
    <row r="67" spans="1:22" ht="14.4" x14ac:dyDescent="0.25">
      <c r="A67" s="46"/>
      <c r="B67" s="7"/>
      <c r="C67" s="75"/>
      <c r="D67" s="25"/>
      <c r="E67" s="60"/>
      <c r="F67" s="25"/>
      <c r="G67" s="28" t="s">
        <v>30</v>
      </c>
      <c r="H67" s="48">
        <f>COUNTIF(A23:A60,"НФ")</f>
        <v>22</v>
      </c>
      <c r="M67" s="14"/>
      <c r="N67" s="14"/>
      <c r="O67" s="14"/>
      <c r="P67" s="14"/>
      <c r="Q67" s="14"/>
      <c r="T67" s="14"/>
      <c r="U67" s="80" t="s">
        <v>40</v>
      </c>
      <c r="V67" s="81">
        <f>COUNTIF(F23:F60,"1 СР")</f>
        <v>11</v>
      </c>
    </row>
    <row r="68" spans="1:22" ht="14.4" x14ac:dyDescent="0.25">
      <c r="A68" s="29"/>
      <c r="B68" s="26"/>
      <c r="C68" s="49"/>
      <c r="D68" s="25"/>
      <c r="E68" s="60"/>
      <c r="F68" s="25"/>
      <c r="G68" s="28" t="s">
        <v>35</v>
      </c>
      <c r="H68" s="48">
        <f>COUNTIF(A23:A60,"ДСКВ")</f>
        <v>0</v>
      </c>
      <c r="M68" s="14"/>
      <c r="N68" s="14"/>
      <c r="O68" s="14"/>
      <c r="P68" s="14"/>
      <c r="Q68" s="14"/>
      <c r="T68" s="14"/>
      <c r="U68" s="80" t="s">
        <v>46</v>
      </c>
      <c r="V68" s="81">
        <f>COUNTIF(F23:F60,"2 СР")</f>
        <v>11</v>
      </c>
    </row>
    <row r="69" spans="1:22" ht="14.4" x14ac:dyDescent="0.25">
      <c r="A69" s="29"/>
      <c r="B69" s="26"/>
      <c r="C69" s="49"/>
      <c r="D69" s="25"/>
      <c r="E69" s="60"/>
      <c r="F69" s="25"/>
      <c r="G69" s="28" t="s">
        <v>31</v>
      </c>
      <c r="H69" s="82">
        <f>COUNTIF(A23:A60,"НС")</f>
        <v>0</v>
      </c>
      <c r="M69" s="14"/>
      <c r="N69" s="14"/>
      <c r="O69" s="14"/>
      <c r="P69" s="14"/>
      <c r="Q69" s="14"/>
      <c r="T69" s="14"/>
      <c r="U69" s="83" t="s">
        <v>47</v>
      </c>
      <c r="V69" s="84">
        <f>COUNTIF(F23:F60,"3 СР")</f>
        <v>0</v>
      </c>
    </row>
    <row r="70" spans="1:22" ht="4.5" customHeight="1" x14ac:dyDescent="0.25">
      <c r="A70" s="46"/>
      <c r="B70" s="15"/>
      <c r="C70" s="15"/>
      <c r="D70" s="7"/>
      <c r="E70" s="61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47"/>
    </row>
    <row r="71" spans="1:22" ht="15.6" x14ac:dyDescent="0.25">
      <c r="A71" s="126" t="s">
        <v>3</v>
      </c>
      <c r="B71" s="124"/>
      <c r="C71" s="124"/>
      <c r="D71" s="124"/>
      <c r="E71" s="124" t="s">
        <v>11</v>
      </c>
      <c r="F71" s="124"/>
      <c r="G71" s="124"/>
      <c r="H71" s="124" t="s">
        <v>4</v>
      </c>
      <c r="I71" s="124"/>
      <c r="J71" s="124"/>
      <c r="K71" s="124"/>
      <c r="L71" s="124"/>
      <c r="M71" s="124"/>
      <c r="N71" s="124"/>
      <c r="O71" s="124"/>
      <c r="P71" s="124"/>
      <c r="Q71" s="124"/>
      <c r="R71" s="124"/>
      <c r="S71" s="124" t="s">
        <v>45</v>
      </c>
      <c r="T71" s="124"/>
      <c r="U71" s="124"/>
      <c r="V71" s="125"/>
    </row>
    <row r="72" spans="1:22" s="71" customFormat="1" ht="15.6" x14ac:dyDescent="0.25">
      <c r="A72" s="67"/>
      <c r="B72" s="68"/>
      <c r="C72" s="68"/>
      <c r="D72" s="68"/>
      <c r="E72" s="68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70"/>
    </row>
    <row r="73" spans="1:22" s="71" customFormat="1" ht="15.6" x14ac:dyDescent="0.25">
      <c r="A73" s="67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72"/>
    </row>
    <row r="74" spans="1:22" x14ac:dyDescent="0.25">
      <c r="A74" s="127"/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89"/>
      <c r="S74" s="128"/>
      <c r="T74" s="128"/>
      <c r="U74" s="128"/>
      <c r="V74" s="129"/>
    </row>
    <row r="75" spans="1:22" x14ac:dyDescent="0.25">
      <c r="A75" s="88"/>
      <c r="B75" s="89"/>
      <c r="C75" s="89"/>
      <c r="D75" s="89"/>
      <c r="E75" s="62"/>
      <c r="F75" s="89"/>
      <c r="G75" s="89"/>
      <c r="H75" s="89"/>
      <c r="I75" s="89"/>
      <c r="J75" s="89"/>
      <c r="K75" s="89"/>
      <c r="L75" s="89"/>
      <c r="M75" s="89"/>
      <c r="N75" s="94"/>
      <c r="O75" s="94"/>
      <c r="P75" s="89"/>
      <c r="Q75" s="89"/>
      <c r="R75" s="89"/>
      <c r="S75" s="89"/>
      <c r="T75" s="89"/>
      <c r="U75" s="89"/>
      <c r="V75" s="90"/>
    </row>
    <row r="76" spans="1:22" x14ac:dyDescent="0.25">
      <c r="A76" s="88"/>
      <c r="B76" s="89"/>
      <c r="C76" s="89"/>
      <c r="D76" s="89"/>
      <c r="E76" s="62"/>
      <c r="F76" s="89"/>
      <c r="G76" s="89"/>
      <c r="H76" s="89"/>
      <c r="I76" s="89"/>
      <c r="J76" s="89"/>
      <c r="K76" s="89"/>
      <c r="L76" s="89"/>
      <c r="M76" s="89"/>
      <c r="N76" s="94"/>
      <c r="O76" s="94"/>
      <c r="P76" s="89"/>
      <c r="Q76" s="89"/>
      <c r="R76" s="89"/>
      <c r="S76" s="89"/>
      <c r="T76" s="89"/>
      <c r="U76" s="89"/>
      <c r="V76" s="90"/>
    </row>
    <row r="77" spans="1:22" ht="16.2" thickBot="1" x14ac:dyDescent="0.3">
      <c r="A77" s="132" t="s">
        <v>43</v>
      </c>
      <c r="B77" s="130"/>
      <c r="C77" s="130"/>
      <c r="D77" s="130"/>
      <c r="E77" s="130" t="str">
        <f>G17</f>
        <v>И.Е. Иваншин (ВК, Челябинская обл.)</v>
      </c>
      <c r="F77" s="130"/>
      <c r="G77" s="130"/>
      <c r="H77" s="130" t="str">
        <f>G18</f>
        <v>Н.С. Мухамадеева (1к., Респ. Башкортостан)</v>
      </c>
      <c r="I77" s="130"/>
      <c r="J77" s="130"/>
      <c r="K77" s="130"/>
      <c r="L77" s="130"/>
      <c r="M77" s="130"/>
      <c r="N77" s="130"/>
      <c r="O77" s="130"/>
      <c r="P77" s="130"/>
      <c r="Q77" s="130"/>
      <c r="R77" s="130"/>
      <c r="S77" s="130" t="str">
        <f>G19</f>
        <v>Д.А. Стержнева (ВК, Челябинская область)</v>
      </c>
      <c r="T77" s="130"/>
      <c r="U77" s="130"/>
      <c r="V77" s="131"/>
    </row>
    <row r="78" spans="1:22" ht="14.4" thickTop="1" x14ac:dyDescent="0.25"/>
  </sheetData>
  <sortState xmlns:xlrd2="http://schemas.microsoft.com/office/spreadsheetml/2017/richdata2" ref="B23:AE32">
    <sortCondition descending="1" ref="S23:S32"/>
  </sortState>
  <mergeCells count="40">
    <mergeCell ref="A12:V12"/>
    <mergeCell ref="B21:B22"/>
    <mergeCell ref="C21:C22"/>
    <mergeCell ref="A8:V8"/>
    <mergeCell ref="H21:Q21"/>
    <mergeCell ref="R21:R22"/>
    <mergeCell ref="S21:S22"/>
    <mergeCell ref="U21:U22"/>
    <mergeCell ref="V21:V22"/>
    <mergeCell ref="A10:V10"/>
    <mergeCell ref="A11:V11"/>
    <mergeCell ref="A74:E74"/>
    <mergeCell ref="F74:Q74"/>
    <mergeCell ref="S74:V74"/>
    <mergeCell ref="S77:V77"/>
    <mergeCell ref="A77:D77"/>
    <mergeCell ref="E77:G77"/>
    <mergeCell ref="H77:R77"/>
    <mergeCell ref="A62:D62"/>
    <mergeCell ref="G62:V62"/>
    <mergeCell ref="S71:V71"/>
    <mergeCell ref="A71:D71"/>
    <mergeCell ref="E71:G71"/>
    <mergeCell ref="H71:R71"/>
    <mergeCell ref="A1:V1"/>
    <mergeCell ref="A2:V2"/>
    <mergeCell ref="A3:V3"/>
    <mergeCell ref="A4:V4"/>
    <mergeCell ref="T21:T22"/>
    <mergeCell ref="A6:V6"/>
    <mergeCell ref="A7:V7"/>
    <mergeCell ref="A9:V9"/>
    <mergeCell ref="D21:D22"/>
    <mergeCell ref="E21:E22"/>
    <mergeCell ref="F21:F22"/>
    <mergeCell ref="G21:G22"/>
    <mergeCell ref="A15:G15"/>
    <mergeCell ref="H15:V15"/>
    <mergeCell ref="A21:A22"/>
    <mergeCell ref="A5:V5"/>
  </mergeCells>
  <conditionalFormatting sqref="R72:R76 R1:R14 R16:R61 R78:R1048576 S77 S71 R70 G63:G69">
    <cfRule type="duplicateValues" dxfId="0" priority="1"/>
  </conditionalFormatting>
  <printOptions horizontalCentered="1"/>
  <pageMargins left="0.19685039370078741" right="0.19685039370078741" top="0.35" bottom="0.28999999999999998" header="0.2" footer="0.2"/>
  <pageSetup paperSize="9" scale="66" fitToHeight="0" orientation="landscape" r:id="rId1"/>
  <headerFooter>
    <oddHeader>&amp;LРЕЗУЛЬТАТЫ НА САЙТЕ WWW.FVSR/highway/result&amp;RФЕДЕРАЦИЯ ВЕЛОСИПЕДНОГО СПОРТА РОССИИ - WWW.FVSR.RU</oddHeader>
    <oddFooter>&amp;C&amp;P&amp;RОтчет создан 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Критериум</vt:lpstr>
      <vt:lpstr>Критериум!Заголовки_для_печати</vt:lpstr>
      <vt:lpstr>Критериум!Область_печати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Арсен</cp:lastModifiedBy>
  <cp:lastPrinted>2021-05-18T13:50:02Z</cp:lastPrinted>
  <dcterms:created xsi:type="dcterms:W3CDTF">1996-10-08T23:32:33Z</dcterms:created>
  <dcterms:modified xsi:type="dcterms:W3CDTF">2023-07-10T13:48:09Z</dcterms:modified>
</cp:coreProperties>
</file>