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время'!$A$1:$K$67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59" i="2" l="1"/>
  <c r="J67" i="2"/>
  <c r="K58" i="2" l="1"/>
  <c r="K57" i="2"/>
  <c r="K56" i="2"/>
  <c r="I56" i="2"/>
  <c r="H67" i="2" l="1"/>
  <c r="E67" i="2"/>
  <c r="I58" i="2"/>
  <c r="I57" i="2"/>
  <c r="K55" i="2"/>
  <c r="K54" i="2"/>
  <c r="K53" i="2"/>
  <c r="I55" i="2" l="1"/>
</calcChain>
</file>

<file path=xl/sharedStrings.xml><?xml version="1.0" encoding="utf-8"?>
<sst xmlns="http://schemas.openxmlformats.org/spreadsheetml/2006/main" count="211" uniqueCount="141">
  <si>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</si>
  <si>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</si>
  <si>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</si>
  <si>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</si>
  <si>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</si>
  <si>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</si>
  <si>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</si>
  <si>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</si>
  <si>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</si>
  <si>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</si>
  <si>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</si>
  <si>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</si>
  <si>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</si>
  <si>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</si>
  <si>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</si>
  <si>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</si>
  <si>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</si>
  <si>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</si>
  <si>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</si>
  <si>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</si>
  <si>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</si>
  <si>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</si>
  <si>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</si>
  <si>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</si>
  <si>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</si>
  <si>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</si>
  <si>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</si>
  <si>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</si>
  <si>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</si>
  <si>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</si>
  <si>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</si>
  <si>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</si>
  <si>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</si>
  <si>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</si>
  <si>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</si>
  <si>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</si>
  <si>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</si>
  <si>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</si>
  <si>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</si>
  <si>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</si>
  <si>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</si>
  <si>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</si>
  <si>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</si>
  <si>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</si>
  <si>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</si>
  <si>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</si>
  <si>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</si>
  <si>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</si>
  <si>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</si>
  <si>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</si>
  <si>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</si>
  <si>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</si>
  <si>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</si>
  <si>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Москва</t>
  </si>
  <si>
    <t>Санкт-Петербург</t>
  </si>
  <si>
    <t>СПб ГБПОУ "Олимпийские надежды"</t>
  </si>
  <si>
    <t>Температура: +18</t>
  </si>
  <si>
    <t>Юниоры 17-18 лет</t>
  </si>
  <si>
    <t>Кунаев Павел</t>
  </si>
  <si>
    <t>Долгих Даниил</t>
  </si>
  <si>
    <t>Министерство спорта Республики Мордовия</t>
  </si>
  <si>
    <t>ГБУ ДО РМ "СШОР по велоспорту"</t>
  </si>
  <si>
    <t>Ехрюков Ярослав</t>
  </si>
  <si>
    <t>Каплин Роман</t>
  </si>
  <si>
    <t>Силюков Алексей</t>
  </si>
  <si>
    <t>Базеев Эмиль</t>
  </si>
  <si>
    <t>Юрасов Артём</t>
  </si>
  <si>
    <t>Пустовалов Егор</t>
  </si>
  <si>
    <t>Иневаткин Никита</t>
  </si>
  <si>
    <t>Ошкин Максим</t>
  </si>
  <si>
    <t>ГБУ ДО РМ"СШОР по велоспорту"</t>
  </si>
  <si>
    <t>ГБУ ДО "Московская академия велосипедного спорта"</t>
  </si>
  <si>
    <t>УОР ПО-АНО В/К "Локомотив-Пенза"</t>
  </si>
  <si>
    <t>Пензенская обл.</t>
  </si>
  <si>
    <t>100 769 493 73</t>
  </si>
  <si>
    <t>100 912 303 02</t>
  </si>
  <si>
    <t>100 900 646 82</t>
  </si>
  <si>
    <t>100 769 491 71</t>
  </si>
  <si>
    <t>100 795 055 27</t>
  </si>
  <si>
    <t>100 589 622 40</t>
  </si>
  <si>
    <t>100 889 361 49</t>
  </si>
  <si>
    <t>100 806 356 76</t>
  </si>
  <si>
    <t>100 904 177 24</t>
  </si>
  <si>
    <t>100 904 127 71</t>
  </si>
  <si>
    <t>Глазов Георгий</t>
  </si>
  <si>
    <t>Щигорцов Дмитрий</t>
  </si>
  <si>
    <t>Омская обл.</t>
  </si>
  <si>
    <t>Гладков Григорий</t>
  </si>
  <si>
    <t>СШОР"Академия велоспорта"</t>
  </si>
  <si>
    <t>100 770 367 74</t>
  </si>
  <si>
    <t>100 590 422 64</t>
  </si>
  <si>
    <t>101 177 478 76</t>
  </si>
  <si>
    <t>Республика Мордовия</t>
  </si>
  <si>
    <t>МЯГКОВА Е.А. (IК, г. Саранск)</t>
  </si>
  <si>
    <t>Волков Константин</t>
  </si>
  <si>
    <t>Солонкин Кирилл</t>
  </si>
  <si>
    <t>Брянская обл.</t>
  </si>
  <si>
    <t>ГБУ ДО БО СШОР РУСЬ</t>
  </si>
  <si>
    <t>Молдованов Андрей</t>
  </si>
  <si>
    <t>Иркутская обл.</t>
  </si>
  <si>
    <t>Иркутск СШОР "Олимпиец"</t>
  </si>
  <si>
    <t>Штельмин Данила</t>
  </si>
  <si>
    <t>Семин Никита</t>
  </si>
  <si>
    <t>Суринов Артемий</t>
  </si>
  <si>
    <t>ГБПОУ "МССУОР №2" Москомспорта</t>
  </si>
  <si>
    <t>Джабаров Денис</t>
  </si>
  <si>
    <t>Щебетовский Денис</t>
  </si>
  <si>
    <t>Шихарев Артем</t>
  </si>
  <si>
    <t>Кузьмин Денис</t>
  </si>
  <si>
    <t>Назарько Дмитрий</t>
  </si>
  <si>
    <t>Зуев Илья</t>
  </si>
  <si>
    <t>100 360 523 55</t>
  </si>
  <si>
    <t>100 826 824 77</t>
  </si>
  <si>
    <t>100 349 659 55</t>
  </si>
  <si>
    <t>100 762 666 36</t>
  </si>
  <si>
    <t>100 769 429 09</t>
  </si>
  <si>
    <t>100 960 311 92</t>
  </si>
  <si>
    <t>100 821 471 59</t>
  </si>
  <si>
    <t>101 000 491 17</t>
  </si>
  <si>
    <t>НС</t>
  </si>
  <si>
    <t>100 894 609 59</t>
  </si>
  <si>
    <t>100 809 860 88</t>
  </si>
  <si>
    <t>100 949 174 13</t>
  </si>
  <si>
    <t>ПЕРВЕНСТВО РОССИИ</t>
  </si>
  <si>
    <t>НАЧАЛО ГОНКИ: 15ч 35м</t>
  </si>
  <si>
    <t xml:space="preserve"> ДАТА ПРОВЕДЕНИЯ: 24 августа 2023 года </t>
  </si>
  <si>
    <t>ОКОНЧАНИЕ ГОНКИ: 19ч 30м</t>
  </si>
  <si>
    <t xml:space="preserve">№ ЕКП 2023:29838 </t>
  </si>
  <si>
    <t>БОЧАНОВ В.А. (ВК, г. Омск)</t>
  </si>
  <si>
    <t>Ширлин Семен</t>
  </si>
  <si>
    <t>"СШОР №8 им. В. Соколова"</t>
  </si>
  <si>
    <t>Кузьмин Кирилл</t>
  </si>
  <si>
    <t>Республика Удмуртия</t>
  </si>
  <si>
    <t>БУ ДО УР СШОР по велоспорту</t>
  </si>
  <si>
    <t>Пивоваров Геннадий</t>
  </si>
  <si>
    <t>Балацкий Дмитрий</t>
  </si>
  <si>
    <t>100 810 924 85</t>
  </si>
  <si>
    <t>100 831 051 36</t>
  </si>
  <si>
    <t>100 930 684 50</t>
  </si>
  <si>
    <t>101 192 449 12</t>
  </si>
  <si>
    <t>100 951 263 65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</si>
</sst>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2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right" vertical="center"/>
    </xf>
    <xf numFmtId="0" fontId="5" fillId="0" borderId="13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2" xfId="0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5" fillId="0" borderId="28" xfId="2" applyFont="1" applyBorder="1" applyAlignment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11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vertical="center"/>
    </xf>
    <xf numFmtId="0" fontId="11" fillId="0" borderId="12" xfId="2" applyFont="1" applyBorder="1" applyAlignment="1">
      <alignment horizontal="center" vertical="center"/>
    </xf>
    <xf numFmtId="49" fontId="11" fillId="0" borderId="13" xfId="2" applyNumberFormat="1" applyFont="1" applyBorder="1" applyAlignment="1">
      <alignment horizontal="left" vertical="center"/>
    </xf>
    <xf numFmtId="49" fontId="11" fillId="0" borderId="13" xfId="2" applyNumberFormat="1" applyFont="1" applyBorder="1" applyAlignment="1">
      <alignment vertical="center"/>
    </xf>
    <xf numFmtId="49" fontId="11" fillId="0" borderId="15" xfId="2" applyNumberFormat="1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3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4" xfId="2" applyNumberFormat="1" applyFont="1" applyBorder="1" applyAlignment="1">
      <alignment vertical="center"/>
    </xf>
    <xf numFmtId="9" fontId="5" fillId="0" borderId="13" xfId="2" applyNumberFormat="1" applyFont="1" applyBorder="1" applyAlignment="1">
      <alignment horizontal="right" vertical="center"/>
    </xf>
    <xf numFmtId="0" fontId="5" fillId="0" borderId="13" xfId="2" applyFont="1" applyBorder="1" applyAlignment="1">
      <alignment horizontal="right" vertical="center"/>
    </xf>
    <xf numFmtId="46" fontId="14" fillId="2" borderId="21" xfId="12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5" xfId="2" applyNumberFormat="1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7" xfId="2" applyFont="1" applyFill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3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 wrapText="1"/>
    </xf>
    <xf numFmtId="14" fontId="20" fillId="0" borderId="23" xfId="0" applyNumberFormat="1" applyFont="1" applyBorder="1" applyAlignment="1">
      <alignment horizontal="center" vertical="center"/>
    </xf>
    <xf numFmtId="165" fontId="20" fillId="0" borderId="23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3" borderId="9" xfId="2" applyFont="1" applyFill="1" applyBorder="1" applyAlignment="1">
      <alignment horizontal="left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2</xdr:col>
      <xdr:colOff>380888</xdr:colOff>
      <xdr:row>3</xdr:row>
      <xdr:rowOff>28480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238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Y67"/>
  <sheetViews>
    <sheetView tabSelected="1" view="pageBreakPreview" zoomScaleNormal="100" zoomScaleSheetLayoutView="100" zoomScalePageLayoutView="95" workbookViewId="0">
      <selection activeCell="I55" sqref="I55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85546875" style="1" customWidth="1"/>
    <col min="8" max="8" width="32.85546875" style="1" customWidth="1"/>
    <col min="9" max="9" width="26.7109375" style="1" customWidth="1"/>
    <col min="10" max="10" width="16.140625" style="1" customWidth="1"/>
    <col min="11" max="11" width="16.7109375" style="1" customWidth="1"/>
    <col min="12" max="1013" width="9.140625" style="1"/>
  </cols>
  <sheetData>
    <row r="1" spans="1:11" ht="22.5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2.5" customHeight="1" x14ac:dyDescent="0.2">
      <c r="A2" s="103" t="s">
        <v>60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2.5" customHeight="1" x14ac:dyDescent="0.2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2.5" customHeight="1" x14ac:dyDescent="0.2">
      <c r="A4" s="103" t="s">
        <v>46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customHeight="1" x14ac:dyDescent="0.2">
      <c r="A5" s="103" t="s">
        <v>61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s="3" customFormat="1" ht="28.5" x14ac:dyDescent="0.2">
      <c r="A6" s="99" t="s">
        <v>123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s="3" customFormat="1" ht="18" customHeight="1" x14ac:dyDescent="0.2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s="3" customFormat="1" ht="6" customHeight="1" thickBo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8" customHeight="1" thickTop="1" x14ac:dyDescent="0.2">
      <c r="A9" s="102" t="s">
        <v>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ht="18" customHeight="1" x14ac:dyDescent="0.2">
      <c r="A10" s="97" t="s">
        <v>4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ht="19.5" customHeight="1" x14ac:dyDescent="0.2">
      <c r="A11" s="97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ht="7.5" customHeight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15.75" x14ac:dyDescent="0.2">
      <c r="A13" s="75" t="s">
        <v>47</v>
      </c>
      <c r="B13" s="76"/>
      <c r="C13" s="76"/>
      <c r="D13" s="76"/>
      <c r="E13" s="4"/>
      <c r="F13" s="4"/>
      <c r="H13" s="63" t="s">
        <v>124</v>
      </c>
      <c r="I13" s="4"/>
      <c r="J13" s="5"/>
      <c r="K13" s="6" t="s">
        <v>5</v>
      </c>
    </row>
    <row r="14" spans="1:11" ht="15.75" x14ac:dyDescent="0.2">
      <c r="A14" s="77" t="s">
        <v>125</v>
      </c>
      <c r="B14" s="78"/>
      <c r="C14" s="78"/>
      <c r="D14" s="78"/>
      <c r="E14" s="7"/>
      <c r="F14" s="7"/>
      <c r="H14" s="64" t="s">
        <v>126</v>
      </c>
      <c r="I14" s="7"/>
      <c r="J14" s="8"/>
      <c r="K14" s="67" t="s">
        <v>127</v>
      </c>
    </row>
    <row r="15" spans="1:11" ht="15" x14ac:dyDescent="0.2">
      <c r="A15" s="79" t="s">
        <v>6</v>
      </c>
      <c r="B15" s="80"/>
      <c r="C15" s="80"/>
      <c r="D15" s="80"/>
      <c r="E15" s="80"/>
      <c r="F15" s="80"/>
      <c r="G15" s="80"/>
      <c r="H15" s="81"/>
      <c r="I15" s="82" t="s">
        <v>7</v>
      </c>
      <c r="J15" s="80"/>
      <c r="K15" s="83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4"/>
      <c r="I16" s="84" t="s">
        <v>49</v>
      </c>
      <c r="J16" s="85"/>
      <c r="K16" s="86"/>
    </row>
    <row r="17" spans="1:11" ht="15" x14ac:dyDescent="0.2">
      <c r="A17" s="9" t="s">
        <v>9</v>
      </c>
      <c r="B17" s="10"/>
      <c r="C17" s="10"/>
      <c r="D17" s="13"/>
      <c r="E17" s="12"/>
      <c r="F17" s="11"/>
      <c r="G17" s="14"/>
      <c r="H17" s="65" t="s">
        <v>128</v>
      </c>
      <c r="I17" s="15" t="s">
        <v>10</v>
      </c>
      <c r="J17" s="16"/>
      <c r="K17" s="62">
        <v>8</v>
      </c>
    </row>
    <row r="18" spans="1:11" ht="15" x14ac:dyDescent="0.2">
      <c r="A18" s="17" t="s">
        <v>11</v>
      </c>
      <c r="B18" s="10"/>
      <c r="C18" s="10"/>
      <c r="D18" s="13"/>
      <c r="E18" s="12"/>
      <c r="F18" s="11"/>
      <c r="G18" s="14"/>
      <c r="H18" s="65" t="s">
        <v>93</v>
      </c>
      <c r="I18" s="15" t="s">
        <v>12</v>
      </c>
      <c r="J18" s="16"/>
      <c r="K18" s="62">
        <v>1</v>
      </c>
    </row>
    <row r="19" spans="1:11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6" t="s">
        <v>48</v>
      </c>
      <c r="I19" s="84" t="s">
        <v>45</v>
      </c>
      <c r="J19" s="60">
        <v>450</v>
      </c>
      <c r="K19" s="61">
        <v>450</v>
      </c>
    </row>
    <row r="20" spans="1:11" ht="7.5" customHeight="1" thickTop="1" thickBot="1" x14ac:dyDescent="0.25">
      <c r="A20" s="20"/>
      <c r="B20" s="21"/>
      <c r="C20" s="21"/>
      <c r="D20" s="22"/>
      <c r="E20" s="22"/>
      <c r="F20" s="22"/>
      <c r="G20" s="22"/>
      <c r="H20" s="22"/>
      <c r="I20" s="22"/>
      <c r="J20" s="22"/>
      <c r="K20" s="23"/>
    </row>
    <row r="21" spans="1:11" s="28" customFormat="1" ht="42.75" customHeight="1" thickTop="1" x14ac:dyDescent="0.2">
      <c r="A21" s="24" t="s">
        <v>14</v>
      </c>
      <c r="B21" s="25" t="s">
        <v>15</v>
      </c>
      <c r="C21" s="25" t="s">
        <v>16</v>
      </c>
      <c r="D21" s="25" t="s">
        <v>17</v>
      </c>
      <c r="E21" s="25" t="s">
        <v>18</v>
      </c>
      <c r="F21" s="25" t="s">
        <v>19</v>
      </c>
      <c r="G21" s="25" t="s">
        <v>20</v>
      </c>
      <c r="H21" s="25" t="s">
        <v>21</v>
      </c>
      <c r="I21" s="55" t="s">
        <v>22</v>
      </c>
      <c r="J21" s="26" t="s">
        <v>23</v>
      </c>
      <c r="K21" s="27" t="s">
        <v>24</v>
      </c>
    </row>
    <row r="22" spans="1:11" s="29" customFormat="1" ht="27" customHeight="1" x14ac:dyDescent="0.2">
      <c r="A22" s="69">
        <v>1</v>
      </c>
      <c r="B22" s="69">
        <v>852</v>
      </c>
      <c r="C22" s="69" t="s">
        <v>89</v>
      </c>
      <c r="D22" s="71" t="s">
        <v>84</v>
      </c>
      <c r="E22" s="73">
        <v>38498</v>
      </c>
      <c r="F22" s="69" t="s">
        <v>26</v>
      </c>
      <c r="G22" s="69" t="s">
        <v>53</v>
      </c>
      <c r="H22" s="72" t="s">
        <v>71</v>
      </c>
      <c r="I22" s="74">
        <v>4.1493055555555559E-4</v>
      </c>
      <c r="J22" s="58"/>
      <c r="K22" s="59"/>
    </row>
    <row r="23" spans="1:11" s="29" customFormat="1" ht="27" customHeight="1" x14ac:dyDescent="0.2">
      <c r="A23" s="69">
        <v>2</v>
      </c>
      <c r="B23" s="69">
        <v>77</v>
      </c>
      <c r="C23" s="70" t="s">
        <v>74</v>
      </c>
      <c r="D23" s="71" t="s">
        <v>62</v>
      </c>
      <c r="E23" s="73">
        <v>38652</v>
      </c>
      <c r="F23" s="69" t="s">
        <v>26</v>
      </c>
      <c r="G23" s="69" t="s">
        <v>92</v>
      </c>
      <c r="H23" s="69" t="s">
        <v>70</v>
      </c>
      <c r="I23" s="74">
        <v>4.1666666666666669E-4</v>
      </c>
      <c r="J23" s="58"/>
      <c r="K23" s="59"/>
    </row>
    <row r="24" spans="1:11" s="29" customFormat="1" ht="27" customHeight="1" x14ac:dyDescent="0.2">
      <c r="A24" s="69">
        <v>3</v>
      </c>
      <c r="B24" s="69">
        <v>65</v>
      </c>
      <c r="C24" s="69" t="s">
        <v>75</v>
      </c>
      <c r="D24" s="71" t="s">
        <v>63</v>
      </c>
      <c r="E24" s="73">
        <v>39077</v>
      </c>
      <c r="F24" s="69" t="s">
        <v>26</v>
      </c>
      <c r="G24" s="69" t="s">
        <v>92</v>
      </c>
      <c r="H24" s="69" t="s">
        <v>70</v>
      </c>
      <c r="I24" s="74">
        <v>4.2233796296296306E-4</v>
      </c>
      <c r="J24" s="58"/>
      <c r="K24" s="59"/>
    </row>
    <row r="25" spans="1:11" s="29" customFormat="1" ht="27" customHeight="1" x14ac:dyDescent="0.2">
      <c r="A25" s="69">
        <v>4</v>
      </c>
      <c r="B25" s="69">
        <v>671</v>
      </c>
      <c r="C25" s="69" t="s">
        <v>136</v>
      </c>
      <c r="D25" s="71" t="s">
        <v>94</v>
      </c>
      <c r="E25" s="73">
        <v>38996</v>
      </c>
      <c r="F25" s="69" t="s">
        <v>26</v>
      </c>
      <c r="G25" s="69" t="s">
        <v>53</v>
      </c>
      <c r="H25" s="72" t="s">
        <v>71</v>
      </c>
      <c r="I25" s="74">
        <v>4.2268518518518523E-4</v>
      </c>
      <c r="J25" s="58"/>
      <c r="K25" s="59"/>
    </row>
    <row r="26" spans="1:11" s="29" customFormat="1" ht="27" customHeight="1" x14ac:dyDescent="0.2">
      <c r="A26" s="69">
        <v>5</v>
      </c>
      <c r="B26" s="69">
        <v>326</v>
      </c>
      <c r="C26" s="69" t="s">
        <v>111</v>
      </c>
      <c r="D26" s="71" t="s">
        <v>95</v>
      </c>
      <c r="E26" s="73">
        <v>38478</v>
      </c>
      <c r="F26" s="69" t="s">
        <v>26</v>
      </c>
      <c r="G26" s="69" t="s">
        <v>96</v>
      </c>
      <c r="H26" s="69" t="s">
        <v>97</v>
      </c>
      <c r="I26" s="74">
        <v>4.2638888888888897E-4</v>
      </c>
      <c r="J26" s="58"/>
      <c r="K26" s="59"/>
    </row>
    <row r="27" spans="1:11" s="29" customFormat="1" ht="27" customHeight="1" x14ac:dyDescent="0.2">
      <c r="A27" s="69">
        <v>6</v>
      </c>
      <c r="B27" s="69">
        <v>110</v>
      </c>
      <c r="C27" s="69" t="s">
        <v>113</v>
      </c>
      <c r="D27" s="71" t="s">
        <v>101</v>
      </c>
      <c r="E27" s="73">
        <v>39038</v>
      </c>
      <c r="F27" s="69" t="s">
        <v>26</v>
      </c>
      <c r="G27" s="69" t="s">
        <v>53</v>
      </c>
      <c r="H27" s="72" t="s">
        <v>71</v>
      </c>
      <c r="I27" s="74">
        <v>4.2928240740740747E-4</v>
      </c>
      <c r="J27" s="58"/>
      <c r="K27" s="59"/>
    </row>
    <row r="28" spans="1:11" s="29" customFormat="1" ht="27" customHeight="1" x14ac:dyDescent="0.2">
      <c r="A28" s="69">
        <v>7</v>
      </c>
      <c r="B28" s="69">
        <v>12</v>
      </c>
      <c r="C28" s="69" t="s">
        <v>90</v>
      </c>
      <c r="D28" s="71" t="s">
        <v>85</v>
      </c>
      <c r="E28" s="73">
        <v>38971</v>
      </c>
      <c r="F28" s="69" t="s">
        <v>26</v>
      </c>
      <c r="G28" s="69" t="s">
        <v>73</v>
      </c>
      <c r="H28" s="72" t="s">
        <v>72</v>
      </c>
      <c r="I28" s="74">
        <v>4.3518518518518521E-4</v>
      </c>
      <c r="J28" s="58"/>
      <c r="K28" s="59"/>
    </row>
    <row r="29" spans="1:11" s="29" customFormat="1" ht="27" customHeight="1" x14ac:dyDescent="0.2">
      <c r="A29" s="69">
        <v>8</v>
      </c>
      <c r="B29" s="69">
        <v>683</v>
      </c>
      <c r="C29" s="69" t="s">
        <v>121</v>
      </c>
      <c r="D29" s="71" t="s">
        <v>109</v>
      </c>
      <c r="E29" s="73">
        <v>38701</v>
      </c>
      <c r="F29" s="69" t="s">
        <v>26</v>
      </c>
      <c r="G29" s="69" t="s">
        <v>53</v>
      </c>
      <c r="H29" s="69" t="s">
        <v>104</v>
      </c>
      <c r="I29" s="74">
        <v>4.3935185185185185E-4</v>
      </c>
      <c r="J29" s="58"/>
      <c r="K29" s="59"/>
    </row>
    <row r="30" spans="1:11" s="29" customFormat="1" ht="27" customHeight="1" x14ac:dyDescent="0.2">
      <c r="A30" s="69">
        <v>9</v>
      </c>
      <c r="B30" s="69">
        <v>64</v>
      </c>
      <c r="C30" s="69" t="s">
        <v>115</v>
      </c>
      <c r="D30" s="71" t="s">
        <v>103</v>
      </c>
      <c r="E30" s="73">
        <v>39015</v>
      </c>
      <c r="F30" s="69" t="s">
        <v>36</v>
      </c>
      <c r="G30" s="69" t="s">
        <v>53</v>
      </c>
      <c r="H30" s="69" t="s">
        <v>104</v>
      </c>
      <c r="I30" s="74">
        <v>4.4618055555555551E-4</v>
      </c>
      <c r="J30" s="58"/>
      <c r="K30" s="59"/>
    </row>
    <row r="31" spans="1:11" s="29" customFormat="1" ht="27" customHeight="1" x14ac:dyDescent="0.2">
      <c r="A31" s="69">
        <v>10</v>
      </c>
      <c r="B31" s="69">
        <v>389</v>
      </c>
      <c r="C31" s="69" t="s">
        <v>112</v>
      </c>
      <c r="D31" s="71" t="s">
        <v>98</v>
      </c>
      <c r="E31" s="73">
        <v>38452</v>
      </c>
      <c r="F31" s="69" t="s">
        <v>26</v>
      </c>
      <c r="G31" s="69" t="s">
        <v>99</v>
      </c>
      <c r="H31" s="72" t="s">
        <v>100</v>
      </c>
      <c r="I31" s="74">
        <v>4.4780092592592587E-4</v>
      </c>
      <c r="J31" s="58"/>
      <c r="K31" s="59"/>
    </row>
    <row r="32" spans="1:11" s="29" customFormat="1" ht="27" customHeight="1" x14ac:dyDescent="0.2">
      <c r="A32" s="69">
        <v>11</v>
      </c>
      <c r="B32" s="69">
        <v>313</v>
      </c>
      <c r="C32" s="69" t="s">
        <v>76</v>
      </c>
      <c r="D32" s="71" t="s">
        <v>65</v>
      </c>
      <c r="E32" s="73">
        <v>38807</v>
      </c>
      <c r="F32" s="69" t="s">
        <v>26</v>
      </c>
      <c r="G32" s="69" t="s">
        <v>92</v>
      </c>
      <c r="H32" s="69" t="s">
        <v>61</v>
      </c>
      <c r="I32" s="74">
        <v>4.5127314814814818E-4</v>
      </c>
      <c r="J32" s="58"/>
      <c r="K32" s="59"/>
    </row>
    <row r="33" spans="1:11" s="29" customFormat="1" ht="27" customHeight="1" x14ac:dyDescent="0.2">
      <c r="A33" s="69">
        <v>12</v>
      </c>
      <c r="B33" s="69">
        <v>56</v>
      </c>
      <c r="C33" s="69" t="s">
        <v>82</v>
      </c>
      <c r="D33" s="71" t="s">
        <v>68</v>
      </c>
      <c r="E33" s="73">
        <v>38923</v>
      </c>
      <c r="F33" s="69" t="s">
        <v>26</v>
      </c>
      <c r="G33" s="69" t="s">
        <v>92</v>
      </c>
      <c r="H33" s="69" t="s">
        <v>70</v>
      </c>
      <c r="I33" s="74">
        <v>4.5162037037037046E-4</v>
      </c>
      <c r="J33" s="58"/>
      <c r="K33" s="59"/>
    </row>
    <row r="34" spans="1:11" s="29" customFormat="1" ht="27" customHeight="1" x14ac:dyDescent="0.2">
      <c r="A34" s="69">
        <v>13</v>
      </c>
      <c r="B34" s="69">
        <v>53</v>
      </c>
      <c r="C34" s="69" t="s">
        <v>83</v>
      </c>
      <c r="D34" s="71" t="s">
        <v>69</v>
      </c>
      <c r="E34" s="73">
        <v>39023</v>
      </c>
      <c r="F34" s="69" t="s">
        <v>26</v>
      </c>
      <c r="G34" s="69" t="s">
        <v>92</v>
      </c>
      <c r="H34" s="69" t="s">
        <v>70</v>
      </c>
      <c r="I34" s="74">
        <v>4.5289351851851849E-4</v>
      </c>
      <c r="J34" s="58"/>
      <c r="K34" s="59"/>
    </row>
    <row r="35" spans="1:11" s="29" customFormat="1" ht="27" customHeight="1" x14ac:dyDescent="0.2">
      <c r="A35" s="69">
        <v>14</v>
      </c>
      <c r="B35" s="69">
        <v>345</v>
      </c>
      <c r="C35" s="69" t="s">
        <v>114</v>
      </c>
      <c r="D35" s="71" t="s">
        <v>102</v>
      </c>
      <c r="E35" s="73">
        <v>38445</v>
      </c>
      <c r="F35" s="69" t="s">
        <v>26</v>
      </c>
      <c r="G35" s="69" t="s">
        <v>92</v>
      </c>
      <c r="H35" s="69" t="s">
        <v>70</v>
      </c>
      <c r="I35" s="74">
        <v>4.5520833333333329E-4</v>
      </c>
      <c r="J35" s="58"/>
      <c r="K35" s="59"/>
    </row>
    <row r="36" spans="1:11" s="29" customFormat="1" ht="27" customHeight="1" x14ac:dyDescent="0.2">
      <c r="A36" s="69">
        <v>15</v>
      </c>
      <c r="B36" s="69">
        <v>60</v>
      </c>
      <c r="C36" s="69" t="s">
        <v>81</v>
      </c>
      <c r="D36" s="71" t="s">
        <v>59</v>
      </c>
      <c r="E36" s="73">
        <v>38567</v>
      </c>
      <c r="F36" s="69" t="s">
        <v>26</v>
      </c>
      <c r="G36" s="69" t="s">
        <v>54</v>
      </c>
      <c r="H36" s="69" t="s">
        <v>55</v>
      </c>
      <c r="I36" s="74">
        <v>4.585648148148148E-4</v>
      </c>
      <c r="J36" s="58"/>
      <c r="K36" s="59"/>
    </row>
    <row r="37" spans="1:11" s="29" customFormat="1" ht="27" customHeight="1" x14ac:dyDescent="0.2">
      <c r="A37" s="69">
        <v>16</v>
      </c>
      <c r="B37" s="69">
        <v>43</v>
      </c>
      <c r="C37" s="69" t="s">
        <v>77</v>
      </c>
      <c r="D37" s="71" t="s">
        <v>58</v>
      </c>
      <c r="E37" s="73">
        <v>38498</v>
      </c>
      <c r="F37" s="69" t="s">
        <v>26</v>
      </c>
      <c r="G37" s="69" t="s">
        <v>92</v>
      </c>
      <c r="H37" s="69" t="s">
        <v>70</v>
      </c>
      <c r="I37" s="74">
        <v>4.5879629629629628E-4</v>
      </c>
      <c r="J37" s="58"/>
      <c r="K37" s="59"/>
    </row>
    <row r="38" spans="1:11" s="29" customFormat="1" ht="27" customHeight="1" x14ac:dyDescent="0.2">
      <c r="A38" s="69">
        <v>17</v>
      </c>
      <c r="B38" s="69">
        <v>44</v>
      </c>
      <c r="C38" s="69" t="s">
        <v>137</v>
      </c>
      <c r="D38" s="71" t="s">
        <v>129</v>
      </c>
      <c r="E38" s="73">
        <v>38369</v>
      </c>
      <c r="F38" s="69" t="s">
        <v>26</v>
      </c>
      <c r="G38" s="69" t="s">
        <v>86</v>
      </c>
      <c r="H38" s="69" t="s">
        <v>130</v>
      </c>
      <c r="I38" s="74">
        <v>4.6921296296296294E-4</v>
      </c>
      <c r="J38" s="58"/>
      <c r="K38" s="59"/>
    </row>
    <row r="39" spans="1:11" s="29" customFormat="1" ht="27" customHeight="1" x14ac:dyDescent="0.2">
      <c r="A39" s="69">
        <v>18</v>
      </c>
      <c r="B39" s="69">
        <v>315</v>
      </c>
      <c r="C39" s="69" t="s">
        <v>91</v>
      </c>
      <c r="D39" s="71" t="s">
        <v>87</v>
      </c>
      <c r="E39" s="73">
        <v>38948</v>
      </c>
      <c r="F39" s="69" t="s">
        <v>38</v>
      </c>
      <c r="G39" s="69" t="s">
        <v>86</v>
      </c>
      <c r="H39" s="69" t="s">
        <v>88</v>
      </c>
      <c r="I39" s="74">
        <v>4.7094907407407399E-4</v>
      </c>
      <c r="J39" s="58"/>
      <c r="K39" s="59"/>
    </row>
    <row r="40" spans="1:11" s="29" customFormat="1" ht="27" customHeight="1" x14ac:dyDescent="0.2">
      <c r="A40" s="69">
        <v>19</v>
      </c>
      <c r="B40" s="69">
        <v>90</v>
      </c>
      <c r="C40" s="69" t="s">
        <v>78</v>
      </c>
      <c r="D40" s="71" t="s">
        <v>64</v>
      </c>
      <c r="E40" s="73">
        <v>38531</v>
      </c>
      <c r="F40" s="69" t="s">
        <v>26</v>
      </c>
      <c r="G40" s="69" t="s">
        <v>53</v>
      </c>
      <c r="H40" s="72" t="s">
        <v>71</v>
      </c>
      <c r="I40" s="74">
        <v>4.7372685185185186E-4</v>
      </c>
      <c r="J40" s="58"/>
      <c r="K40" s="59"/>
    </row>
    <row r="41" spans="1:11" s="29" customFormat="1" ht="27" customHeight="1" x14ac:dyDescent="0.2">
      <c r="A41" s="69">
        <v>20</v>
      </c>
      <c r="B41" s="69">
        <v>11</v>
      </c>
      <c r="C41" s="69" t="s">
        <v>79</v>
      </c>
      <c r="D41" s="71" t="s">
        <v>66</v>
      </c>
      <c r="E41" s="73">
        <v>38993</v>
      </c>
      <c r="F41" s="69" t="s">
        <v>36</v>
      </c>
      <c r="G41" s="69" t="s">
        <v>73</v>
      </c>
      <c r="H41" s="69" t="s">
        <v>72</v>
      </c>
      <c r="I41" s="74">
        <v>4.7951388888888891E-4</v>
      </c>
      <c r="J41" s="58"/>
      <c r="K41" s="59"/>
    </row>
    <row r="42" spans="1:11" s="29" customFormat="1" ht="27" customHeight="1" x14ac:dyDescent="0.2">
      <c r="A42" s="69">
        <v>21</v>
      </c>
      <c r="B42" s="69">
        <v>39</v>
      </c>
      <c r="C42" s="69" t="s">
        <v>117</v>
      </c>
      <c r="D42" s="71" t="s">
        <v>106</v>
      </c>
      <c r="E42" s="73">
        <v>39072</v>
      </c>
      <c r="F42" s="69" t="s">
        <v>36</v>
      </c>
      <c r="G42" s="69" t="s">
        <v>53</v>
      </c>
      <c r="H42" s="72" t="s">
        <v>71</v>
      </c>
      <c r="I42" s="74">
        <v>4.8067129629629632E-4</v>
      </c>
      <c r="J42" s="58"/>
      <c r="K42" s="59"/>
    </row>
    <row r="43" spans="1:11" s="29" customFormat="1" ht="27" customHeight="1" x14ac:dyDescent="0.2">
      <c r="A43" s="69">
        <v>22</v>
      </c>
      <c r="B43" s="69">
        <v>164</v>
      </c>
      <c r="C43" s="69" t="s">
        <v>120</v>
      </c>
      <c r="D43" s="71" t="s">
        <v>108</v>
      </c>
      <c r="E43" s="73">
        <v>38895</v>
      </c>
      <c r="F43" s="69" t="s">
        <v>36</v>
      </c>
      <c r="G43" s="69" t="s">
        <v>73</v>
      </c>
      <c r="H43" s="69" t="s">
        <v>72</v>
      </c>
      <c r="I43" s="74">
        <v>4.9050925925925922E-4</v>
      </c>
      <c r="J43" s="58"/>
      <c r="K43" s="59"/>
    </row>
    <row r="44" spans="1:11" s="29" customFormat="1" ht="27" customHeight="1" x14ac:dyDescent="0.2">
      <c r="A44" s="69">
        <v>23</v>
      </c>
      <c r="B44" s="69">
        <v>339</v>
      </c>
      <c r="C44" s="69" t="s">
        <v>118</v>
      </c>
      <c r="D44" s="71" t="s">
        <v>107</v>
      </c>
      <c r="E44" s="73">
        <v>38996</v>
      </c>
      <c r="F44" s="69" t="s">
        <v>36</v>
      </c>
      <c r="G44" s="69" t="s">
        <v>96</v>
      </c>
      <c r="H44" s="69" t="s">
        <v>97</v>
      </c>
      <c r="I44" s="74">
        <v>4.9224537037037043E-4</v>
      </c>
      <c r="J44" s="58"/>
      <c r="K44" s="59"/>
    </row>
    <row r="45" spans="1:11" s="29" customFormat="1" ht="27" customHeight="1" x14ac:dyDescent="0.2">
      <c r="A45" s="69">
        <v>24</v>
      </c>
      <c r="B45" s="69">
        <v>68</v>
      </c>
      <c r="C45" s="69" t="s">
        <v>116</v>
      </c>
      <c r="D45" s="71" t="s">
        <v>105</v>
      </c>
      <c r="E45" s="73">
        <v>38423</v>
      </c>
      <c r="F45" s="69" t="s">
        <v>36</v>
      </c>
      <c r="G45" s="69" t="s">
        <v>53</v>
      </c>
      <c r="H45" s="69" t="s">
        <v>104</v>
      </c>
      <c r="I45" s="74">
        <v>4.9259259259259265E-4</v>
      </c>
      <c r="J45" s="58"/>
      <c r="K45" s="59"/>
    </row>
    <row r="46" spans="1:11" s="29" customFormat="1" ht="27" customHeight="1" x14ac:dyDescent="0.2">
      <c r="A46" s="69">
        <v>25</v>
      </c>
      <c r="B46" s="69">
        <v>236</v>
      </c>
      <c r="C46" s="69" t="s">
        <v>138</v>
      </c>
      <c r="D46" s="71" t="s">
        <v>131</v>
      </c>
      <c r="E46" s="73">
        <v>38798</v>
      </c>
      <c r="F46" s="69" t="s">
        <v>26</v>
      </c>
      <c r="G46" s="69" t="s">
        <v>132</v>
      </c>
      <c r="H46" s="69" t="s">
        <v>133</v>
      </c>
      <c r="I46" s="74">
        <v>5.0787037037037044E-4</v>
      </c>
      <c r="J46" s="58"/>
      <c r="K46" s="59"/>
    </row>
    <row r="47" spans="1:11" s="29" customFormat="1" ht="27" customHeight="1" x14ac:dyDescent="0.2">
      <c r="A47" s="69">
        <v>26</v>
      </c>
      <c r="B47" s="69">
        <v>111</v>
      </c>
      <c r="C47" s="69" t="s">
        <v>80</v>
      </c>
      <c r="D47" s="71" t="s">
        <v>67</v>
      </c>
      <c r="E47" s="73">
        <v>38761</v>
      </c>
      <c r="F47" s="69" t="s">
        <v>26</v>
      </c>
      <c r="G47" s="69" t="s">
        <v>73</v>
      </c>
      <c r="H47" s="69" t="s">
        <v>72</v>
      </c>
      <c r="I47" s="74">
        <v>5.118055555555556E-4</v>
      </c>
      <c r="J47" s="58"/>
      <c r="K47" s="59"/>
    </row>
    <row r="48" spans="1:11" s="29" customFormat="1" ht="27" customHeight="1" x14ac:dyDescent="0.2">
      <c r="A48" s="69">
        <v>27</v>
      </c>
      <c r="B48" s="69">
        <v>198</v>
      </c>
      <c r="C48" s="69" t="s">
        <v>139</v>
      </c>
      <c r="D48" s="71" t="s">
        <v>134</v>
      </c>
      <c r="E48" s="73">
        <v>38986</v>
      </c>
      <c r="F48" s="69" t="s">
        <v>26</v>
      </c>
      <c r="G48" s="69" t="s">
        <v>86</v>
      </c>
      <c r="H48" s="69" t="s">
        <v>130</v>
      </c>
      <c r="I48" s="74">
        <v>5.1921296296296297E-4</v>
      </c>
      <c r="J48" s="58"/>
      <c r="K48" s="59"/>
    </row>
    <row r="49" spans="1:11" s="29" customFormat="1" ht="27" customHeight="1" x14ac:dyDescent="0.2">
      <c r="A49" s="69" t="s">
        <v>119</v>
      </c>
      <c r="B49" s="69">
        <v>777</v>
      </c>
      <c r="C49" s="69" t="s">
        <v>140</v>
      </c>
      <c r="D49" s="71" t="s">
        <v>135</v>
      </c>
      <c r="E49" s="73">
        <v>39013</v>
      </c>
      <c r="F49" s="69" t="s">
        <v>38</v>
      </c>
      <c r="G49" s="69" t="s">
        <v>53</v>
      </c>
      <c r="H49" s="72" t="s">
        <v>71</v>
      </c>
      <c r="I49" s="74"/>
      <c r="J49" s="58"/>
      <c r="K49" s="59"/>
    </row>
    <row r="50" spans="1:11" s="29" customFormat="1" ht="27" customHeight="1" x14ac:dyDescent="0.2">
      <c r="A50" s="69" t="s">
        <v>119</v>
      </c>
      <c r="B50" s="69">
        <v>626</v>
      </c>
      <c r="C50" s="69" t="s">
        <v>122</v>
      </c>
      <c r="D50" s="71" t="s">
        <v>110</v>
      </c>
      <c r="E50" s="73">
        <v>38932</v>
      </c>
      <c r="F50" s="69" t="s">
        <v>36</v>
      </c>
      <c r="G50" s="69" t="s">
        <v>53</v>
      </c>
      <c r="H50" s="69" t="s">
        <v>104</v>
      </c>
      <c r="I50" s="74"/>
      <c r="J50" s="58"/>
      <c r="K50" s="59"/>
    </row>
    <row r="51" spans="1:11" ht="7.5" customHeight="1" thickBot="1" x14ac:dyDescent="0.25">
      <c r="A51" s="30"/>
      <c r="B51" s="31"/>
      <c r="C51" s="31"/>
      <c r="D51" s="32"/>
      <c r="E51" s="33"/>
      <c r="F51" s="34"/>
      <c r="G51" s="33"/>
      <c r="H51" s="33"/>
      <c r="I51" s="35"/>
      <c r="J51" s="35"/>
      <c r="K51" s="35"/>
    </row>
    <row r="52" spans="1:11" ht="13.5" thickTop="1" x14ac:dyDescent="0.2">
      <c r="A52" s="92" t="s">
        <v>27</v>
      </c>
      <c r="B52" s="92"/>
      <c r="C52" s="92"/>
      <c r="D52" s="92"/>
      <c r="E52" s="49"/>
      <c r="F52" s="49"/>
      <c r="G52" s="49"/>
      <c r="H52" s="93" t="s">
        <v>28</v>
      </c>
      <c r="I52" s="93"/>
      <c r="J52" s="93"/>
      <c r="K52" s="93"/>
    </row>
    <row r="53" spans="1:11" ht="15" x14ac:dyDescent="0.2">
      <c r="A53" s="36" t="s">
        <v>56</v>
      </c>
      <c r="B53" s="37"/>
      <c r="C53" s="50"/>
      <c r="D53" s="39"/>
      <c r="E53" s="51"/>
      <c r="F53" s="51"/>
      <c r="G53" s="38"/>
      <c r="H53" s="52" t="s">
        <v>29</v>
      </c>
      <c r="I53" s="68">
        <v>7</v>
      </c>
      <c r="J53" s="52" t="s">
        <v>30</v>
      </c>
      <c r="K53" s="56">
        <f>COUNTIF(F$21:F160,"ЗМС")</f>
        <v>0</v>
      </c>
    </row>
    <row r="54" spans="1:11" ht="15" x14ac:dyDescent="0.2">
      <c r="A54" s="36" t="s">
        <v>50</v>
      </c>
      <c r="B54" s="37"/>
      <c r="C54" s="53"/>
      <c r="D54" s="39"/>
      <c r="E54" s="2"/>
      <c r="F54" s="2"/>
      <c r="G54" s="40"/>
      <c r="H54" s="52" t="s">
        <v>31</v>
      </c>
      <c r="I54" s="57">
        <v>29</v>
      </c>
      <c r="J54" s="52" t="s">
        <v>32</v>
      </c>
      <c r="K54" s="56">
        <f>COUNTIF(F$21:F160,"МСМК")</f>
        <v>0</v>
      </c>
    </row>
    <row r="55" spans="1:11" ht="15" x14ac:dyDescent="0.2">
      <c r="A55" s="36" t="s">
        <v>51</v>
      </c>
      <c r="B55" s="37"/>
      <c r="C55" s="54"/>
      <c r="D55" s="39"/>
      <c r="E55" s="2"/>
      <c r="F55" s="2"/>
      <c r="G55" s="40"/>
      <c r="H55" s="52" t="s">
        <v>33</v>
      </c>
      <c r="I55" s="57">
        <f>I56+I57+I58</f>
        <v>27</v>
      </c>
      <c r="J55" s="52" t="s">
        <v>25</v>
      </c>
      <c r="K55" s="56">
        <f>COUNTIF(F$21:F50,"МС")</f>
        <v>0</v>
      </c>
    </row>
    <row r="56" spans="1:11" ht="15" x14ac:dyDescent="0.2">
      <c r="A56" s="36" t="s">
        <v>52</v>
      </c>
      <c r="B56" s="37"/>
      <c r="C56" s="54"/>
      <c r="D56" s="39"/>
      <c r="E56" s="2"/>
      <c r="F56" s="2"/>
      <c r="G56" s="40"/>
      <c r="H56" s="52" t="s">
        <v>34</v>
      </c>
      <c r="I56" s="57">
        <f>COUNT(A10:A115)</f>
        <v>27</v>
      </c>
      <c r="J56" s="52" t="s">
        <v>26</v>
      </c>
      <c r="K56" s="56">
        <f>COUNTIF(F$20:F50,"КМС")</f>
        <v>20</v>
      </c>
    </row>
    <row r="57" spans="1:11" ht="15" x14ac:dyDescent="0.2">
      <c r="A57" s="41"/>
      <c r="B57" s="37"/>
      <c r="C57" s="54"/>
      <c r="D57" s="39"/>
      <c r="H57" s="52" t="s">
        <v>35</v>
      </c>
      <c r="I57" s="57">
        <f>COUNTIF(A10:A114,"НФ")</f>
        <v>0</v>
      </c>
      <c r="J57" s="52" t="s">
        <v>36</v>
      </c>
      <c r="K57" s="56">
        <f>COUNTIF(F$22:F161,"1 СР")</f>
        <v>7</v>
      </c>
    </row>
    <row r="58" spans="1:11" x14ac:dyDescent="0.2">
      <c r="A58" s="42"/>
      <c r="B58" s="14"/>
      <c r="C58" s="14"/>
      <c r="D58" s="39"/>
      <c r="H58" s="52" t="s">
        <v>37</v>
      </c>
      <c r="I58" s="57">
        <f>COUNTIF(A10:A114,"ДСКВ")</f>
        <v>0</v>
      </c>
      <c r="J58" s="52" t="s">
        <v>38</v>
      </c>
      <c r="K58" s="56">
        <f>COUNTIF(F$22:F162,"2 СР")</f>
        <v>2</v>
      </c>
    </row>
    <row r="59" spans="1:11" ht="15" x14ac:dyDescent="0.2">
      <c r="A59" s="43"/>
      <c r="B59" s="37"/>
      <c r="C59" s="18"/>
      <c r="D59" s="39"/>
      <c r="E59" s="2"/>
      <c r="F59" s="2"/>
      <c r="G59" s="40"/>
      <c r="H59" s="52" t="s">
        <v>39</v>
      </c>
      <c r="I59" s="57">
        <v>2</v>
      </c>
      <c r="J59" s="52" t="s">
        <v>40</v>
      </c>
      <c r="K59" s="56">
        <f>COUNTIF(F$22:F163,"3 СР")</f>
        <v>0</v>
      </c>
    </row>
    <row r="60" spans="1:11" ht="5.25" customHeight="1" x14ac:dyDescent="0.2">
      <c r="A60" s="43"/>
      <c r="B60" s="37"/>
      <c r="C60" s="37"/>
      <c r="D60" s="37"/>
      <c r="E60" s="37"/>
      <c r="F60" s="37"/>
      <c r="G60" s="14"/>
      <c r="H60" s="14"/>
      <c r="I60" s="44"/>
      <c r="J60" s="45"/>
      <c r="K60" s="46"/>
    </row>
    <row r="61" spans="1:11" x14ac:dyDescent="0.2">
      <c r="A61" s="94" t="s">
        <v>41</v>
      </c>
      <c r="B61" s="94"/>
      <c r="C61" s="94"/>
      <c r="D61" s="94"/>
      <c r="E61" s="95" t="s">
        <v>42</v>
      </c>
      <c r="F61" s="95"/>
      <c r="G61" s="95"/>
      <c r="H61" s="95" t="s">
        <v>43</v>
      </c>
      <c r="I61" s="95"/>
      <c r="J61" s="96" t="s">
        <v>44</v>
      </c>
      <c r="K61" s="96"/>
    </row>
    <row r="62" spans="1:11" x14ac:dyDescent="0.2">
      <c r="A62" s="87"/>
      <c r="B62" s="87"/>
      <c r="C62" s="87"/>
      <c r="D62" s="87"/>
      <c r="E62" s="87"/>
      <c r="F62" s="88"/>
      <c r="G62" s="88"/>
      <c r="H62" s="88"/>
      <c r="I62" s="88"/>
      <c r="J62" s="88"/>
      <c r="K62" s="88"/>
    </row>
    <row r="63" spans="1:11" x14ac:dyDescent="0.2">
      <c r="A63" s="47"/>
      <c r="D63" s="2"/>
      <c r="E63" s="2"/>
      <c r="F63" s="2"/>
      <c r="G63" s="2"/>
      <c r="H63" s="2"/>
      <c r="I63" s="2"/>
      <c r="J63" s="2"/>
      <c r="K63" s="48"/>
    </row>
    <row r="64" spans="1:11" x14ac:dyDescent="0.2">
      <c r="A64" s="47"/>
      <c r="D64" s="2"/>
      <c r="E64" s="2"/>
      <c r="F64" s="2"/>
      <c r="G64" s="2"/>
      <c r="H64" s="2"/>
      <c r="I64" s="2"/>
      <c r="J64" s="2"/>
      <c r="K64" s="48"/>
    </row>
    <row r="65" spans="1:11" x14ac:dyDescent="0.2">
      <c r="A65" s="47"/>
      <c r="D65" s="2"/>
      <c r="E65" s="2"/>
      <c r="F65" s="2"/>
      <c r="G65" s="2"/>
      <c r="H65" s="2"/>
      <c r="I65" s="2"/>
      <c r="J65" s="2"/>
      <c r="K65" s="48"/>
    </row>
    <row r="66" spans="1:11" x14ac:dyDescent="0.2">
      <c r="A66" s="47"/>
      <c r="D66" s="2"/>
      <c r="E66" s="2"/>
      <c r="F66" s="2"/>
      <c r="G66" s="2"/>
      <c r="H66" s="2"/>
      <c r="I66" s="2"/>
      <c r="J66" s="2"/>
      <c r="K66" s="48"/>
    </row>
    <row r="67" spans="1:11" ht="13.5" thickBot="1" x14ac:dyDescent="0.25">
      <c r="A67" s="89"/>
      <c r="B67" s="89"/>
      <c r="C67" s="89"/>
      <c r="D67" s="89"/>
      <c r="E67" s="90" t="str">
        <f>H17</f>
        <v>БОЧАНОВ В.А. (ВК, г. Омск)</v>
      </c>
      <c r="F67" s="90"/>
      <c r="G67" s="90"/>
      <c r="H67" s="90" t="str">
        <f>H18</f>
        <v>МЯГКОВА Е.А. (IК, г. Саранск)</v>
      </c>
      <c r="I67" s="90"/>
      <c r="J67" s="91" t="str">
        <f>H19</f>
        <v>КОЧЕТКОВ Д.А. (ВК, г. Саранск)</v>
      </c>
      <c r="K67" s="91"/>
    </row>
  </sheetData>
  <autoFilter ref="A21:H21">
    <sortState ref="A22:H42">
      <sortCondition ref="A21"/>
    </sortState>
  </autoFilter>
  <sortState ref="A22:I51">
    <sortCondition ref="A22:A51"/>
  </sortState>
  <mergeCells count="24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52:D52"/>
    <mergeCell ref="H52:K52"/>
    <mergeCell ref="A61:D61"/>
    <mergeCell ref="E61:G61"/>
    <mergeCell ref="H61:I61"/>
    <mergeCell ref="J61:K61"/>
    <mergeCell ref="A62:E62"/>
    <mergeCell ref="F62:K62"/>
    <mergeCell ref="A67:D67"/>
    <mergeCell ref="E67:G67"/>
    <mergeCell ref="H67:I67"/>
    <mergeCell ref="J67:K67"/>
  </mergeCells>
  <printOptions horizontalCentered="1"/>
  <pageMargins left="0.196527777777778" right="0.196527777777778" top="0.64583333333333304" bottom="0.59027777777777801" header="0.21319444444444399" footer="0.118055555555556"/>
  <pageSetup paperSize="9" scale="54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2023-09-12T16:00:18Z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