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4E42F31-4ECB-4CBB-A606-155D31F5416F}" xr6:coauthVersionLast="37" xr6:coauthVersionMax="37" xr10:uidLastSave="{00000000-0000-0000-0000-000000000000}"/>
  <bookViews>
    <workbookView xWindow="0" yWindow="0" windowWidth="12315" windowHeight="11730" tabRatio="789" xr2:uid="{00000000-000D-0000-FFFF-FFFF00000000}"/>
  </bookViews>
  <sheets>
    <sheet name="список" sheetId="104" r:id="rId1"/>
    <sheet name="Лист5" sheetId="105" r:id="rId2"/>
    <sheet name="гонка по очкм" sheetId="100" r:id="rId3"/>
  </sheets>
  <definedNames>
    <definedName name="_xlnm._FilterDatabase" localSheetId="2" hidden="1">'гонка по очкм'!$A$21:$U$93</definedName>
    <definedName name="_xlnm.Print_Area" localSheetId="2">'гонка по очкм'!$A$1:$U$110</definedName>
    <definedName name="_xlnm.Print_Area" localSheetId="0">список!$A$1:$U$71</definedName>
  </definedNames>
  <calcPr calcId="179021" refMode="R1C1"/>
</workbook>
</file>

<file path=xl/calcChain.xml><?xml version="1.0" encoding="utf-8"?>
<calcChain xmlns="http://schemas.openxmlformats.org/spreadsheetml/2006/main">
  <c r="S54" i="104" l="1"/>
  <c r="S24" i="104"/>
  <c r="S25" i="104"/>
  <c r="S26" i="104"/>
  <c r="S27" i="104"/>
  <c r="S28" i="104"/>
  <c r="S29" i="104"/>
  <c r="S30" i="104"/>
  <c r="S31" i="104"/>
  <c r="S32" i="104"/>
  <c r="S33" i="104"/>
  <c r="S34" i="104"/>
  <c r="S35" i="104"/>
  <c r="S36" i="104"/>
  <c r="S37" i="104"/>
  <c r="S38" i="104"/>
  <c r="S39" i="104"/>
  <c r="S40" i="104"/>
  <c r="S41" i="104"/>
  <c r="S42" i="104"/>
  <c r="S43" i="104"/>
  <c r="S44" i="104"/>
  <c r="S45" i="104"/>
  <c r="S46" i="104"/>
  <c r="S47" i="104"/>
  <c r="S48" i="104"/>
  <c r="S49" i="104"/>
  <c r="S50" i="104"/>
  <c r="S51" i="104"/>
  <c r="S52" i="104"/>
  <c r="S53" i="104"/>
  <c r="S23" i="104"/>
  <c r="S71" i="104" l="1"/>
  <c r="H71" i="104"/>
  <c r="E71" i="104"/>
  <c r="U63" i="104"/>
  <c r="H63" i="104"/>
  <c r="U62" i="104"/>
  <c r="H62" i="104"/>
  <c r="U61" i="104"/>
  <c r="H61" i="104"/>
  <c r="U60" i="104"/>
  <c r="H60" i="104"/>
  <c r="U59" i="104"/>
  <c r="U58" i="104"/>
  <c r="U57" i="104"/>
  <c r="H59" i="104" l="1"/>
  <c r="H58" i="104" s="1"/>
  <c r="H100" i="100"/>
  <c r="H99" i="100"/>
  <c r="H98" i="100" s="1"/>
  <c r="H101" i="100"/>
  <c r="S110" i="100" l="1"/>
  <c r="H110" i="100"/>
  <c r="E110" i="100"/>
  <c r="H102" i="100"/>
  <c r="H97" i="100" s="1"/>
  <c r="U102" i="100"/>
  <c r="U101" i="100"/>
  <c r="U100" i="100"/>
  <c r="U99" i="100"/>
  <c r="U98" i="100"/>
  <c r="U97" i="100"/>
  <c r="U96" i="100"/>
</calcChain>
</file>

<file path=xl/sharedStrings.xml><?xml version="1.0" encoding="utf-8"?>
<sst xmlns="http://schemas.openxmlformats.org/spreadsheetml/2006/main" count="321" uniqueCount="125">
  <si>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</si>
  <si>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</si>
  <si>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</si>
  <si>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</si>
  <si>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</si>
  <si>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</si>
  <si>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</si>
  <si>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</si>
  <si>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</si>
  <si>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</si>
  <si>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</si>
  <si>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</si>
  <si>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</si>
  <si>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</si>
  <si>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</si>
  <si>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</si>
  <si>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</si>
  <si>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</si>
  <si>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</si>
  <si>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</si>
  <si>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</si>
  <si>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</si>
  <si>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Заявлено</t>
  </si>
  <si>
    <t>Стартовало</t>
  </si>
  <si>
    <t>Н. стартовало</t>
  </si>
  <si>
    <t>ЗМС</t>
  </si>
  <si>
    <t>КМС</t>
  </si>
  <si>
    <t>Субъектов РФ</t>
  </si>
  <si>
    <t>ДАТА РОЖД.</t>
  </si>
  <si>
    <t>UCI ID</t>
  </si>
  <si>
    <t>ДИСТАНЦИЯ: ДЛИНА КРУГА/КРУГОВ</t>
  </si>
  <si>
    <t>1 СР</t>
  </si>
  <si>
    <t/>
  </si>
  <si>
    <t>2 СР</t>
  </si>
  <si>
    <t>3 СР</t>
  </si>
  <si>
    <t xml:space="preserve">Влажность: </t>
  </si>
  <si>
    <t xml:space="preserve">Ветер: </t>
  </si>
  <si>
    <t>СУДЬЯ НА ФИНИШЕ</t>
  </si>
  <si>
    <t>НАЗВАНИЕ ТРАССЫ / РЕГ. НОМЕР: АО "СЦП "Крылатское" ЦЦЮ ЮЦЦ</t>
  </si>
  <si>
    <t>ПОКРЫТИЕ ТРЕКА: дерево</t>
  </si>
  <si>
    <t>ДЛИНА ТРЕКА: 333 м</t>
  </si>
  <si>
    <t>ДАТА ПРОВЕДЕНИЯ: 22-26 июня 2022 года</t>
  </si>
  <si>
    <t>НАЧАЛО ГОНКИ:</t>
  </si>
  <si>
    <t>ОКОНЧАНИЕ ГОНКИ:</t>
  </si>
  <si>
    <t>№ ЕКП 2022: 4952</t>
  </si>
  <si>
    <t>№ ВРВС: 0080221811Я</t>
  </si>
  <si>
    <t>Температура:</t>
  </si>
  <si>
    <t>Осадки:</t>
  </si>
  <si>
    <t>ОЧКИ НА ПРОМЕЖУТОЧНЫХ ФИНИШАХ</t>
  </si>
  <si>
    <t>МЕСТО НА ФИНИШЕ</t>
  </si>
  <si>
    <t>ПРЕМИЯ ЗА КРУГИ</t>
  </si>
  <si>
    <t>+ ЗА КРУГ</t>
  </si>
  <si>
    <t>- ЗА КРУГ</t>
  </si>
  <si>
    <t>ОЧКИ</t>
  </si>
  <si>
    <t>0,333/48</t>
  </si>
  <si>
    <t>Финал</t>
  </si>
  <si>
    <t>Квалификация</t>
  </si>
  <si>
    <t>Финал (снят)</t>
  </si>
  <si>
    <t>Квалификация (снят)</t>
  </si>
  <si>
    <t>Квалификация (НФ)</t>
  </si>
  <si>
    <t>НФ</t>
  </si>
  <si>
    <t>НКВ</t>
  </si>
  <si>
    <t>НС</t>
  </si>
  <si>
    <t>Не квалифицировались</t>
  </si>
  <si>
    <t>Н. финишировало в финале</t>
  </si>
  <si>
    <t>Финишировало в финале</t>
  </si>
  <si>
    <t>трек - гонка по очкам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</si>
  <si>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</si>
  <si>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</si>
  <si>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</si>
  <si>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>МИНИСТЕРСТВО СПОРТА РОССИЙСКОЙ ФЕДЕРАЦИИ</t>
  </si>
  <si>
    <t xml:space="preserve">КУБОК РОССИИ </t>
  </si>
  <si>
    <t>Женщины</t>
  </si>
  <si>
    <t>МЕСТО ПРОВЕДЕНИЯ: г. Майкоп</t>
  </si>
  <si>
    <t>МАКСИМОВА Е. Г. (ВК, г.Тула)</t>
  </si>
  <si>
    <t>ВАЛОВА А. С. (ВК, г.Санкт - Петербург))</t>
  </si>
  <si>
    <t>№ ЕКП 2023: 21026</t>
  </si>
  <si>
    <t>МЕЖДУНАРОДНЫЕ СОРЕВНОВАНИЯ</t>
  </si>
  <si>
    <t>"ГРАН ПРИ МОСКВЫ"</t>
  </si>
  <si>
    <t>МЕСТО ПРОВЕДЕНИЯ: г. Тула</t>
  </si>
  <si>
    <t>ДАТА ПРОВЕДЕНИЯ: 27 мая 2023 года</t>
  </si>
  <si>
    <t>Гниденко В. Н.  (ВК, Тула)</t>
  </si>
  <si>
    <t>Максимова Е. Г. (ВК, Тула)</t>
  </si>
  <si>
    <t>Батюров С. А. (МК)</t>
  </si>
  <si>
    <t>Тульская область</t>
  </si>
  <si>
    <t>Омская область</t>
  </si>
  <si>
    <t xml:space="preserve">Москва </t>
  </si>
  <si>
    <t>Юниоры 17-18 лет</t>
  </si>
  <si>
    <t>ОДИНЕЦ Вадим</t>
  </si>
  <si>
    <t>ХЛУПОВ Дмитрий</t>
  </si>
  <si>
    <t>ПОЧЕРНЯЕВ Николай</t>
  </si>
  <si>
    <t>ГЕРГЕЛЬ Максим</t>
  </si>
  <si>
    <t>БОРТНИКОВ Георгий</t>
  </si>
  <si>
    <t>МАРЯМИДЗЕ Степан</t>
  </si>
  <si>
    <t>ВАЛУЙКО Павел</t>
  </si>
  <si>
    <t>ОСТАЛОВСКИ Александр</t>
  </si>
  <si>
    <t>ШЕЛЯГ Валерий</t>
  </si>
  <si>
    <t>БАЗАЕВ Артем</t>
  </si>
  <si>
    <t>ТЛЮСАНГЕЛОВ Даниил</t>
  </si>
  <si>
    <t>CЕРГЕЕВ ГЕОРГИЙ</t>
  </si>
  <si>
    <t>МАЙОРОВ Ждан/Maiorov</t>
  </si>
  <si>
    <t>ТРИБУШЕВСКИЙ Петр</t>
  </si>
  <si>
    <t>ШАИН Герман</t>
  </si>
  <si>
    <t>СУЯТИН Мирослав</t>
  </si>
  <si>
    <t>ВОДОПЬЯНОВ Александр</t>
  </si>
  <si>
    <t>ВОРГАНОВ Максим</t>
  </si>
  <si>
    <t>СОКОЛОВ Савва</t>
  </si>
  <si>
    <t>САМАРИН Артем</t>
  </si>
  <si>
    <t>ЧУЛКОВ Алексей</t>
  </si>
  <si>
    <t>КУРТАКОВ Андрей</t>
  </si>
  <si>
    <t>АВЕРИН Алексей</t>
  </si>
  <si>
    <t>БЫКОВ Антон/Bykov</t>
  </si>
  <si>
    <t>РОМАНОВ Андрей</t>
  </si>
  <si>
    <t>СЕРГЕЕВ Федор</t>
  </si>
  <si>
    <t>ЧЕРНОВ Денис</t>
  </si>
  <si>
    <t>ИСМАИЛОВ Кайрат</t>
  </si>
  <si>
    <t>БАХОДИРОВ Бехзод</t>
  </si>
  <si>
    <t>ОТЧЕНКО Данил</t>
  </si>
  <si>
    <t>ФЕДОРОВ Данил</t>
  </si>
  <si>
    <t>ЖАМОЛДИНОВ Алимардон</t>
  </si>
  <si>
    <t>Республика Беларусь</t>
  </si>
  <si>
    <t>ВК Минск</t>
  </si>
  <si>
    <t>Узбекиcтан</t>
  </si>
  <si>
    <t xml:space="preserve">Узбекистан </t>
  </si>
  <si>
    <t>Узбекистан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</si>
</sst>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color theme="1"/>
      <name val="Arial"/>
      <family val="2"/>
      <charset val="204"/>
    </font>
    <font>
      <sz val="9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16">
    <xf numFmtId="0" fontId="0" fillId="0" borderId="0" xfId="0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3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2" fillId="0" borderId="1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4" fontId="5" fillId="0" borderId="32" xfId="0" applyNumberFormat="1" applyFont="1" applyBorder="1" applyAlignment="1">
      <alignment vertical="center"/>
    </xf>
    <xf numFmtId="14" fontId="5" fillId="0" borderId="34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65" fontId="5" fillId="0" borderId="27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165" fontId="5" fillId="0" borderId="27" xfId="0" applyNumberFormat="1" applyFont="1" applyBorder="1" applyAlignment="1">
      <alignment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7" fillId="0" borderId="8" xfId="8" applyFont="1" applyBorder="1" applyAlignment="1">
      <alignment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vertical="center" wrapText="1"/>
    </xf>
    <xf numFmtId="2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/>
    </xf>
    <xf numFmtId="1" fontId="9" fillId="0" borderId="5" xfId="0" applyNumberFormat="1" applyFont="1" applyBorder="1" applyAlignment="1">
      <alignment horizontal="left" vertical="center"/>
    </xf>
    <xf numFmtId="1" fontId="5" fillId="0" borderId="27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1" xfId="0" applyBorder="1"/>
    <xf numFmtId="166" fontId="5" fillId="0" borderId="42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2" fontId="5" fillId="0" borderId="42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" fontId="0" fillId="0" borderId="2" xfId="0" applyNumberFormat="1" applyBorder="1"/>
    <xf numFmtId="49" fontId="5" fillId="0" borderId="34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1" fontId="0" fillId="0" borderId="0" xfId="0" applyNumberFormat="1" applyBorder="1"/>
    <xf numFmtId="49" fontId="5" fillId="0" borderId="31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1" fontId="0" fillId="0" borderId="3" xfId="0" applyNumberFormat="1" applyBorder="1"/>
    <xf numFmtId="0" fontId="5" fillId="0" borderId="43" xfId="0" applyNumberFormat="1" applyFont="1" applyBorder="1" applyAlignment="1">
      <alignment horizontal="center" vertical="center" wrapText="1"/>
    </xf>
    <xf numFmtId="0" fontId="5" fillId="0" borderId="44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166" fontId="5" fillId="0" borderId="44" xfId="0" applyNumberFormat="1" applyFont="1" applyBorder="1" applyAlignment="1">
      <alignment horizontal="center" vertical="center"/>
    </xf>
    <xf numFmtId="0" fontId="0" fillId="0" borderId="44" xfId="0" applyBorder="1"/>
    <xf numFmtId="2" fontId="5" fillId="0" borderId="44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/>
    </xf>
    <xf numFmtId="1" fontId="5" fillId="0" borderId="47" xfId="0" applyNumberFormat="1" applyFont="1" applyBorder="1" applyAlignment="1">
      <alignment horizontal="center" vertical="center"/>
    </xf>
    <xf numFmtId="2" fontId="5" fillId="0" borderId="47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14" fontId="21" fillId="0" borderId="1" xfId="2" applyNumberFormat="1" applyFont="1" applyBorder="1" applyAlignment="1">
      <alignment horizontal="center" vertical="center"/>
    </xf>
    <xf numFmtId="1" fontId="20" fillId="0" borderId="1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7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37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" fontId="6" fillId="2" borderId="37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165" fontId="6" fillId="2" borderId="39" xfId="3" applyNumberFormat="1" applyFont="1" applyFill="1" applyBorder="1" applyAlignment="1">
      <alignment horizontal="center" vertical="center" wrapText="1"/>
    </xf>
    <xf numFmtId="165" fontId="6" fillId="2" borderId="40" xfId="3" applyNumberFormat="1" applyFont="1" applyFill="1" applyBorder="1" applyAlignment="1">
      <alignment horizontal="center" vertical="center" wrapText="1"/>
    </xf>
    <xf numFmtId="2" fontId="6" fillId="2" borderId="37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1" fontId="20" fillId="0" borderId="6" xfId="2" applyNumberFormat="1" applyFont="1" applyBorder="1" applyAlignment="1">
      <alignment horizontal="center" vertical="center"/>
    </xf>
    <xf numFmtId="1" fontId="22" fillId="0" borderId="6" xfId="2" applyNumberFormat="1" applyFont="1" applyBorder="1" applyAlignment="1">
      <alignment horizontal="center" vertical="center"/>
    </xf>
    <xf numFmtId="1" fontId="22" fillId="0" borderId="1" xfId="2" applyNumberFormat="1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302013</xdr:colOff>
      <xdr:row>5</xdr:row>
      <xdr:rowOff>44167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C6B5E83-5077-4B97-94B5-9B49B90AB03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789907" cy="797988"/>
        </a:xfrm>
        <a:prstGeom prst="rect">
          <a:avLst/>
        </a:prstGeom>
      </xdr:spPr>
    </xdr:pic>
    <xdr:clientData/>
  </xdr:twoCellAnchor>
  <xdr:twoCellAnchor editAs="oneCell">
    <xdr:from>
      <xdr:col>2</xdr:col>
      <xdr:colOff>83465</xdr:colOff>
      <xdr:row>0</xdr:row>
      <xdr:rowOff>55830</xdr:rowOff>
    </xdr:from>
    <xdr:to>
      <xdr:col>3</xdr:col>
      <xdr:colOff>185854</xdr:colOff>
      <xdr:row>5</xdr:row>
      <xdr:rowOff>79014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648BBF9-B919-471E-B1B2-0F01E7BB932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165" y="55830"/>
          <a:ext cx="988214" cy="802350"/>
        </a:xfrm>
        <a:prstGeom prst="rect">
          <a:avLst/>
        </a:prstGeom>
      </xdr:spPr>
    </xdr:pic>
    <xdr:clientData/>
  </xdr:twoCellAnchor>
  <xdr:twoCellAnchor editAs="oneCell">
    <xdr:from>
      <xdr:col>20</xdr:col>
      <xdr:colOff>322566</xdr:colOff>
      <xdr:row>0</xdr:row>
      <xdr:rowOff>31401</xdr:rowOff>
    </xdr:from>
    <xdr:to>
      <xdr:col>20</xdr:col>
      <xdr:colOff>1302453</xdr:colOff>
      <xdr:row>6</xdr:row>
      <xdr:rowOff>118065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E0E56F6-768A-425C-B425-4D72932ED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32923" y="31401"/>
          <a:ext cx="979887" cy="1133367"/>
        </a:xfrm>
        <a:prstGeom prst="rect">
          <a:avLst/>
        </a:prstGeom>
      </xdr:spPr>
    </xdr:pic>
    <xdr:clientData/>
  </xdr:twoCellAnchor>
  <xdr:twoCellAnchor editAs="oneCell">
    <xdr:from>
      <xdr:col>4</xdr:col>
      <xdr:colOff>586154</xdr:colOff>
      <xdr:row>65</xdr:row>
      <xdr:rowOff>31401</xdr:rowOff>
    </xdr:from>
    <xdr:to>
      <xdr:col>6</xdr:col>
      <xdr:colOff>191582</xdr:colOff>
      <xdr:row>69</xdr:row>
      <xdr:rowOff>54986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34433CA-4F7F-4D1F-B04B-68CA8BF73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341" y="20567720"/>
          <a:ext cx="955675" cy="651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272143</xdr:colOff>
      <xdr:row>62</xdr:row>
      <xdr:rowOff>52335</xdr:rowOff>
    </xdr:from>
    <xdr:to>
      <xdr:col>13</xdr:col>
      <xdr:colOff>89515</xdr:colOff>
      <xdr:row>71</xdr:row>
      <xdr:rowOff>21688</xdr:rowOff>
    </xdr:to>
    <xdr:pic>
      <xdr:nvPicPr>
        <xdr:cNvPr id="7" name="Рисунок 6" descr="C:\Users\Judge\Desktop\Максимова.jpg">
          <a:extLst>
            <a:ext uri="{FF2B5EF4-FFF2-40B4-BE49-F238E27FC236}">
              <a16:creationId xmlns:a16="http://schemas.microsoft.com/office/drawing/2014/main" id="{E0E61F47-F64F-4EAD-99D4-E15C101C5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5797" y="20169972"/>
          <a:ext cx="790806" cy="138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66</xdr:row>
      <xdr:rowOff>0</xdr:rowOff>
    </xdr:from>
    <xdr:to>
      <xdr:col>20</xdr:col>
      <xdr:colOff>851877</xdr:colOff>
      <xdr:row>69</xdr:row>
      <xdr:rowOff>40890</xdr:rowOff>
    </xdr:to>
    <xdr:pic>
      <xdr:nvPicPr>
        <xdr:cNvPr id="8" name="Рисунок 1">
          <a:extLst>
            <a:ext uri="{FF2B5EF4-FFF2-40B4-BE49-F238E27FC236}">
              <a16:creationId xmlns:a16="http://schemas.microsoft.com/office/drawing/2014/main" id="{E9E2D51B-02C5-48C7-A1FE-731666E6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264" y="20693324"/>
          <a:ext cx="1615970" cy="511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302013</xdr:colOff>
      <xdr:row>3</xdr:row>
      <xdr:rowOff>23233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784564" cy="799382"/>
        </a:xfrm>
        <a:prstGeom prst="rect">
          <a:avLst/>
        </a:prstGeom>
      </xdr:spPr>
    </xdr:pic>
    <xdr:clientData/>
  </xdr:twoCellAnchor>
  <xdr:twoCellAnchor editAs="oneCell">
    <xdr:from>
      <xdr:col>2</xdr:col>
      <xdr:colOff>83465</xdr:colOff>
      <xdr:row>0</xdr:row>
      <xdr:rowOff>55830</xdr:rowOff>
    </xdr:from>
    <xdr:to>
      <xdr:col>3</xdr:col>
      <xdr:colOff>185854</xdr:colOff>
      <xdr:row>3</xdr:row>
      <xdr:rowOff>58080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660" y="55830"/>
          <a:ext cx="985194" cy="803744"/>
        </a:xfrm>
        <a:prstGeom prst="rect">
          <a:avLst/>
        </a:prstGeom>
      </xdr:spPr>
    </xdr:pic>
    <xdr:clientData/>
  </xdr:twoCellAnchor>
  <xdr:twoCellAnchor editAs="oneCell">
    <xdr:from>
      <xdr:col>20</xdr:col>
      <xdr:colOff>127774</xdr:colOff>
      <xdr:row>0</xdr:row>
      <xdr:rowOff>0</xdr:rowOff>
    </xdr:from>
    <xdr:to>
      <xdr:col>20</xdr:col>
      <xdr:colOff>1138353</xdr:colOff>
      <xdr:row>3</xdr:row>
      <xdr:rowOff>209085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8B0919F-DF0C-4D05-9345-6C0095C03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1494" y="0"/>
          <a:ext cx="1010579" cy="1010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D107-04F8-4916-A6F7-C935DD6601D4}">
  <dimension ref="A1:U72"/>
  <sheetViews>
    <sheetView tabSelected="1" view="pageBreakPreview" topLeftCell="A22" zoomScale="91" zoomScaleNormal="91" zoomScaleSheetLayoutView="91" workbookViewId="0">
      <selection activeCell="Z32" sqref="Z32"/>
    </sheetView>
  </sheetViews>
  <sheetFormatPr defaultRowHeight="12.75" x14ac:dyDescent="0.2"/>
  <cols>
    <col min="1" max="1" width="7.5703125" customWidth="1"/>
    <col min="2" max="2" width="7.85546875" customWidth="1"/>
    <col min="3" max="3" width="13.28515625" customWidth="1"/>
    <col min="4" max="4" width="22.7109375" customWidth="1"/>
    <col min="5" max="5" width="11.140625" customWidth="1"/>
    <col min="7" max="7" width="21.7109375" customWidth="1"/>
    <col min="8" max="8" width="5.7109375" customWidth="1"/>
    <col min="9" max="15" width="4.85546875" customWidth="1"/>
    <col min="16" max="16" width="10.28515625" style="102" customWidth="1"/>
    <col min="17" max="18" width="9.28515625" customWidth="1"/>
    <col min="19" max="19" width="8.140625" customWidth="1"/>
    <col min="20" max="20" width="11.42578125" customWidth="1"/>
    <col min="21" max="21" width="19.85546875" customWidth="1"/>
  </cols>
  <sheetData>
    <row r="1" spans="1:21" ht="21" x14ac:dyDescent="0.2">
      <c r="A1" s="150" t="s">
        <v>70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6.75" customHeight="1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1" ht="21" x14ac:dyDescent="0.2">
      <c r="A3" s="150" t="s">
        <v>68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</row>
    <row r="4" spans="1:21" ht="6" customHeight="1" x14ac:dyDescent="0.2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</row>
    <row r="5" spans="1:21" ht="6.75" customHeight="1" x14ac:dyDescent="0.2">
      <c r="A5" s="151" t="s">
        <v>32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</row>
    <row r="6" spans="1:21" ht="22.5" customHeight="1" x14ac:dyDescent="0.2">
      <c r="A6" s="149" t="s">
        <v>77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</row>
    <row r="7" spans="1:21" ht="21" x14ac:dyDescent="0.2">
      <c r="A7" s="155" t="s">
        <v>78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</row>
    <row r="8" spans="1:21" ht="8.25" customHeight="1" thickBot="1" x14ac:dyDescent="0.2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</row>
    <row r="9" spans="1:21" ht="19.5" thickTop="1" x14ac:dyDescent="0.2">
      <c r="A9" s="157" t="s">
        <v>19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9"/>
    </row>
    <row r="10" spans="1:21" ht="18.75" x14ac:dyDescent="0.2">
      <c r="A10" s="160" t="s">
        <v>66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2"/>
    </row>
    <row r="11" spans="1:21" ht="18.75" x14ac:dyDescent="0.2">
      <c r="A11" s="163" t="s">
        <v>87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5"/>
    </row>
    <row r="12" spans="1:21" ht="8.25" customHeight="1" x14ac:dyDescent="0.2">
      <c r="A12" s="166" t="s">
        <v>32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8"/>
    </row>
    <row r="13" spans="1:21" ht="15.75" x14ac:dyDescent="0.2">
      <c r="A13" s="169" t="s">
        <v>79</v>
      </c>
      <c r="B13" s="170"/>
      <c r="C13" s="170"/>
      <c r="D13" s="170"/>
      <c r="E13" s="27"/>
      <c r="F13" s="1"/>
      <c r="G13" s="51" t="s">
        <v>42</v>
      </c>
      <c r="H13" s="46"/>
      <c r="I13" s="46"/>
      <c r="J13" s="46"/>
      <c r="K13" s="46"/>
      <c r="L13" s="46"/>
      <c r="M13" s="46"/>
      <c r="N13" s="46"/>
      <c r="O13" s="46"/>
      <c r="P13" s="95"/>
      <c r="Q13" s="46"/>
      <c r="R13" s="42"/>
      <c r="S13" s="19"/>
      <c r="T13" s="11"/>
      <c r="U13" s="12" t="s">
        <v>45</v>
      </c>
    </row>
    <row r="14" spans="1:21" ht="15.75" x14ac:dyDescent="0.2">
      <c r="A14" s="171" t="s">
        <v>80</v>
      </c>
      <c r="B14" s="172"/>
      <c r="C14" s="172"/>
      <c r="D14" s="172"/>
      <c r="E14" s="28"/>
      <c r="F14" s="2"/>
      <c r="G14" s="80" t="s">
        <v>43</v>
      </c>
      <c r="H14" s="47"/>
      <c r="I14" s="47"/>
      <c r="J14" s="47"/>
      <c r="K14" s="47"/>
      <c r="L14" s="47"/>
      <c r="M14" s="47"/>
      <c r="N14" s="47"/>
      <c r="O14" s="47"/>
      <c r="P14" s="96"/>
      <c r="Q14" s="47"/>
      <c r="R14" s="43"/>
      <c r="S14" s="20"/>
      <c r="T14" s="13"/>
      <c r="U14" s="14" t="s">
        <v>76</v>
      </c>
    </row>
    <row r="15" spans="1:21" ht="15" x14ac:dyDescent="0.2">
      <c r="A15" s="173" t="s">
        <v>8</v>
      </c>
      <c r="B15" s="174"/>
      <c r="C15" s="174"/>
      <c r="D15" s="174"/>
      <c r="E15" s="174"/>
      <c r="F15" s="174"/>
      <c r="G15" s="175"/>
      <c r="H15" s="176" t="s">
        <v>0</v>
      </c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8"/>
    </row>
    <row r="16" spans="1:21" ht="15" customHeight="1" x14ac:dyDescent="0.2">
      <c r="A16" s="31" t="s">
        <v>15</v>
      </c>
      <c r="B16" s="32"/>
      <c r="C16" s="32"/>
      <c r="D16" s="33"/>
      <c r="E16" s="4" t="s">
        <v>32</v>
      </c>
      <c r="F16" s="33"/>
      <c r="G16" s="4"/>
      <c r="H16" s="152" t="s">
        <v>38</v>
      </c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4"/>
    </row>
    <row r="17" spans="1:21" ht="15" x14ac:dyDescent="0.2">
      <c r="A17" s="31" t="s">
        <v>16</v>
      </c>
      <c r="B17" s="32"/>
      <c r="C17" s="32"/>
      <c r="D17" s="4"/>
      <c r="E17" s="29"/>
      <c r="F17" s="33"/>
      <c r="G17" s="81" t="s">
        <v>81</v>
      </c>
      <c r="H17" s="152" t="s">
        <v>39</v>
      </c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4"/>
    </row>
    <row r="18" spans="1:21" ht="15" x14ac:dyDescent="0.2">
      <c r="A18" s="31" t="s">
        <v>17</v>
      </c>
      <c r="B18" s="32"/>
      <c r="C18" s="32"/>
      <c r="D18" s="4"/>
      <c r="E18" s="29"/>
      <c r="F18" s="33"/>
      <c r="G18" s="81" t="s">
        <v>82</v>
      </c>
      <c r="H18" s="152" t="s">
        <v>40</v>
      </c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4"/>
    </row>
    <row r="19" spans="1:21" ht="16.5" thickBot="1" x14ac:dyDescent="0.25">
      <c r="A19" s="31" t="s">
        <v>13</v>
      </c>
      <c r="B19" s="5"/>
      <c r="C19" s="5"/>
      <c r="D19" s="3"/>
      <c r="E19" s="49"/>
      <c r="F19" s="3"/>
      <c r="G19" s="146" t="s">
        <v>83</v>
      </c>
      <c r="H19" s="143" t="s">
        <v>30</v>
      </c>
      <c r="I19" s="144"/>
      <c r="J19" s="144"/>
      <c r="K19" s="144"/>
      <c r="L19" s="144"/>
      <c r="M19" s="145"/>
      <c r="N19" s="145"/>
      <c r="O19" s="144"/>
      <c r="P19" s="97"/>
      <c r="Q19" s="144"/>
      <c r="R19" s="44"/>
      <c r="S19" s="26">
        <v>48</v>
      </c>
      <c r="U19" s="34" t="s">
        <v>54</v>
      </c>
    </row>
    <row r="20" spans="1:21" ht="7.5" customHeight="1" thickTop="1" thickBot="1" x14ac:dyDescent="0.25">
      <c r="A20" s="9"/>
      <c r="B20" s="8"/>
      <c r="C20" s="8"/>
      <c r="D20" s="7"/>
      <c r="E20" s="30"/>
      <c r="F20" s="7"/>
      <c r="G20" s="7"/>
      <c r="H20" s="41"/>
      <c r="I20" s="41"/>
      <c r="J20" s="41"/>
      <c r="K20" s="41"/>
      <c r="L20" s="41"/>
      <c r="M20" s="41"/>
      <c r="N20" s="41"/>
      <c r="O20" s="41"/>
      <c r="P20" s="98"/>
      <c r="Q20" s="41"/>
      <c r="R20" s="45"/>
      <c r="S20" s="21"/>
      <c r="T20" s="7"/>
      <c r="U20" s="10"/>
    </row>
    <row r="21" spans="1:21" s="137" customFormat="1" ht="13.5" thickTop="1" x14ac:dyDescent="0.2">
      <c r="A21" s="179" t="s">
        <v>6</v>
      </c>
      <c r="B21" s="181" t="s">
        <v>10</v>
      </c>
      <c r="C21" s="181" t="s">
        <v>29</v>
      </c>
      <c r="D21" s="181" t="s">
        <v>1</v>
      </c>
      <c r="E21" s="183" t="s">
        <v>28</v>
      </c>
      <c r="F21" s="181" t="s">
        <v>7</v>
      </c>
      <c r="G21" s="181" t="s">
        <v>11</v>
      </c>
      <c r="H21" s="185" t="s">
        <v>48</v>
      </c>
      <c r="I21" s="186"/>
      <c r="J21" s="186"/>
      <c r="K21" s="186"/>
      <c r="L21" s="186"/>
      <c r="M21" s="186"/>
      <c r="N21" s="186"/>
      <c r="O21" s="186"/>
      <c r="P21" s="187" t="s">
        <v>49</v>
      </c>
      <c r="Q21" s="189" t="s">
        <v>50</v>
      </c>
      <c r="R21" s="190"/>
      <c r="S21" s="191" t="s">
        <v>53</v>
      </c>
      <c r="T21" s="193" t="s">
        <v>21</v>
      </c>
      <c r="U21" s="195" t="s">
        <v>12</v>
      </c>
    </row>
    <row r="22" spans="1:21" s="137" customFormat="1" x14ac:dyDescent="0.2">
      <c r="A22" s="180"/>
      <c r="B22" s="182"/>
      <c r="C22" s="182"/>
      <c r="D22" s="182"/>
      <c r="E22" s="184"/>
      <c r="F22" s="182"/>
      <c r="G22" s="182"/>
      <c r="H22" s="138">
        <v>1</v>
      </c>
      <c r="I22" s="138">
        <v>2</v>
      </c>
      <c r="J22" s="138">
        <v>3</v>
      </c>
      <c r="K22" s="138">
        <v>4</v>
      </c>
      <c r="L22" s="138">
        <v>5</v>
      </c>
      <c r="M22" s="138">
        <v>6</v>
      </c>
      <c r="N22" s="138">
        <v>7</v>
      </c>
      <c r="O22" s="138">
        <v>8</v>
      </c>
      <c r="P22" s="188"/>
      <c r="Q22" s="92" t="s">
        <v>51</v>
      </c>
      <c r="R22" s="92" t="s">
        <v>52</v>
      </c>
      <c r="S22" s="192"/>
      <c r="T22" s="194"/>
      <c r="U22" s="196"/>
    </row>
    <row r="23" spans="1:21" ht="16.5" customHeight="1" x14ac:dyDescent="0.2">
      <c r="A23" s="93">
        <v>1</v>
      </c>
      <c r="B23" s="60">
        <v>134</v>
      </c>
      <c r="C23" s="60">
        <v>10083180514</v>
      </c>
      <c r="D23" s="59" t="s">
        <v>88</v>
      </c>
      <c r="E23" s="147">
        <v>38373</v>
      </c>
      <c r="F23" s="103"/>
      <c r="G23" s="53" t="s">
        <v>120</v>
      </c>
      <c r="H23" s="213">
        <v>3</v>
      </c>
      <c r="I23" s="148">
        <v>2</v>
      </c>
      <c r="J23" s="148"/>
      <c r="K23" s="148"/>
      <c r="L23" s="148"/>
      <c r="M23" s="148">
        <v>3</v>
      </c>
      <c r="N23" s="148"/>
      <c r="O23" s="148">
        <v>10</v>
      </c>
      <c r="P23" s="148">
        <v>1</v>
      </c>
      <c r="Q23" s="148"/>
      <c r="R23" s="94"/>
      <c r="S23" s="94">
        <f>SUM(H23:O23)</f>
        <v>18</v>
      </c>
      <c r="T23" s="94"/>
      <c r="U23" s="55"/>
    </row>
    <row r="24" spans="1:21" ht="16.5" customHeight="1" x14ac:dyDescent="0.2">
      <c r="A24" s="93">
        <v>2</v>
      </c>
      <c r="B24" s="60">
        <v>18</v>
      </c>
      <c r="C24" s="60">
        <v>10097338167</v>
      </c>
      <c r="D24" s="59" t="s">
        <v>89</v>
      </c>
      <c r="E24" s="147">
        <v>38553</v>
      </c>
      <c r="F24" s="103"/>
      <c r="G24" s="60" t="s">
        <v>86</v>
      </c>
      <c r="H24" s="213"/>
      <c r="I24" s="148"/>
      <c r="J24" s="148">
        <v>1</v>
      </c>
      <c r="K24" s="148">
        <v>1</v>
      </c>
      <c r="L24" s="148">
        <v>5</v>
      </c>
      <c r="M24" s="148"/>
      <c r="N24" s="148">
        <v>5</v>
      </c>
      <c r="O24" s="148">
        <v>2</v>
      </c>
      <c r="P24" s="148">
        <v>4</v>
      </c>
      <c r="Q24" s="148"/>
      <c r="R24" s="94"/>
      <c r="S24" s="94">
        <f t="shared" ref="S24:S53" si="0">SUM(H24:O24)</f>
        <v>14</v>
      </c>
      <c r="T24" s="53"/>
      <c r="U24" s="55"/>
    </row>
    <row r="25" spans="1:21" ht="16.5" customHeight="1" x14ac:dyDescent="0.2">
      <c r="A25" s="93">
        <v>3</v>
      </c>
      <c r="B25" s="60">
        <v>181</v>
      </c>
      <c r="C25" s="60">
        <v>10095011985</v>
      </c>
      <c r="D25" s="59" t="s">
        <v>90</v>
      </c>
      <c r="E25" s="147">
        <v>38515</v>
      </c>
      <c r="F25" s="103"/>
      <c r="G25" s="60" t="s">
        <v>84</v>
      </c>
      <c r="H25" s="148"/>
      <c r="I25" s="148"/>
      <c r="J25" s="148">
        <v>3</v>
      </c>
      <c r="K25" s="148">
        <v>5</v>
      </c>
      <c r="L25" s="148">
        <v>3</v>
      </c>
      <c r="M25" s="148"/>
      <c r="N25" s="148">
        <v>1</v>
      </c>
      <c r="O25" s="148"/>
      <c r="P25" s="148">
        <v>9</v>
      </c>
      <c r="Q25" s="148"/>
      <c r="R25" s="94"/>
      <c r="S25" s="94">
        <f t="shared" si="0"/>
        <v>12</v>
      </c>
      <c r="T25" s="53"/>
      <c r="U25" s="55"/>
    </row>
    <row r="26" spans="1:21" ht="16.5" customHeight="1" x14ac:dyDescent="0.2">
      <c r="A26" s="93">
        <v>4</v>
      </c>
      <c r="B26" s="60">
        <v>162</v>
      </c>
      <c r="C26" s="60">
        <v>10083185867</v>
      </c>
      <c r="D26" s="59" t="s">
        <v>91</v>
      </c>
      <c r="E26" s="147">
        <v>38682</v>
      </c>
      <c r="F26" s="103"/>
      <c r="G26" s="60" t="s">
        <v>85</v>
      </c>
      <c r="H26" s="148">
        <v>5</v>
      </c>
      <c r="I26" s="148"/>
      <c r="J26" s="148"/>
      <c r="K26" s="148"/>
      <c r="L26" s="148"/>
      <c r="M26" s="148">
        <v>2</v>
      </c>
      <c r="N26" s="148"/>
      <c r="O26" s="148">
        <v>4</v>
      </c>
      <c r="P26" s="148">
        <v>3</v>
      </c>
      <c r="Q26" s="94"/>
      <c r="R26" s="94"/>
      <c r="S26" s="94">
        <f t="shared" si="0"/>
        <v>11</v>
      </c>
      <c r="T26" s="53"/>
      <c r="U26" s="55"/>
    </row>
    <row r="27" spans="1:21" ht="16.5" customHeight="1" x14ac:dyDescent="0.2">
      <c r="A27" s="93">
        <v>5</v>
      </c>
      <c r="B27" s="60">
        <v>21</v>
      </c>
      <c r="C27" s="60">
        <v>10100513000</v>
      </c>
      <c r="D27" s="59" t="s">
        <v>92</v>
      </c>
      <c r="E27" s="147">
        <v>38493</v>
      </c>
      <c r="F27" s="103"/>
      <c r="G27" s="60" t="s">
        <v>86</v>
      </c>
      <c r="H27" s="148"/>
      <c r="I27" s="148">
        <v>3</v>
      </c>
      <c r="J27" s="148"/>
      <c r="K27" s="148"/>
      <c r="L27" s="148"/>
      <c r="M27" s="148"/>
      <c r="N27" s="148"/>
      <c r="O27" s="148">
        <v>6</v>
      </c>
      <c r="P27" s="148">
        <v>2</v>
      </c>
      <c r="Q27" s="94"/>
      <c r="R27" s="94"/>
      <c r="S27" s="94">
        <f t="shared" si="0"/>
        <v>9</v>
      </c>
      <c r="T27" s="53"/>
      <c r="U27" s="55"/>
    </row>
    <row r="28" spans="1:21" ht="16.5" customHeight="1" x14ac:dyDescent="0.2">
      <c r="A28" s="93">
        <v>6</v>
      </c>
      <c r="B28" s="60">
        <v>179</v>
      </c>
      <c r="C28" s="60">
        <v>10093556278</v>
      </c>
      <c r="D28" s="59" t="s">
        <v>93</v>
      </c>
      <c r="E28" s="147">
        <v>38503</v>
      </c>
      <c r="F28" s="103"/>
      <c r="G28" s="60" t="s">
        <v>84</v>
      </c>
      <c r="H28" s="148"/>
      <c r="I28" s="148"/>
      <c r="J28" s="148">
        <v>5</v>
      </c>
      <c r="K28" s="148">
        <v>3</v>
      </c>
      <c r="L28" s="148"/>
      <c r="M28" s="148"/>
      <c r="N28" s="148"/>
      <c r="O28" s="148"/>
      <c r="P28" s="148">
        <v>31</v>
      </c>
      <c r="Q28" s="94"/>
      <c r="R28" s="94"/>
      <c r="S28" s="94">
        <f t="shared" si="0"/>
        <v>8</v>
      </c>
      <c r="T28" s="53"/>
      <c r="U28" s="55"/>
    </row>
    <row r="29" spans="1:21" ht="16.5" customHeight="1" x14ac:dyDescent="0.2">
      <c r="A29" s="93">
        <v>7</v>
      </c>
      <c r="B29" s="60">
        <v>123</v>
      </c>
      <c r="C29" s="60">
        <v>10092658323</v>
      </c>
      <c r="D29" s="59" t="s">
        <v>94</v>
      </c>
      <c r="E29" s="147">
        <v>38499</v>
      </c>
      <c r="F29" s="103"/>
      <c r="G29" s="60" t="s">
        <v>86</v>
      </c>
      <c r="H29" s="148"/>
      <c r="I29" s="148">
        <v>5</v>
      </c>
      <c r="J29" s="148"/>
      <c r="K29" s="148"/>
      <c r="L29" s="148"/>
      <c r="M29" s="148"/>
      <c r="N29" s="148">
        <v>2</v>
      </c>
      <c r="O29" s="148"/>
      <c r="P29" s="148">
        <v>6</v>
      </c>
      <c r="Q29" s="94"/>
      <c r="R29" s="94"/>
      <c r="S29" s="94">
        <f t="shared" si="0"/>
        <v>7</v>
      </c>
      <c r="T29" s="53"/>
      <c r="U29" s="55"/>
    </row>
    <row r="30" spans="1:21" ht="16.5" customHeight="1" x14ac:dyDescent="0.2">
      <c r="A30" s="93">
        <v>8</v>
      </c>
      <c r="B30" s="60">
        <v>135</v>
      </c>
      <c r="C30" s="60">
        <v>10107135773</v>
      </c>
      <c r="D30" s="59" t="s">
        <v>95</v>
      </c>
      <c r="E30" s="147">
        <v>38601</v>
      </c>
      <c r="F30" s="103"/>
      <c r="G30" s="60" t="s">
        <v>120</v>
      </c>
      <c r="H30" s="213"/>
      <c r="I30" s="148"/>
      <c r="J30" s="148"/>
      <c r="K30" s="148">
        <v>3</v>
      </c>
      <c r="L30" s="148">
        <v>2</v>
      </c>
      <c r="M30" s="148"/>
      <c r="N30" s="148"/>
      <c r="O30" s="148"/>
      <c r="P30" s="148">
        <v>22</v>
      </c>
      <c r="Q30" s="94"/>
      <c r="R30" s="94"/>
      <c r="S30" s="94">
        <f t="shared" si="0"/>
        <v>5</v>
      </c>
      <c r="T30" s="53"/>
      <c r="U30" s="55"/>
    </row>
    <row r="31" spans="1:21" ht="16.5" customHeight="1" x14ac:dyDescent="0.2">
      <c r="A31" s="93">
        <v>9</v>
      </c>
      <c r="B31" s="60">
        <v>163</v>
      </c>
      <c r="C31" s="60">
        <v>10083179096</v>
      </c>
      <c r="D31" s="59" t="s">
        <v>96</v>
      </c>
      <c r="E31" s="147">
        <v>38485</v>
      </c>
      <c r="F31" s="103"/>
      <c r="G31" s="60" t="s">
        <v>85</v>
      </c>
      <c r="H31" s="214"/>
      <c r="I31" s="215"/>
      <c r="J31" s="215"/>
      <c r="K31" s="215"/>
      <c r="L31" s="215"/>
      <c r="M31" s="215">
        <v>5</v>
      </c>
      <c r="N31" s="215"/>
      <c r="O31" s="215"/>
      <c r="P31" s="215">
        <v>23</v>
      </c>
      <c r="Q31" s="94"/>
      <c r="R31" s="94"/>
      <c r="S31" s="94">
        <f t="shared" si="0"/>
        <v>5</v>
      </c>
      <c r="T31" s="53"/>
      <c r="U31" s="55"/>
    </row>
    <row r="32" spans="1:21" ht="16.5" customHeight="1" x14ac:dyDescent="0.2">
      <c r="A32" s="93">
        <v>10</v>
      </c>
      <c r="B32" s="60">
        <v>161</v>
      </c>
      <c r="C32" s="60">
        <v>10082231732</v>
      </c>
      <c r="D32" s="59" t="s">
        <v>97</v>
      </c>
      <c r="E32" s="147">
        <v>38437</v>
      </c>
      <c r="F32" s="103"/>
      <c r="G32" s="60" t="s">
        <v>85</v>
      </c>
      <c r="H32" s="213"/>
      <c r="I32" s="148"/>
      <c r="J32" s="148">
        <v>2</v>
      </c>
      <c r="K32" s="148"/>
      <c r="L32" s="148"/>
      <c r="M32" s="148"/>
      <c r="N32" s="148">
        <v>3</v>
      </c>
      <c r="O32" s="148"/>
      <c r="P32" s="148">
        <v>28</v>
      </c>
      <c r="Q32" s="94"/>
      <c r="R32" s="94"/>
      <c r="S32" s="94">
        <f t="shared" si="0"/>
        <v>5</v>
      </c>
      <c r="T32" s="53"/>
      <c r="U32" s="55"/>
    </row>
    <row r="33" spans="1:21" ht="16.5" customHeight="1" x14ac:dyDescent="0.2">
      <c r="A33" s="93">
        <v>11</v>
      </c>
      <c r="B33" s="60">
        <v>22</v>
      </c>
      <c r="C33" s="60">
        <v>10092384194</v>
      </c>
      <c r="D33" s="59" t="s">
        <v>98</v>
      </c>
      <c r="E33" s="147">
        <v>38721</v>
      </c>
      <c r="F33" s="103"/>
      <c r="G33" s="60" t="s">
        <v>86</v>
      </c>
      <c r="H33" s="213"/>
      <c r="I33" s="148">
        <v>1</v>
      </c>
      <c r="J33" s="148"/>
      <c r="K33" s="148"/>
      <c r="L33" s="148">
        <v>1</v>
      </c>
      <c r="M33" s="148"/>
      <c r="N33" s="148"/>
      <c r="O33" s="148"/>
      <c r="P33" s="148">
        <v>11</v>
      </c>
      <c r="Q33" s="94"/>
      <c r="R33" s="94"/>
      <c r="S33" s="94">
        <f t="shared" si="0"/>
        <v>2</v>
      </c>
      <c r="T33" s="53"/>
      <c r="U33" s="55"/>
    </row>
    <row r="34" spans="1:21" ht="16.5" customHeight="1" x14ac:dyDescent="0.2">
      <c r="A34" s="93">
        <v>12</v>
      </c>
      <c r="B34" s="60">
        <v>43</v>
      </c>
      <c r="C34" s="60">
        <v>10102489978</v>
      </c>
      <c r="D34" s="59" t="s">
        <v>99</v>
      </c>
      <c r="E34" s="147">
        <v>38595</v>
      </c>
      <c r="F34" s="103"/>
      <c r="G34" s="60" t="s">
        <v>86</v>
      </c>
      <c r="H34" s="213">
        <v>2</v>
      </c>
      <c r="I34" s="148"/>
      <c r="J34" s="148"/>
      <c r="K34" s="148"/>
      <c r="L34" s="148"/>
      <c r="M34" s="148"/>
      <c r="N34" s="148"/>
      <c r="O34" s="148"/>
      <c r="P34" s="148">
        <v>20</v>
      </c>
      <c r="Q34" s="94"/>
      <c r="R34" s="94"/>
      <c r="S34" s="94">
        <f t="shared" si="0"/>
        <v>2</v>
      </c>
      <c r="T34" s="53"/>
      <c r="U34" s="55"/>
    </row>
    <row r="35" spans="1:21" ht="17.25" customHeight="1" x14ac:dyDescent="0.2">
      <c r="A35" s="93">
        <v>13</v>
      </c>
      <c r="B35" s="60">
        <v>199</v>
      </c>
      <c r="C35" s="60">
        <v>10093990253</v>
      </c>
      <c r="D35" s="59" t="s">
        <v>100</v>
      </c>
      <c r="E35" s="147">
        <v>38453</v>
      </c>
      <c r="F35" s="103"/>
      <c r="G35" s="60" t="s">
        <v>84</v>
      </c>
      <c r="H35" s="213"/>
      <c r="I35" s="148"/>
      <c r="J35" s="148"/>
      <c r="K35" s="148"/>
      <c r="L35" s="148"/>
      <c r="M35" s="148">
        <v>1</v>
      </c>
      <c r="N35" s="148"/>
      <c r="O35" s="148"/>
      <c r="P35" s="148">
        <v>24</v>
      </c>
      <c r="Q35" s="94"/>
      <c r="R35" s="94"/>
      <c r="S35" s="94">
        <f t="shared" si="0"/>
        <v>1</v>
      </c>
      <c r="T35" s="53"/>
      <c r="U35" s="55"/>
    </row>
    <row r="36" spans="1:21" ht="16.5" customHeight="1" x14ac:dyDescent="0.2">
      <c r="A36" s="93">
        <v>14</v>
      </c>
      <c r="B36" s="60">
        <v>124</v>
      </c>
      <c r="C36" s="60">
        <v>10107432635</v>
      </c>
      <c r="D36" s="59" t="s">
        <v>101</v>
      </c>
      <c r="E36" s="147">
        <v>38408</v>
      </c>
      <c r="F36" s="103"/>
      <c r="G36" s="60" t="s">
        <v>121</v>
      </c>
      <c r="H36" s="213">
        <v>1</v>
      </c>
      <c r="I36" s="148"/>
      <c r="J36" s="148"/>
      <c r="K36" s="148"/>
      <c r="L36" s="148"/>
      <c r="M36" s="148"/>
      <c r="N36" s="148"/>
      <c r="O36" s="148"/>
      <c r="P36" s="148">
        <v>29</v>
      </c>
      <c r="Q36" s="94"/>
      <c r="R36" s="94"/>
      <c r="S36" s="94">
        <f t="shared" si="0"/>
        <v>1</v>
      </c>
      <c r="T36" s="53"/>
      <c r="U36" s="55"/>
    </row>
    <row r="37" spans="1:21" ht="16.5" customHeight="1" x14ac:dyDescent="0.2">
      <c r="A37" s="93">
        <v>15</v>
      </c>
      <c r="B37" s="60">
        <v>19</v>
      </c>
      <c r="C37" s="60">
        <v>10090935965</v>
      </c>
      <c r="D37" s="59" t="s">
        <v>102</v>
      </c>
      <c r="E37" s="147">
        <v>38564</v>
      </c>
      <c r="F37" s="103"/>
      <c r="G37" s="60" t="s">
        <v>86</v>
      </c>
      <c r="H37" s="213"/>
      <c r="I37" s="148"/>
      <c r="J37" s="148"/>
      <c r="K37" s="148"/>
      <c r="L37" s="148"/>
      <c r="M37" s="148"/>
      <c r="N37" s="148"/>
      <c r="O37" s="148"/>
      <c r="P37" s="148">
        <v>5</v>
      </c>
      <c r="Q37" s="94"/>
      <c r="R37" s="94"/>
      <c r="S37" s="94">
        <f t="shared" si="0"/>
        <v>0</v>
      </c>
      <c r="T37" s="53"/>
      <c r="U37" s="55"/>
    </row>
    <row r="38" spans="1:21" ht="16.5" customHeight="1" x14ac:dyDescent="0.2">
      <c r="A38" s="93">
        <v>16</v>
      </c>
      <c r="B38" s="60">
        <v>223</v>
      </c>
      <c r="C38" s="60">
        <v>10140693228</v>
      </c>
      <c r="D38" s="59" t="s">
        <v>115</v>
      </c>
      <c r="E38" s="147">
        <v>38802</v>
      </c>
      <c r="F38" s="103"/>
      <c r="G38" s="60" t="s">
        <v>122</v>
      </c>
      <c r="H38" s="213"/>
      <c r="I38" s="148"/>
      <c r="J38" s="148"/>
      <c r="K38" s="148"/>
      <c r="L38" s="148"/>
      <c r="M38" s="148"/>
      <c r="N38" s="148"/>
      <c r="O38" s="148"/>
      <c r="P38" s="148">
        <v>7</v>
      </c>
      <c r="Q38" s="94"/>
      <c r="R38" s="94"/>
      <c r="S38" s="94">
        <f t="shared" si="0"/>
        <v>0</v>
      </c>
      <c r="T38" s="53"/>
      <c r="U38" s="55"/>
    </row>
    <row r="39" spans="1:21" ht="16.5" customHeight="1" x14ac:dyDescent="0.2">
      <c r="A39" s="93">
        <v>17</v>
      </c>
      <c r="B39" s="60">
        <v>182</v>
      </c>
      <c r="C39" s="60">
        <v>10104123420</v>
      </c>
      <c r="D39" s="59" t="s">
        <v>103</v>
      </c>
      <c r="E39" s="147">
        <v>38726</v>
      </c>
      <c r="F39" s="103"/>
      <c r="G39" s="60" t="s">
        <v>84</v>
      </c>
      <c r="H39" s="213"/>
      <c r="I39" s="148"/>
      <c r="J39" s="148"/>
      <c r="K39" s="148"/>
      <c r="L39" s="148"/>
      <c r="M39" s="148"/>
      <c r="N39" s="148"/>
      <c r="O39" s="148"/>
      <c r="P39" s="148">
        <v>8</v>
      </c>
      <c r="Q39" s="94"/>
      <c r="R39" s="94"/>
      <c r="S39" s="94">
        <f t="shared" si="0"/>
        <v>0</v>
      </c>
      <c r="T39" s="53"/>
      <c r="U39" s="55"/>
    </row>
    <row r="40" spans="1:21" ht="16.5" customHeight="1" x14ac:dyDescent="0.2">
      <c r="A40" s="93">
        <v>18</v>
      </c>
      <c r="B40" s="60">
        <v>79</v>
      </c>
      <c r="C40" s="60">
        <v>10101780565</v>
      </c>
      <c r="D40" s="59" t="s">
        <v>104</v>
      </c>
      <c r="E40" s="147">
        <v>38579</v>
      </c>
      <c r="F40" s="103"/>
      <c r="G40" s="60" t="s">
        <v>86</v>
      </c>
      <c r="H40" s="213"/>
      <c r="I40" s="148"/>
      <c r="J40" s="148"/>
      <c r="K40" s="148"/>
      <c r="L40" s="148"/>
      <c r="M40" s="148"/>
      <c r="N40" s="148"/>
      <c r="O40" s="148"/>
      <c r="P40" s="148">
        <v>10</v>
      </c>
      <c r="Q40" s="94"/>
      <c r="R40" s="94"/>
      <c r="S40" s="94">
        <f t="shared" si="0"/>
        <v>0</v>
      </c>
      <c r="T40" s="53"/>
      <c r="U40" s="55"/>
    </row>
    <row r="41" spans="1:21" ht="16.5" customHeight="1" x14ac:dyDescent="0.2">
      <c r="A41" s="93">
        <v>19</v>
      </c>
      <c r="B41" s="60">
        <v>30</v>
      </c>
      <c r="C41" s="60">
        <v>10104182428</v>
      </c>
      <c r="D41" s="59" t="s">
        <v>105</v>
      </c>
      <c r="E41" s="147">
        <v>39345</v>
      </c>
      <c r="F41" s="103"/>
      <c r="G41" s="60" t="s">
        <v>86</v>
      </c>
      <c r="H41" s="213"/>
      <c r="I41" s="148"/>
      <c r="J41" s="148"/>
      <c r="K41" s="148"/>
      <c r="L41" s="148"/>
      <c r="M41" s="148"/>
      <c r="N41" s="148"/>
      <c r="O41" s="148"/>
      <c r="P41" s="148">
        <v>12</v>
      </c>
      <c r="Q41" s="94"/>
      <c r="R41" s="94"/>
      <c r="S41" s="94">
        <f t="shared" si="0"/>
        <v>0</v>
      </c>
      <c r="T41" s="53"/>
      <c r="U41" s="55"/>
    </row>
    <row r="42" spans="1:21" ht="16.5" customHeight="1" x14ac:dyDescent="0.2">
      <c r="A42" s="93">
        <v>20</v>
      </c>
      <c r="B42" s="60">
        <v>20</v>
      </c>
      <c r="C42" s="60">
        <v>10091011545</v>
      </c>
      <c r="D42" s="59" t="s">
        <v>106</v>
      </c>
      <c r="E42" s="147">
        <v>38539</v>
      </c>
      <c r="F42" s="103"/>
      <c r="G42" s="60" t="s">
        <v>86</v>
      </c>
      <c r="H42" s="213"/>
      <c r="I42" s="148"/>
      <c r="J42" s="148"/>
      <c r="K42" s="148"/>
      <c r="L42" s="148"/>
      <c r="M42" s="148"/>
      <c r="N42" s="148"/>
      <c r="O42" s="148"/>
      <c r="P42" s="148">
        <v>13</v>
      </c>
      <c r="Q42" s="94"/>
      <c r="R42" s="94"/>
      <c r="S42" s="94">
        <f t="shared" si="0"/>
        <v>0</v>
      </c>
      <c r="T42" s="53"/>
      <c r="U42" s="55"/>
    </row>
    <row r="43" spans="1:21" ht="16.5" customHeight="1" x14ac:dyDescent="0.2">
      <c r="A43" s="93">
        <v>21</v>
      </c>
      <c r="B43" s="60">
        <v>224</v>
      </c>
      <c r="C43" s="60">
        <v>10119687371</v>
      </c>
      <c r="D43" s="59" t="s">
        <v>116</v>
      </c>
      <c r="E43" s="147">
        <v>38853</v>
      </c>
      <c r="F43" s="103"/>
      <c r="G43" s="60" t="s">
        <v>123</v>
      </c>
      <c r="H43" s="213"/>
      <c r="I43" s="148"/>
      <c r="J43" s="148"/>
      <c r="K43" s="148"/>
      <c r="L43" s="148"/>
      <c r="M43" s="148"/>
      <c r="N43" s="148"/>
      <c r="O43" s="148"/>
      <c r="P43" s="148">
        <v>14</v>
      </c>
      <c r="Q43" s="94"/>
      <c r="R43" s="94"/>
      <c r="S43" s="94">
        <f t="shared" si="0"/>
        <v>0</v>
      </c>
      <c r="T43" s="53"/>
      <c r="U43" s="55"/>
    </row>
    <row r="44" spans="1:21" ht="16.5" customHeight="1" x14ac:dyDescent="0.2">
      <c r="A44" s="93">
        <v>22</v>
      </c>
      <c r="B44" s="60">
        <v>25</v>
      </c>
      <c r="C44" s="60">
        <v>10112512809</v>
      </c>
      <c r="D44" s="59" t="s">
        <v>107</v>
      </c>
      <c r="E44" s="147">
        <v>38987</v>
      </c>
      <c r="F44" s="103"/>
      <c r="G44" s="60" t="s">
        <v>86</v>
      </c>
      <c r="H44" s="213"/>
      <c r="I44" s="148"/>
      <c r="J44" s="148"/>
      <c r="K44" s="148"/>
      <c r="L44" s="148"/>
      <c r="M44" s="148"/>
      <c r="N44" s="148"/>
      <c r="O44" s="148"/>
      <c r="P44" s="148">
        <v>15</v>
      </c>
      <c r="Q44" s="94"/>
      <c r="R44" s="94"/>
      <c r="S44" s="94">
        <f t="shared" si="0"/>
        <v>0</v>
      </c>
      <c r="T44" s="53"/>
      <c r="U44" s="55"/>
    </row>
    <row r="45" spans="1:21" ht="16.5" customHeight="1" x14ac:dyDescent="0.2">
      <c r="A45" s="93">
        <v>23</v>
      </c>
      <c r="B45" s="60">
        <v>222</v>
      </c>
      <c r="C45" s="60">
        <v>10133786828</v>
      </c>
      <c r="D45" s="59" t="s">
        <v>118</v>
      </c>
      <c r="E45" s="147">
        <v>38413</v>
      </c>
      <c r="F45" s="103"/>
      <c r="G45" s="60" t="s">
        <v>123</v>
      </c>
      <c r="H45" s="148"/>
      <c r="I45" s="148"/>
      <c r="J45" s="148"/>
      <c r="K45" s="148"/>
      <c r="L45" s="148"/>
      <c r="M45" s="148"/>
      <c r="N45" s="148"/>
      <c r="O45" s="148"/>
      <c r="P45" s="148">
        <v>16</v>
      </c>
      <c r="Q45" s="94"/>
      <c r="R45" s="94"/>
      <c r="S45" s="94">
        <f t="shared" si="0"/>
        <v>0</v>
      </c>
      <c r="T45" s="53"/>
      <c r="U45" s="55"/>
    </row>
    <row r="46" spans="1:21" ht="16.5" customHeight="1" x14ac:dyDescent="0.2">
      <c r="A46" s="93">
        <v>24</v>
      </c>
      <c r="B46" s="60">
        <v>160</v>
      </c>
      <c r="C46" s="60">
        <v>10082231934</v>
      </c>
      <c r="D46" s="59" t="s">
        <v>108</v>
      </c>
      <c r="E46" s="147">
        <v>38705</v>
      </c>
      <c r="F46" s="103"/>
      <c r="G46" s="60" t="s">
        <v>85</v>
      </c>
      <c r="H46" s="148"/>
      <c r="I46" s="148"/>
      <c r="J46" s="148"/>
      <c r="K46" s="148"/>
      <c r="L46" s="148"/>
      <c r="M46" s="148"/>
      <c r="N46" s="148"/>
      <c r="O46" s="148"/>
      <c r="P46" s="148">
        <v>17</v>
      </c>
      <c r="Q46" s="94"/>
      <c r="R46" s="94"/>
      <c r="S46" s="94">
        <f t="shared" si="0"/>
        <v>0</v>
      </c>
      <c r="T46" s="53"/>
      <c r="U46" s="55"/>
    </row>
    <row r="47" spans="1:21" ht="16.5" customHeight="1" x14ac:dyDescent="0.2">
      <c r="A47" s="93">
        <v>25</v>
      </c>
      <c r="B47" s="60">
        <v>78</v>
      </c>
      <c r="C47" s="60">
        <v>10088743866</v>
      </c>
      <c r="D47" s="59" t="s">
        <v>109</v>
      </c>
      <c r="E47" s="147">
        <v>38518</v>
      </c>
      <c r="F47" s="103"/>
      <c r="G47" s="60" t="s">
        <v>86</v>
      </c>
      <c r="H47" s="148"/>
      <c r="I47" s="148"/>
      <c r="J47" s="148"/>
      <c r="K47" s="148"/>
      <c r="L47" s="148"/>
      <c r="M47" s="148"/>
      <c r="N47" s="148"/>
      <c r="O47" s="148"/>
      <c r="P47" s="148">
        <v>18</v>
      </c>
      <c r="Q47" s="94"/>
      <c r="R47" s="94"/>
      <c r="S47" s="94">
        <f t="shared" si="0"/>
        <v>0</v>
      </c>
      <c r="T47" s="53"/>
      <c r="U47" s="55"/>
    </row>
    <row r="48" spans="1:21" ht="16.5" customHeight="1" x14ac:dyDescent="0.2">
      <c r="A48" s="93">
        <v>26</v>
      </c>
      <c r="B48" s="60">
        <v>80</v>
      </c>
      <c r="C48" s="60">
        <v>10113498771</v>
      </c>
      <c r="D48" s="59" t="s">
        <v>110</v>
      </c>
      <c r="E48" s="147">
        <v>38795</v>
      </c>
      <c r="F48" s="103"/>
      <c r="G48" s="60" t="s">
        <v>86</v>
      </c>
      <c r="H48" s="148"/>
      <c r="I48" s="148"/>
      <c r="J48" s="148"/>
      <c r="K48" s="148"/>
      <c r="L48" s="148"/>
      <c r="M48" s="148"/>
      <c r="N48" s="148"/>
      <c r="O48" s="148"/>
      <c r="P48" s="148">
        <v>19</v>
      </c>
      <c r="Q48" s="94"/>
      <c r="R48" s="94"/>
      <c r="S48" s="94">
        <f t="shared" si="0"/>
        <v>0</v>
      </c>
      <c r="T48" s="53"/>
      <c r="U48" s="55"/>
    </row>
    <row r="49" spans="1:21" ht="16.5" customHeight="1" x14ac:dyDescent="0.2">
      <c r="A49" s="93">
        <v>27</v>
      </c>
      <c r="B49" s="60">
        <v>200</v>
      </c>
      <c r="C49" s="60">
        <v>10104596696</v>
      </c>
      <c r="D49" s="59" t="s">
        <v>111</v>
      </c>
      <c r="E49" s="147">
        <v>38940</v>
      </c>
      <c r="F49" s="103"/>
      <c r="G49" s="60" t="s">
        <v>84</v>
      </c>
      <c r="H49" s="148"/>
      <c r="I49" s="148"/>
      <c r="J49" s="148"/>
      <c r="K49" s="148"/>
      <c r="L49" s="148"/>
      <c r="M49" s="148"/>
      <c r="N49" s="148"/>
      <c r="O49" s="148"/>
      <c r="P49" s="148">
        <v>21</v>
      </c>
      <c r="Q49" s="94"/>
      <c r="R49" s="94"/>
      <c r="S49" s="94">
        <f t="shared" si="0"/>
        <v>0</v>
      </c>
      <c r="T49" s="53"/>
      <c r="U49" s="55"/>
    </row>
    <row r="50" spans="1:21" ht="16.5" customHeight="1" x14ac:dyDescent="0.2">
      <c r="A50" s="93">
        <v>28</v>
      </c>
      <c r="B50" s="60">
        <v>221</v>
      </c>
      <c r="C50" s="60">
        <v>10131776706</v>
      </c>
      <c r="D50" s="59" t="s">
        <v>117</v>
      </c>
      <c r="E50" s="147">
        <v>38478</v>
      </c>
      <c r="F50" s="103"/>
      <c r="G50" s="60" t="s">
        <v>124</v>
      </c>
      <c r="H50" s="148"/>
      <c r="I50" s="148"/>
      <c r="J50" s="148"/>
      <c r="K50" s="148"/>
      <c r="L50" s="148"/>
      <c r="M50" s="148"/>
      <c r="N50" s="148"/>
      <c r="O50" s="148"/>
      <c r="P50" s="148">
        <v>25</v>
      </c>
      <c r="Q50" s="94"/>
      <c r="R50" s="94"/>
      <c r="S50" s="94">
        <f t="shared" si="0"/>
        <v>0</v>
      </c>
      <c r="T50" s="53"/>
      <c r="U50" s="55"/>
    </row>
    <row r="51" spans="1:21" ht="16.5" customHeight="1" x14ac:dyDescent="0.2">
      <c r="A51" s="93">
        <v>29</v>
      </c>
      <c r="B51" s="60">
        <v>226</v>
      </c>
      <c r="C51" s="60">
        <v>10119702135</v>
      </c>
      <c r="D51" s="59" t="s">
        <v>119</v>
      </c>
      <c r="E51" s="147">
        <v>38794</v>
      </c>
      <c r="F51" s="103"/>
      <c r="G51" s="60" t="s">
        <v>124</v>
      </c>
      <c r="H51" s="148"/>
      <c r="I51" s="148"/>
      <c r="J51" s="148"/>
      <c r="K51" s="148"/>
      <c r="L51" s="148"/>
      <c r="M51" s="148"/>
      <c r="N51" s="148"/>
      <c r="O51" s="148"/>
      <c r="P51" s="148">
        <v>26</v>
      </c>
      <c r="Q51" s="94"/>
      <c r="R51" s="94"/>
      <c r="S51" s="94">
        <f t="shared" si="0"/>
        <v>0</v>
      </c>
      <c r="T51" s="53"/>
      <c r="U51" s="55"/>
    </row>
    <row r="52" spans="1:21" ht="16.5" customHeight="1" x14ac:dyDescent="0.2">
      <c r="A52" s="93">
        <v>30</v>
      </c>
      <c r="B52" s="60">
        <v>24</v>
      </c>
      <c r="C52" s="60">
        <v>10077957971</v>
      </c>
      <c r="D52" s="59" t="s">
        <v>112</v>
      </c>
      <c r="E52" s="147">
        <v>38460</v>
      </c>
      <c r="F52" s="103"/>
      <c r="G52" s="60" t="s">
        <v>86</v>
      </c>
      <c r="H52" s="148"/>
      <c r="I52" s="148"/>
      <c r="J52" s="148"/>
      <c r="K52" s="148"/>
      <c r="L52" s="148"/>
      <c r="M52" s="148"/>
      <c r="N52" s="148"/>
      <c r="O52" s="148"/>
      <c r="P52" s="148">
        <v>27</v>
      </c>
      <c r="Q52" s="94"/>
      <c r="R52" s="94"/>
      <c r="S52" s="94">
        <f t="shared" si="0"/>
        <v>0</v>
      </c>
      <c r="T52" s="53"/>
      <c r="U52" s="55"/>
    </row>
    <row r="53" spans="1:21" ht="16.5" customHeight="1" x14ac:dyDescent="0.2">
      <c r="A53" s="93">
        <v>31</v>
      </c>
      <c r="B53" s="60">
        <v>28</v>
      </c>
      <c r="C53" s="60">
        <v>10115982577</v>
      </c>
      <c r="D53" s="59" t="s">
        <v>113</v>
      </c>
      <c r="E53" s="147">
        <v>39313</v>
      </c>
      <c r="F53" s="103"/>
      <c r="G53" s="60" t="s">
        <v>86</v>
      </c>
      <c r="H53" s="148"/>
      <c r="I53" s="148"/>
      <c r="J53" s="148"/>
      <c r="K53" s="148"/>
      <c r="L53" s="148"/>
      <c r="M53" s="148"/>
      <c r="N53" s="148"/>
      <c r="O53" s="148"/>
      <c r="P53" s="148">
        <v>30</v>
      </c>
      <c r="Q53" s="94"/>
      <c r="R53" s="94"/>
      <c r="S53" s="94">
        <f t="shared" si="0"/>
        <v>0</v>
      </c>
      <c r="T53" s="53"/>
      <c r="U53" s="55"/>
    </row>
    <row r="54" spans="1:21" ht="16.5" customHeight="1" thickBot="1" x14ac:dyDescent="0.25">
      <c r="A54" s="93">
        <v>32</v>
      </c>
      <c r="B54" s="60">
        <v>23</v>
      </c>
      <c r="C54" s="60">
        <v>10090936268</v>
      </c>
      <c r="D54" s="59" t="s">
        <v>114</v>
      </c>
      <c r="E54" s="147">
        <v>38450</v>
      </c>
      <c r="F54" s="103"/>
      <c r="G54" s="60" t="s">
        <v>86</v>
      </c>
      <c r="H54" s="215"/>
      <c r="I54" s="215"/>
      <c r="J54" s="215"/>
      <c r="K54" s="215"/>
      <c r="L54" s="215"/>
      <c r="M54" s="215"/>
      <c r="N54" s="215"/>
      <c r="O54" s="215"/>
      <c r="P54" s="215">
        <v>32</v>
      </c>
      <c r="Q54" s="94"/>
      <c r="R54" s="94"/>
      <c r="S54" s="94">
        <f>SUM(H54:O54)</f>
        <v>0</v>
      </c>
      <c r="T54" s="53"/>
      <c r="U54" s="55"/>
    </row>
    <row r="55" spans="1:21" ht="6" customHeight="1" thickTop="1" thickBot="1" x14ac:dyDescent="0.25">
      <c r="A55" s="61"/>
      <c r="B55" s="62"/>
      <c r="C55" s="62"/>
      <c r="D55" s="63"/>
      <c r="E55" s="64"/>
      <c r="F55" s="65"/>
      <c r="G55" s="66"/>
      <c r="H55" s="67"/>
      <c r="I55" s="67"/>
      <c r="J55" s="67"/>
      <c r="K55" s="67"/>
      <c r="L55" s="67"/>
      <c r="M55" s="67"/>
      <c r="N55" s="67"/>
      <c r="O55" s="67"/>
      <c r="P55" s="99"/>
      <c r="Q55" s="67"/>
      <c r="R55" s="68"/>
      <c r="S55" s="69"/>
      <c r="T55" s="70"/>
      <c r="U55" s="71"/>
    </row>
    <row r="56" spans="1:21" ht="15.75" thickTop="1" x14ac:dyDescent="0.2">
      <c r="A56" s="197" t="s">
        <v>4</v>
      </c>
      <c r="B56" s="198"/>
      <c r="C56" s="198"/>
      <c r="D56" s="198"/>
      <c r="E56" s="50"/>
      <c r="F56" s="50"/>
      <c r="G56" s="198" t="s">
        <v>5</v>
      </c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9"/>
    </row>
    <row r="57" spans="1:21" x14ac:dyDescent="0.2">
      <c r="A57" s="15" t="s">
        <v>46</v>
      </c>
      <c r="B57" s="3"/>
      <c r="C57" s="35"/>
      <c r="D57" s="3"/>
      <c r="E57" s="38"/>
      <c r="F57" s="72"/>
      <c r="G57" s="36" t="s">
        <v>27</v>
      </c>
      <c r="H57" s="100">
        <v>7</v>
      </c>
      <c r="I57" s="109"/>
      <c r="J57" s="110"/>
      <c r="K57" s="110"/>
      <c r="L57" s="110"/>
      <c r="M57" s="110"/>
      <c r="N57" s="110"/>
      <c r="O57" s="110"/>
      <c r="P57" s="111"/>
      <c r="Q57" s="89"/>
      <c r="R57" s="83"/>
      <c r="S57" s="23"/>
      <c r="T57" s="56" t="s">
        <v>25</v>
      </c>
      <c r="U57" s="57">
        <f>COUNTIF(F23:F72,"ЗМС")</f>
        <v>0</v>
      </c>
    </row>
    <row r="58" spans="1:21" x14ac:dyDescent="0.2">
      <c r="A58" s="15" t="s">
        <v>35</v>
      </c>
      <c r="B58" s="3"/>
      <c r="C58" s="16"/>
      <c r="D58" s="3"/>
      <c r="E58" s="39"/>
      <c r="F58" s="74"/>
      <c r="G58" s="17" t="s">
        <v>22</v>
      </c>
      <c r="H58" s="100">
        <f>H59+H63</f>
        <v>32</v>
      </c>
      <c r="I58" s="112"/>
      <c r="J58" s="113"/>
      <c r="K58" s="113"/>
      <c r="L58" s="113"/>
      <c r="M58" s="113"/>
      <c r="N58" s="113"/>
      <c r="O58" s="113"/>
      <c r="P58" s="114"/>
      <c r="Q58" s="90"/>
      <c r="R58" s="76"/>
      <c r="S58" s="24"/>
      <c r="T58" s="56" t="s">
        <v>18</v>
      </c>
      <c r="U58" s="57">
        <f>COUNTIF(F23:F72,"МСМК")</f>
        <v>0</v>
      </c>
    </row>
    <row r="59" spans="1:21" x14ac:dyDescent="0.2">
      <c r="A59" s="15" t="s">
        <v>47</v>
      </c>
      <c r="B59" s="3"/>
      <c r="C59" s="18"/>
      <c r="D59" s="3"/>
      <c r="E59" s="39"/>
      <c r="F59" s="74"/>
      <c r="G59" s="17" t="s">
        <v>23</v>
      </c>
      <c r="H59" s="100">
        <f>H60+H62+H61</f>
        <v>32</v>
      </c>
      <c r="I59" s="112"/>
      <c r="J59" s="113"/>
      <c r="K59" s="113"/>
      <c r="L59" s="113"/>
      <c r="M59" s="113"/>
      <c r="N59" s="113"/>
      <c r="O59" s="113"/>
      <c r="P59" s="114"/>
      <c r="Q59" s="90"/>
      <c r="R59" s="76"/>
      <c r="S59" s="24"/>
      <c r="T59" s="56" t="s">
        <v>20</v>
      </c>
      <c r="U59" s="57">
        <f>COUNTIF(F23:F72,"МС")</f>
        <v>0</v>
      </c>
    </row>
    <row r="60" spans="1:21" x14ac:dyDescent="0.2">
      <c r="A60" s="15" t="s">
        <v>36</v>
      </c>
      <c r="B60" s="3"/>
      <c r="C60" s="18"/>
      <c r="D60" s="3"/>
      <c r="E60" s="39"/>
      <c r="F60" s="74"/>
      <c r="G60" s="17" t="s">
        <v>65</v>
      </c>
      <c r="H60" s="100">
        <f>COUNT(A23:A72)</f>
        <v>32</v>
      </c>
      <c r="I60" s="112"/>
      <c r="J60" s="113"/>
      <c r="K60" s="113"/>
      <c r="L60" s="113"/>
      <c r="M60" s="113"/>
      <c r="N60" s="113"/>
      <c r="O60" s="113"/>
      <c r="P60" s="114"/>
      <c r="Q60" s="90"/>
      <c r="R60" s="76"/>
      <c r="S60" s="24"/>
      <c r="T60" s="56" t="s">
        <v>26</v>
      </c>
      <c r="U60" s="57">
        <f>COUNTIF(F23:F72,"КМС")</f>
        <v>0</v>
      </c>
    </row>
    <row r="61" spans="1:21" x14ac:dyDescent="0.2">
      <c r="A61" s="15"/>
      <c r="B61" s="3"/>
      <c r="C61" s="18"/>
      <c r="D61" s="3"/>
      <c r="E61" s="39"/>
      <c r="F61" s="74"/>
      <c r="G61" s="17" t="s">
        <v>64</v>
      </c>
      <c r="H61" s="100">
        <f>COUNTIF(A22:A71,"НФ")</f>
        <v>0</v>
      </c>
      <c r="I61" s="112"/>
      <c r="J61" s="113"/>
      <c r="K61" s="113"/>
      <c r="L61" s="113"/>
      <c r="M61" s="113"/>
      <c r="N61" s="113"/>
      <c r="O61" s="113"/>
      <c r="P61" s="114"/>
      <c r="Q61" s="90"/>
      <c r="R61" s="76"/>
      <c r="S61" s="24"/>
      <c r="T61" s="56" t="s">
        <v>31</v>
      </c>
      <c r="U61" s="57">
        <f>COUNTIF(F23:F72,"1 СР")</f>
        <v>0</v>
      </c>
    </row>
    <row r="62" spans="1:21" x14ac:dyDescent="0.2">
      <c r="A62" s="15"/>
      <c r="B62" s="3"/>
      <c r="C62" s="18"/>
      <c r="D62" s="3"/>
      <c r="E62" s="39"/>
      <c r="F62" s="74"/>
      <c r="G62" s="17" t="s">
        <v>63</v>
      </c>
      <c r="H62" s="100">
        <f>COUNTIF(A23:A72,"НКВ")</f>
        <v>0</v>
      </c>
      <c r="I62" s="112"/>
      <c r="J62" s="113"/>
      <c r="K62" s="113"/>
      <c r="L62" s="113"/>
      <c r="M62" s="113"/>
      <c r="N62" s="113"/>
      <c r="O62" s="113"/>
      <c r="P62" s="114"/>
      <c r="Q62" s="90"/>
      <c r="R62" s="76"/>
      <c r="S62" s="24"/>
      <c r="T62" s="22" t="s">
        <v>33</v>
      </c>
      <c r="U62" s="37">
        <f>COUNTIF(F23:F72,"2 СР")</f>
        <v>0</v>
      </c>
    </row>
    <row r="63" spans="1:21" x14ac:dyDescent="0.2">
      <c r="A63" s="15"/>
      <c r="B63" s="3"/>
      <c r="C63" s="3"/>
      <c r="D63" s="58"/>
      <c r="E63" s="40"/>
      <c r="F63" s="86"/>
      <c r="G63" s="17" t="s">
        <v>24</v>
      </c>
      <c r="H63" s="100">
        <f>COUNTIF(A23:A72,"НС")</f>
        <v>0</v>
      </c>
      <c r="I63" s="115"/>
      <c r="J63" s="116"/>
      <c r="K63" s="136"/>
      <c r="L63" s="136"/>
      <c r="M63" s="136"/>
      <c r="N63" s="136"/>
      <c r="O63" s="116"/>
      <c r="P63" s="117"/>
      <c r="Q63" s="91"/>
      <c r="R63" s="84"/>
      <c r="S63" s="25"/>
      <c r="T63" s="22" t="s">
        <v>34</v>
      </c>
      <c r="U63" s="57">
        <f>COUNTIF(F23:F72,"3 СР")</f>
        <v>0</v>
      </c>
    </row>
    <row r="64" spans="1:21" ht="5.25" customHeight="1" x14ac:dyDescent="0.2">
      <c r="A64" s="82"/>
      <c r="B64" s="142"/>
      <c r="C64" s="142"/>
      <c r="D64" s="74"/>
      <c r="E64" s="73"/>
      <c r="F64" s="74"/>
      <c r="G64" s="74"/>
      <c r="H64" s="75"/>
      <c r="I64" s="75"/>
      <c r="J64" s="75"/>
      <c r="K64" s="75"/>
      <c r="L64" s="75"/>
      <c r="M64" s="75"/>
      <c r="N64" s="75"/>
      <c r="O64" s="75"/>
      <c r="P64" s="101"/>
      <c r="Q64" s="75"/>
      <c r="R64" s="76"/>
      <c r="S64" s="77"/>
      <c r="T64" s="74"/>
      <c r="U64" s="6"/>
    </row>
    <row r="65" spans="1:21" ht="15.75" x14ac:dyDescent="0.2">
      <c r="A65" s="203" t="s">
        <v>2</v>
      </c>
      <c r="B65" s="204"/>
      <c r="C65" s="204"/>
      <c r="D65" s="204"/>
      <c r="E65" s="204" t="s">
        <v>9</v>
      </c>
      <c r="F65" s="204"/>
      <c r="G65" s="204"/>
      <c r="H65" s="204" t="s">
        <v>3</v>
      </c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 t="s">
        <v>37</v>
      </c>
      <c r="T65" s="204"/>
      <c r="U65" s="205"/>
    </row>
    <row r="66" spans="1:21" x14ac:dyDescent="0.2">
      <c r="A66" s="206"/>
      <c r="B66" s="207"/>
      <c r="C66" s="207"/>
      <c r="D66" s="207"/>
      <c r="E66" s="207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9"/>
    </row>
    <row r="67" spans="1:21" x14ac:dyDescent="0.2">
      <c r="A67" s="141"/>
      <c r="B67" s="142"/>
      <c r="C67" s="142"/>
      <c r="D67" s="142"/>
      <c r="E67" s="78"/>
      <c r="F67" s="142"/>
      <c r="G67" s="142"/>
      <c r="H67" s="75"/>
      <c r="I67" s="75"/>
      <c r="J67" s="75"/>
      <c r="K67" s="75"/>
      <c r="L67" s="75"/>
      <c r="M67" s="75"/>
      <c r="N67" s="75"/>
      <c r="O67" s="75"/>
      <c r="P67" s="101"/>
      <c r="Q67" s="75"/>
      <c r="R67" s="75"/>
      <c r="S67" s="142"/>
      <c r="T67" s="142"/>
      <c r="U67" s="48"/>
    </row>
    <row r="68" spans="1:21" x14ac:dyDescent="0.2">
      <c r="A68" s="141"/>
      <c r="B68" s="142"/>
      <c r="C68" s="142"/>
      <c r="D68" s="142"/>
      <c r="E68" s="78"/>
      <c r="F68" s="142"/>
      <c r="G68" s="142"/>
      <c r="H68" s="75"/>
      <c r="I68" s="75"/>
      <c r="J68" s="75"/>
      <c r="K68" s="75"/>
      <c r="L68" s="75"/>
      <c r="M68" s="75"/>
      <c r="N68" s="75"/>
      <c r="O68" s="75"/>
      <c r="P68" s="101"/>
      <c r="Q68" s="75"/>
      <c r="R68" s="75"/>
      <c r="S68" s="142"/>
      <c r="T68" s="142"/>
      <c r="U68" s="48"/>
    </row>
    <row r="69" spans="1:21" x14ac:dyDescent="0.2">
      <c r="A69" s="141"/>
      <c r="B69" s="142"/>
      <c r="C69" s="142"/>
      <c r="D69" s="142"/>
      <c r="E69" s="78"/>
      <c r="F69" s="142"/>
      <c r="G69" s="142"/>
      <c r="H69" s="75"/>
      <c r="I69" s="75"/>
      <c r="J69" s="75"/>
      <c r="K69" s="75"/>
      <c r="L69" s="75"/>
      <c r="M69" s="75"/>
      <c r="N69" s="75"/>
      <c r="O69" s="75"/>
      <c r="P69" s="101"/>
      <c r="Q69" s="75"/>
      <c r="R69" s="75"/>
      <c r="S69" s="142"/>
      <c r="T69" s="142"/>
      <c r="U69" s="48"/>
    </row>
    <row r="70" spans="1:21" x14ac:dyDescent="0.2">
      <c r="A70" s="141"/>
      <c r="B70" s="142"/>
      <c r="C70" s="142"/>
      <c r="D70" s="142"/>
      <c r="E70" s="78"/>
      <c r="F70" s="142"/>
      <c r="G70" s="142"/>
      <c r="H70" s="75"/>
      <c r="I70" s="75"/>
      <c r="J70" s="75"/>
      <c r="K70" s="75"/>
      <c r="L70" s="75"/>
      <c r="M70" s="75"/>
      <c r="N70" s="75"/>
      <c r="O70" s="75"/>
      <c r="P70" s="101"/>
      <c r="Q70" s="75"/>
      <c r="R70" s="76"/>
      <c r="S70" s="77"/>
      <c r="T70" s="74"/>
      <c r="U70" s="48"/>
    </row>
    <row r="71" spans="1:21" ht="16.5" thickBot="1" x14ac:dyDescent="0.25">
      <c r="A71" s="200" t="s">
        <v>32</v>
      </c>
      <c r="B71" s="201"/>
      <c r="C71" s="201"/>
      <c r="D71" s="201"/>
      <c r="E71" s="201" t="str">
        <f>G17</f>
        <v>Гниденко В. Н.  (ВК, Тула)</v>
      </c>
      <c r="F71" s="201"/>
      <c r="G71" s="201"/>
      <c r="H71" s="201" t="str">
        <f>G18</f>
        <v>Максимова Е. Г. (ВК, Тула)</v>
      </c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 t="str">
        <f>G19</f>
        <v>Батюров С. А. (МК)</v>
      </c>
      <c r="T71" s="201"/>
      <c r="U71" s="202"/>
    </row>
    <row r="72" spans="1:21" ht="13.5" thickTop="1" x14ac:dyDescent="0.2"/>
  </sheetData>
  <mergeCells count="44">
    <mergeCell ref="A56:D56"/>
    <mergeCell ref="G56:U56"/>
    <mergeCell ref="A71:D71"/>
    <mergeCell ref="E71:G71"/>
    <mergeCell ref="H71:R71"/>
    <mergeCell ref="S71:U71"/>
    <mergeCell ref="A65:D65"/>
    <mergeCell ref="E65:G65"/>
    <mergeCell ref="H65:R65"/>
    <mergeCell ref="S65:U65"/>
    <mergeCell ref="A66:E66"/>
    <mergeCell ref="F66:U66"/>
    <mergeCell ref="H18:U18"/>
    <mergeCell ref="A21:A22"/>
    <mergeCell ref="B21:B22"/>
    <mergeCell ref="C21:C22"/>
    <mergeCell ref="D21:D22"/>
    <mergeCell ref="E21:E22"/>
    <mergeCell ref="F21:F22"/>
    <mergeCell ref="G21:G22"/>
    <mergeCell ref="H21:O21"/>
    <mergeCell ref="P21:P22"/>
    <mergeCell ref="Q21:R21"/>
    <mergeCell ref="S21:S22"/>
    <mergeCell ref="T21:T22"/>
    <mergeCell ref="U21:U22"/>
    <mergeCell ref="H17:U17"/>
    <mergeCell ref="A7:U7"/>
    <mergeCell ref="A8:U8"/>
    <mergeCell ref="A9:U9"/>
    <mergeCell ref="A10:U10"/>
    <mergeCell ref="A11:U11"/>
    <mergeCell ref="A12:U12"/>
    <mergeCell ref="A13:D13"/>
    <mergeCell ref="A14:D14"/>
    <mergeCell ref="A15:G15"/>
    <mergeCell ref="H15:U15"/>
    <mergeCell ref="H16:U16"/>
    <mergeCell ref="A6:U6"/>
    <mergeCell ref="A1:U1"/>
    <mergeCell ref="A2:U2"/>
    <mergeCell ref="A3:U3"/>
    <mergeCell ref="A4:U4"/>
    <mergeCell ref="A5:U5"/>
  </mergeCells>
  <conditionalFormatting sqref="I60:O62 I63:J63 G60:G63 O63">
    <cfRule type="duplicateValues" dxfId="1" priority="5"/>
  </conditionalFormatting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512E-7234-4F8F-99B8-0251A0665252}">
  <dimension ref="A1:F2"/>
  <sheetViews>
    <sheetView workbookViewId="0">
      <selection activeCell="D27" sqref="D27"/>
    </sheetView>
  </sheetViews>
  <sheetFormatPr defaultRowHeight="12.75" x14ac:dyDescent="0.2"/>
  <sheetData>
    <row r="1" spans="1:6" ht="13.5" thickTop="1" x14ac:dyDescent="0.2">
      <c r="A1" s="181" t="s">
        <v>10</v>
      </c>
      <c r="B1" s="181" t="s">
        <v>29</v>
      </c>
      <c r="C1" s="181" t="s">
        <v>1</v>
      </c>
      <c r="D1" s="183" t="s">
        <v>28</v>
      </c>
      <c r="E1" s="181" t="s">
        <v>7</v>
      </c>
      <c r="F1" s="181" t="s">
        <v>11</v>
      </c>
    </row>
    <row r="2" spans="1:6" x14ac:dyDescent="0.2">
      <c r="A2" s="182"/>
      <c r="B2" s="182"/>
      <c r="C2" s="182"/>
      <c r="D2" s="184"/>
      <c r="E2" s="182"/>
      <c r="F2" s="182"/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1"/>
  <sheetViews>
    <sheetView view="pageBreakPreview" zoomScale="82" zoomScaleNormal="91" zoomScaleSheetLayoutView="82" workbookViewId="0">
      <selection activeCell="B23" sqref="B23"/>
    </sheetView>
  </sheetViews>
  <sheetFormatPr defaultRowHeight="12.75" x14ac:dyDescent="0.2"/>
  <cols>
    <col min="1" max="1" width="7.5703125" customWidth="1"/>
    <col min="2" max="2" width="7.85546875" customWidth="1"/>
    <col min="3" max="3" width="13.28515625" customWidth="1"/>
    <col min="4" max="4" width="22.7109375" customWidth="1"/>
    <col min="5" max="5" width="11.140625" customWidth="1"/>
    <col min="7" max="7" width="21.7109375" customWidth="1"/>
    <col min="8" max="8" width="5.7109375" customWidth="1"/>
    <col min="9" max="15" width="4.85546875" customWidth="1"/>
    <col min="16" max="16" width="10.28515625" style="102" customWidth="1"/>
    <col min="17" max="18" width="9.28515625" customWidth="1"/>
    <col min="19" max="19" width="8.140625" customWidth="1"/>
    <col min="20" max="20" width="11.42578125" customWidth="1"/>
    <col min="21" max="21" width="19.85546875" customWidth="1"/>
  </cols>
  <sheetData>
    <row r="1" spans="1:21" ht="21" x14ac:dyDescent="0.2">
      <c r="A1" s="150" t="s">
        <v>70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 ht="21" x14ac:dyDescent="0.2">
      <c r="A2" s="150" t="s">
        <v>67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1" ht="21" x14ac:dyDescent="0.2">
      <c r="A3" s="150" t="s">
        <v>68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</row>
    <row r="4" spans="1:21" ht="21" x14ac:dyDescent="0.2">
      <c r="A4" s="150" t="s">
        <v>69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</row>
    <row r="5" spans="1:21" ht="6.75" customHeight="1" x14ac:dyDescent="0.2">
      <c r="A5" s="151" t="s">
        <v>32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</row>
    <row r="6" spans="1:21" ht="22.5" customHeight="1" x14ac:dyDescent="0.2">
      <c r="A6" s="149" t="s">
        <v>71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</row>
    <row r="7" spans="1:21" ht="21" x14ac:dyDescent="0.2">
      <c r="A7" s="155" t="s">
        <v>14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</row>
    <row r="8" spans="1:21" ht="8.25" customHeight="1" thickBot="1" x14ac:dyDescent="0.2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</row>
    <row r="9" spans="1:21" ht="19.5" thickTop="1" x14ac:dyDescent="0.2">
      <c r="A9" s="157" t="s">
        <v>19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9"/>
    </row>
    <row r="10" spans="1:21" ht="18.75" x14ac:dyDescent="0.2">
      <c r="A10" s="160" t="s">
        <v>66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2"/>
    </row>
    <row r="11" spans="1:21" ht="18.75" x14ac:dyDescent="0.2">
      <c r="A11" s="163" t="s">
        <v>72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5"/>
    </row>
    <row r="12" spans="1:21" ht="8.25" customHeight="1" x14ac:dyDescent="0.2">
      <c r="A12" s="166" t="s">
        <v>32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8"/>
    </row>
    <row r="13" spans="1:21" ht="15.75" x14ac:dyDescent="0.2">
      <c r="A13" s="169" t="s">
        <v>73</v>
      </c>
      <c r="B13" s="170"/>
      <c r="C13" s="170"/>
      <c r="D13" s="170"/>
      <c r="E13" s="27"/>
      <c r="F13" s="1"/>
      <c r="G13" s="51" t="s">
        <v>42</v>
      </c>
      <c r="H13" s="46"/>
      <c r="I13" s="46"/>
      <c r="J13" s="46"/>
      <c r="K13" s="46"/>
      <c r="L13" s="46"/>
      <c r="M13" s="46"/>
      <c r="N13" s="46"/>
      <c r="O13" s="46"/>
      <c r="P13" s="95"/>
      <c r="Q13" s="46"/>
      <c r="R13" s="42"/>
      <c r="S13" s="19"/>
      <c r="T13" s="11"/>
      <c r="U13" s="12" t="s">
        <v>45</v>
      </c>
    </row>
    <row r="14" spans="1:21" ht="15.75" x14ac:dyDescent="0.2">
      <c r="A14" s="211" t="s">
        <v>41</v>
      </c>
      <c r="B14" s="212"/>
      <c r="C14" s="212"/>
      <c r="D14" s="212"/>
      <c r="E14" s="28"/>
      <c r="F14" s="2"/>
      <c r="G14" s="80" t="s">
        <v>43</v>
      </c>
      <c r="H14" s="47"/>
      <c r="I14" s="47"/>
      <c r="J14" s="47"/>
      <c r="K14" s="47"/>
      <c r="L14" s="47"/>
      <c r="M14" s="47"/>
      <c r="N14" s="47"/>
      <c r="O14" s="47"/>
      <c r="P14" s="96"/>
      <c r="Q14" s="47"/>
      <c r="R14" s="43"/>
      <c r="S14" s="20"/>
      <c r="T14" s="13"/>
      <c r="U14" s="14" t="s">
        <v>44</v>
      </c>
    </row>
    <row r="15" spans="1:21" ht="15" x14ac:dyDescent="0.2">
      <c r="A15" s="173" t="s">
        <v>8</v>
      </c>
      <c r="B15" s="174"/>
      <c r="C15" s="174"/>
      <c r="D15" s="174"/>
      <c r="E15" s="174"/>
      <c r="F15" s="174"/>
      <c r="G15" s="175"/>
      <c r="H15" s="176" t="s">
        <v>0</v>
      </c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8"/>
    </row>
    <row r="16" spans="1:21" ht="15" x14ac:dyDescent="0.2">
      <c r="A16" s="31" t="s">
        <v>15</v>
      </c>
      <c r="B16" s="32"/>
      <c r="C16" s="32"/>
      <c r="D16" s="33"/>
      <c r="E16" s="4" t="s">
        <v>32</v>
      </c>
      <c r="F16" s="33"/>
      <c r="G16" s="4"/>
      <c r="H16" s="152" t="s">
        <v>38</v>
      </c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4"/>
    </row>
    <row r="17" spans="1:21" ht="15" x14ac:dyDescent="0.2">
      <c r="A17" s="31" t="s">
        <v>16</v>
      </c>
      <c r="B17" s="32"/>
      <c r="C17" s="32"/>
      <c r="D17" s="4"/>
      <c r="E17" s="29"/>
      <c r="F17" s="33"/>
      <c r="G17" s="81" t="s">
        <v>75</v>
      </c>
      <c r="H17" s="152" t="s">
        <v>39</v>
      </c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4"/>
    </row>
    <row r="18" spans="1:21" ht="15" x14ac:dyDescent="0.2">
      <c r="A18" s="31" t="s">
        <v>17</v>
      </c>
      <c r="B18" s="32"/>
      <c r="C18" s="32"/>
      <c r="D18" s="4"/>
      <c r="E18" s="29"/>
      <c r="F18" s="33"/>
      <c r="G18" s="81" t="s">
        <v>74</v>
      </c>
      <c r="H18" s="152" t="s">
        <v>40</v>
      </c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4"/>
    </row>
    <row r="19" spans="1:21" ht="16.5" thickBot="1" x14ac:dyDescent="0.25">
      <c r="A19" s="31" t="s">
        <v>13</v>
      </c>
      <c r="B19" s="5"/>
      <c r="C19" s="5"/>
      <c r="D19" s="3"/>
      <c r="E19" s="49"/>
      <c r="F19" s="3"/>
      <c r="G19" s="81"/>
      <c r="H19" s="79" t="s">
        <v>30</v>
      </c>
      <c r="I19" s="88"/>
      <c r="J19" s="88"/>
      <c r="K19" s="88"/>
      <c r="L19" s="88"/>
      <c r="M19" s="88"/>
      <c r="N19" s="88"/>
      <c r="O19" s="88"/>
      <c r="P19" s="97"/>
      <c r="Q19" s="88"/>
      <c r="R19" s="44"/>
      <c r="S19" s="26">
        <v>16</v>
      </c>
      <c r="U19" s="34" t="s">
        <v>54</v>
      </c>
    </row>
    <row r="20" spans="1:21" ht="7.5" customHeight="1" thickTop="1" thickBot="1" x14ac:dyDescent="0.25">
      <c r="A20" s="9"/>
      <c r="B20" s="8"/>
      <c r="C20" s="8"/>
      <c r="D20" s="7"/>
      <c r="E20" s="30"/>
      <c r="F20" s="7"/>
      <c r="G20" s="7"/>
      <c r="H20" s="41"/>
      <c r="I20" s="41"/>
      <c r="J20" s="41"/>
      <c r="K20" s="41"/>
      <c r="L20" s="41"/>
      <c r="M20" s="41"/>
      <c r="N20" s="41"/>
      <c r="O20" s="41"/>
      <c r="P20" s="98"/>
      <c r="Q20" s="41"/>
      <c r="R20" s="45"/>
      <c r="S20" s="21"/>
      <c r="T20" s="7"/>
      <c r="U20" s="10"/>
    </row>
    <row r="21" spans="1:21" s="137" customFormat="1" ht="13.5" thickTop="1" x14ac:dyDescent="0.2">
      <c r="A21" s="179" t="s">
        <v>6</v>
      </c>
      <c r="B21" s="181" t="s">
        <v>10</v>
      </c>
      <c r="C21" s="181" t="s">
        <v>29</v>
      </c>
      <c r="D21" s="181" t="s">
        <v>1</v>
      </c>
      <c r="E21" s="183" t="s">
        <v>28</v>
      </c>
      <c r="F21" s="181" t="s">
        <v>7</v>
      </c>
      <c r="G21" s="181" t="s">
        <v>11</v>
      </c>
      <c r="H21" s="185" t="s">
        <v>48</v>
      </c>
      <c r="I21" s="186"/>
      <c r="J21" s="186"/>
      <c r="K21" s="186"/>
      <c r="L21" s="186"/>
      <c r="M21" s="186"/>
      <c r="N21" s="186"/>
      <c r="O21" s="210"/>
      <c r="P21" s="187" t="s">
        <v>49</v>
      </c>
      <c r="Q21" s="189" t="s">
        <v>50</v>
      </c>
      <c r="R21" s="190"/>
      <c r="S21" s="191" t="s">
        <v>53</v>
      </c>
      <c r="T21" s="193" t="s">
        <v>21</v>
      </c>
      <c r="U21" s="195" t="s">
        <v>12</v>
      </c>
    </row>
    <row r="22" spans="1:21" s="137" customFormat="1" x14ac:dyDescent="0.2">
      <c r="A22" s="180"/>
      <c r="B22" s="182"/>
      <c r="C22" s="182"/>
      <c r="D22" s="182"/>
      <c r="E22" s="184"/>
      <c r="F22" s="182"/>
      <c r="G22" s="182"/>
      <c r="H22" s="138">
        <v>1</v>
      </c>
      <c r="I22" s="138">
        <v>2</v>
      </c>
      <c r="J22" s="138">
        <v>3</v>
      </c>
      <c r="K22" s="138">
        <v>4</v>
      </c>
      <c r="L22" s="138">
        <v>5</v>
      </c>
      <c r="M22" s="138">
        <v>6</v>
      </c>
      <c r="N22" s="138">
        <v>7</v>
      </c>
      <c r="O22" s="138">
        <v>8</v>
      </c>
      <c r="P22" s="188"/>
      <c r="Q22" s="92" t="s">
        <v>51</v>
      </c>
      <c r="R22" s="92" t="s">
        <v>52</v>
      </c>
      <c r="S22" s="192"/>
      <c r="T22" s="194"/>
      <c r="U22" s="196"/>
    </row>
    <row r="23" spans="1:21" ht="16.5" customHeight="1" x14ac:dyDescent="0.2">
      <c r="A23" s="93">
        <v>1</v>
      </c>
      <c r="B23" s="60"/>
      <c r="C23" s="60"/>
      <c r="D23" s="59"/>
      <c r="E23" s="53"/>
      <c r="F23" s="53"/>
      <c r="G23" s="87"/>
      <c r="H23" s="60"/>
      <c r="I23" s="85"/>
      <c r="J23" s="60"/>
      <c r="K23" s="85"/>
      <c r="L23" s="85"/>
      <c r="M23" s="85"/>
      <c r="N23" s="60"/>
      <c r="O23" s="60"/>
      <c r="P23" s="94"/>
      <c r="Q23" s="94">
        <v>20</v>
      </c>
      <c r="R23" s="94">
        <v>20</v>
      </c>
      <c r="S23" s="94"/>
      <c r="T23" s="53"/>
      <c r="U23" s="55" t="s">
        <v>55</v>
      </c>
    </row>
    <row r="24" spans="1:21" ht="16.5" customHeight="1" x14ac:dyDescent="0.2">
      <c r="A24" s="93">
        <v>2</v>
      </c>
      <c r="B24" s="60"/>
      <c r="C24" s="60"/>
      <c r="D24" s="59"/>
      <c r="E24" s="53"/>
      <c r="F24" s="60"/>
      <c r="G24" s="87"/>
      <c r="H24" s="60"/>
      <c r="I24" s="85"/>
      <c r="J24" s="60"/>
      <c r="K24" s="60"/>
      <c r="L24" s="85"/>
      <c r="M24" s="60"/>
      <c r="N24" s="85"/>
      <c r="O24" s="85"/>
      <c r="P24" s="94"/>
      <c r="Q24" s="94"/>
      <c r="R24" s="94"/>
      <c r="S24" s="94"/>
      <c r="T24" s="53"/>
      <c r="U24" s="55" t="s">
        <v>55</v>
      </c>
    </row>
    <row r="25" spans="1:21" ht="16.5" customHeight="1" x14ac:dyDescent="0.2">
      <c r="A25" s="93">
        <v>3</v>
      </c>
      <c r="B25" s="60"/>
      <c r="C25" s="60"/>
      <c r="D25" s="59"/>
      <c r="E25" s="53"/>
      <c r="F25" s="60"/>
      <c r="G25" s="87"/>
      <c r="H25" s="85"/>
      <c r="I25" s="85"/>
      <c r="J25" s="60"/>
      <c r="K25" s="85"/>
      <c r="L25" s="85"/>
      <c r="M25" s="85"/>
      <c r="N25" s="60"/>
      <c r="O25" s="60"/>
      <c r="P25" s="94"/>
      <c r="Q25" s="94"/>
      <c r="R25" s="94"/>
      <c r="S25" s="94"/>
      <c r="T25" s="53"/>
      <c r="U25" s="55" t="s">
        <v>55</v>
      </c>
    </row>
    <row r="26" spans="1:21" ht="16.5" customHeight="1" x14ac:dyDescent="0.2">
      <c r="A26" s="93">
        <v>4</v>
      </c>
      <c r="B26" s="60"/>
      <c r="C26" s="60"/>
      <c r="D26" s="59"/>
      <c r="E26" s="53"/>
      <c r="F26" s="60"/>
      <c r="G26" s="87"/>
      <c r="H26" s="85"/>
      <c r="I26" s="85"/>
      <c r="J26" s="85"/>
      <c r="K26" s="60"/>
      <c r="L26" s="85"/>
      <c r="M26" s="85"/>
      <c r="N26" s="85"/>
      <c r="O26" s="60"/>
      <c r="P26" s="94"/>
      <c r="Q26" s="94"/>
      <c r="R26" s="94"/>
      <c r="S26" s="94"/>
      <c r="T26" s="53"/>
      <c r="U26" s="55" t="s">
        <v>55</v>
      </c>
    </row>
    <row r="27" spans="1:21" ht="16.5" customHeight="1" x14ac:dyDescent="0.2">
      <c r="A27" s="93">
        <v>5</v>
      </c>
      <c r="B27" s="60"/>
      <c r="C27" s="60"/>
      <c r="D27" s="59"/>
      <c r="E27" s="53"/>
      <c r="F27" s="60"/>
      <c r="G27" s="87"/>
      <c r="H27" s="85"/>
      <c r="I27" s="85"/>
      <c r="J27" s="60"/>
      <c r="K27" s="85"/>
      <c r="L27" s="85"/>
      <c r="M27" s="85"/>
      <c r="N27" s="60"/>
      <c r="O27" s="85"/>
      <c r="P27" s="94"/>
      <c r="Q27" s="94"/>
      <c r="R27" s="94"/>
      <c r="S27" s="94"/>
      <c r="T27" s="53"/>
      <c r="U27" s="55" t="s">
        <v>55</v>
      </c>
    </row>
    <row r="28" spans="1:21" ht="16.5" customHeight="1" x14ac:dyDescent="0.2">
      <c r="A28" s="93">
        <v>6</v>
      </c>
      <c r="B28" s="60"/>
      <c r="C28" s="60"/>
      <c r="D28" s="59"/>
      <c r="E28" s="53"/>
      <c r="F28" s="60"/>
      <c r="G28" s="87"/>
      <c r="H28" s="85"/>
      <c r="I28" s="60"/>
      <c r="J28" s="85"/>
      <c r="K28" s="85"/>
      <c r="L28" s="85"/>
      <c r="M28" s="85"/>
      <c r="N28" s="85"/>
      <c r="O28" s="85"/>
      <c r="P28" s="94"/>
      <c r="Q28" s="94"/>
      <c r="R28" s="94"/>
      <c r="S28" s="94"/>
      <c r="T28" s="53"/>
      <c r="U28" s="55" t="s">
        <v>55</v>
      </c>
    </row>
    <row r="29" spans="1:21" ht="16.5" customHeight="1" x14ac:dyDescent="0.2">
      <c r="A29" s="93">
        <v>7</v>
      </c>
      <c r="B29" s="60"/>
      <c r="C29" s="60"/>
      <c r="D29" s="59"/>
      <c r="E29" s="53"/>
      <c r="F29" s="60"/>
      <c r="G29" s="87"/>
      <c r="H29" s="85"/>
      <c r="I29" s="85"/>
      <c r="J29" s="85"/>
      <c r="K29" s="85"/>
      <c r="L29" s="60"/>
      <c r="M29" s="85"/>
      <c r="N29" s="85"/>
      <c r="O29" s="85"/>
      <c r="P29" s="94"/>
      <c r="Q29" s="94"/>
      <c r="R29" s="94"/>
      <c r="S29" s="94"/>
      <c r="T29" s="53"/>
      <c r="U29" s="55" t="s">
        <v>55</v>
      </c>
    </row>
    <row r="30" spans="1:21" ht="16.5" customHeight="1" x14ac:dyDescent="0.2">
      <c r="A30" s="93">
        <v>8</v>
      </c>
      <c r="B30" s="60"/>
      <c r="C30" s="60"/>
      <c r="D30" s="59"/>
      <c r="E30" s="53"/>
      <c r="F30" s="60"/>
      <c r="G30" s="87"/>
      <c r="H30" s="85"/>
      <c r="I30" s="60"/>
      <c r="J30" s="85"/>
      <c r="K30" s="85"/>
      <c r="L30" s="85"/>
      <c r="M30" s="85"/>
      <c r="N30" s="60"/>
      <c r="O30" s="85"/>
      <c r="P30" s="94"/>
      <c r="Q30" s="94"/>
      <c r="R30" s="94"/>
      <c r="S30" s="94"/>
      <c r="T30" s="53"/>
      <c r="U30" s="55" t="s">
        <v>55</v>
      </c>
    </row>
    <row r="31" spans="1:21" ht="16.5" customHeight="1" x14ac:dyDescent="0.2">
      <c r="A31" s="93">
        <v>9</v>
      </c>
      <c r="B31" s="60"/>
      <c r="C31" s="60"/>
      <c r="D31" s="59"/>
      <c r="E31" s="53"/>
      <c r="F31" s="60"/>
      <c r="G31" s="87"/>
      <c r="H31" s="60"/>
      <c r="I31" s="85"/>
      <c r="J31" s="85"/>
      <c r="K31" s="60"/>
      <c r="L31" s="60"/>
      <c r="M31" s="60"/>
      <c r="N31" s="85"/>
      <c r="O31" s="85"/>
      <c r="P31" s="94"/>
      <c r="Q31" s="94"/>
      <c r="R31" s="94"/>
      <c r="S31" s="94"/>
      <c r="T31" s="53"/>
      <c r="U31" s="55" t="s">
        <v>55</v>
      </c>
    </row>
    <row r="32" spans="1:21" ht="16.5" customHeight="1" x14ac:dyDescent="0.2">
      <c r="A32" s="93">
        <v>10</v>
      </c>
      <c r="B32" s="60"/>
      <c r="C32" s="60"/>
      <c r="D32" s="59"/>
      <c r="E32" s="53"/>
      <c r="F32" s="60"/>
      <c r="G32" s="87"/>
      <c r="H32" s="85"/>
      <c r="I32" s="85"/>
      <c r="J32" s="85"/>
      <c r="K32" s="85"/>
      <c r="L32" s="85"/>
      <c r="M32" s="60"/>
      <c r="N32" s="85"/>
      <c r="O32" s="85"/>
      <c r="P32" s="94"/>
      <c r="Q32" s="94"/>
      <c r="R32" s="94"/>
      <c r="S32" s="94"/>
      <c r="T32" s="53"/>
      <c r="U32" s="55" t="s">
        <v>55</v>
      </c>
    </row>
    <row r="33" spans="1:21" ht="16.5" customHeight="1" x14ac:dyDescent="0.2">
      <c r="A33" s="93">
        <v>11</v>
      </c>
      <c r="B33" s="60"/>
      <c r="C33" s="60"/>
      <c r="D33" s="59"/>
      <c r="E33" s="53"/>
      <c r="F33" s="60"/>
      <c r="G33" s="87"/>
      <c r="H33" s="60"/>
      <c r="I33" s="85"/>
      <c r="J33" s="85"/>
      <c r="K33" s="85"/>
      <c r="L33" s="85"/>
      <c r="M33" s="85"/>
      <c r="N33" s="85"/>
      <c r="O33" s="85"/>
      <c r="P33" s="94"/>
      <c r="Q33" s="94"/>
      <c r="R33" s="94"/>
      <c r="S33" s="94"/>
      <c r="T33" s="53"/>
      <c r="U33" s="55" t="s">
        <v>55</v>
      </c>
    </row>
    <row r="34" spans="1:21" ht="16.5" customHeight="1" x14ac:dyDescent="0.2">
      <c r="A34" s="93">
        <v>12</v>
      </c>
      <c r="B34" s="60"/>
      <c r="C34" s="60"/>
      <c r="D34" s="59"/>
      <c r="E34" s="53"/>
      <c r="F34" s="60"/>
      <c r="G34" s="87"/>
      <c r="H34" s="85"/>
      <c r="I34" s="85"/>
      <c r="J34" s="85"/>
      <c r="K34" s="85"/>
      <c r="L34" s="60"/>
      <c r="M34" s="85"/>
      <c r="N34" s="85"/>
      <c r="O34" s="85"/>
      <c r="P34" s="94"/>
      <c r="Q34" s="94"/>
      <c r="R34" s="94"/>
      <c r="S34" s="94"/>
      <c r="T34" s="53"/>
      <c r="U34" s="55" t="s">
        <v>55</v>
      </c>
    </row>
    <row r="35" spans="1:21" ht="17.25" customHeight="1" x14ac:dyDescent="0.2">
      <c r="A35" s="93">
        <v>13</v>
      </c>
      <c r="B35" s="60"/>
      <c r="C35" s="60"/>
      <c r="D35" s="59"/>
      <c r="E35" s="53"/>
      <c r="F35" s="60"/>
      <c r="G35" s="87"/>
      <c r="H35" s="85"/>
      <c r="I35" s="85"/>
      <c r="J35" s="85"/>
      <c r="K35" s="85"/>
      <c r="L35" s="85"/>
      <c r="M35" s="85"/>
      <c r="N35" s="85"/>
      <c r="O35" s="60"/>
      <c r="P35" s="94"/>
      <c r="Q35" s="94"/>
      <c r="R35" s="94"/>
      <c r="S35" s="94"/>
      <c r="T35" s="53"/>
      <c r="U35" s="55" t="s">
        <v>55</v>
      </c>
    </row>
    <row r="36" spans="1:21" ht="16.5" customHeight="1" x14ac:dyDescent="0.2">
      <c r="A36" s="93">
        <v>14</v>
      </c>
      <c r="B36" s="60"/>
      <c r="C36" s="60"/>
      <c r="D36" s="59"/>
      <c r="E36" s="53"/>
      <c r="F36" s="60"/>
      <c r="G36" s="87"/>
      <c r="H36" s="85"/>
      <c r="I36" s="85"/>
      <c r="J36" s="85"/>
      <c r="K36" s="85"/>
      <c r="L36" s="60"/>
      <c r="M36" s="85"/>
      <c r="N36" s="85"/>
      <c r="O36" s="85"/>
      <c r="P36" s="94"/>
      <c r="Q36" s="94"/>
      <c r="R36" s="94"/>
      <c r="S36" s="94"/>
      <c r="T36" s="53"/>
      <c r="U36" s="55" t="s">
        <v>55</v>
      </c>
    </row>
    <row r="37" spans="1:21" ht="16.5" customHeight="1" x14ac:dyDescent="0.2">
      <c r="A37" s="93">
        <v>15</v>
      </c>
      <c r="B37" s="60"/>
      <c r="C37" s="60"/>
      <c r="D37" s="59"/>
      <c r="E37" s="53"/>
      <c r="F37" s="60"/>
      <c r="G37" s="87"/>
      <c r="H37" s="85"/>
      <c r="I37" s="85"/>
      <c r="J37" s="85"/>
      <c r="K37" s="85"/>
      <c r="L37" s="85"/>
      <c r="M37" s="60"/>
      <c r="N37" s="85"/>
      <c r="O37" s="85"/>
      <c r="P37" s="94"/>
      <c r="Q37" s="94"/>
      <c r="R37" s="94"/>
      <c r="S37" s="94"/>
      <c r="T37" s="53"/>
      <c r="U37" s="55" t="s">
        <v>55</v>
      </c>
    </row>
    <row r="38" spans="1:21" ht="16.5" customHeight="1" x14ac:dyDescent="0.2">
      <c r="A38" s="93">
        <v>16</v>
      </c>
      <c r="B38" s="60"/>
      <c r="C38" s="60"/>
      <c r="D38" s="59"/>
      <c r="E38" s="53"/>
      <c r="F38" s="60"/>
      <c r="G38" s="87"/>
      <c r="H38" s="85"/>
      <c r="I38" s="85"/>
      <c r="J38" s="85"/>
      <c r="K38" s="60"/>
      <c r="L38" s="85"/>
      <c r="M38" s="85"/>
      <c r="N38" s="85"/>
      <c r="O38" s="85"/>
      <c r="P38" s="94"/>
      <c r="Q38" s="94"/>
      <c r="R38" s="94"/>
      <c r="S38" s="94"/>
      <c r="T38" s="53"/>
      <c r="U38" s="55" t="s">
        <v>55</v>
      </c>
    </row>
    <row r="39" spans="1:21" ht="16.5" customHeight="1" x14ac:dyDescent="0.2">
      <c r="A39" s="93">
        <v>17</v>
      </c>
      <c r="B39" s="60"/>
      <c r="C39" s="60"/>
      <c r="D39" s="59"/>
      <c r="E39" s="53"/>
      <c r="F39" s="60"/>
      <c r="G39" s="87"/>
      <c r="H39" s="85"/>
      <c r="I39" s="60"/>
      <c r="J39" s="85"/>
      <c r="K39" s="85"/>
      <c r="L39" s="85"/>
      <c r="M39" s="85"/>
      <c r="N39" s="85"/>
      <c r="O39" s="85"/>
      <c r="P39" s="94"/>
      <c r="Q39" s="94"/>
      <c r="R39" s="94"/>
      <c r="S39" s="94"/>
      <c r="T39" s="53"/>
      <c r="U39" s="55" t="s">
        <v>55</v>
      </c>
    </row>
    <row r="40" spans="1:21" ht="16.5" customHeight="1" x14ac:dyDescent="0.2">
      <c r="A40" s="93">
        <v>18</v>
      </c>
      <c r="B40" s="60"/>
      <c r="C40" s="60"/>
      <c r="D40" s="59"/>
      <c r="E40" s="53"/>
      <c r="F40" s="60"/>
      <c r="G40" s="87"/>
      <c r="H40" s="85"/>
      <c r="I40" s="60"/>
      <c r="J40" s="85"/>
      <c r="K40" s="85"/>
      <c r="L40" s="85"/>
      <c r="M40" s="85"/>
      <c r="N40" s="85"/>
      <c r="O40" s="85"/>
      <c r="P40" s="94"/>
      <c r="Q40" s="94"/>
      <c r="R40" s="94"/>
      <c r="S40" s="94"/>
      <c r="T40" s="53"/>
      <c r="U40" s="55" t="s">
        <v>55</v>
      </c>
    </row>
    <row r="41" spans="1:21" ht="16.5" customHeight="1" x14ac:dyDescent="0.2">
      <c r="A41" s="93">
        <v>19</v>
      </c>
      <c r="B41" s="60"/>
      <c r="C41" s="60"/>
      <c r="D41" s="59"/>
      <c r="E41" s="53"/>
      <c r="F41" s="60"/>
      <c r="G41" s="87"/>
      <c r="H41" s="85"/>
      <c r="I41" s="85"/>
      <c r="J41" s="85"/>
      <c r="K41" s="85"/>
      <c r="L41" s="85"/>
      <c r="M41" s="85"/>
      <c r="N41" s="85"/>
      <c r="O41" s="85"/>
      <c r="P41" s="94"/>
      <c r="Q41" s="94"/>
      <c r="R41" s="94"/>
      <c r="S41" s="54"/>
      <c r="T41" s="53"/>
      <c r="U41" s="55" t="s">
        <v>55</v>
      </c>
    </row>
    <row r="42" spans="1:21" ht="16.5" customHeight="1" x14ac:dyDescent="0.2">
      <c r="A42" s="93">
        <v>20</v>
      </c>
      <c r="B42" s="60"/>
      <c r="C42" s="60"/>
      <c r="D42" s="59"/>
      <c r="E42" s="53"/>
      <c r="F42" s="60"/>
      <c r="G42" s="87"/>
      <c r="H42" s="85"/>
      <c r="I42" s="85"/>
      <c r="J42" s="85"/>
      <c r="K42" s="85"/>
      <c r="L42" s="85"/>
      <c r="M42" s="85"/>
      <c r="N42" s="85"/>
      <c r="O42" s="85"/>
      <c r="P42" s="94"/>
      <c r="Q42" s="94"/>
      <c r="R42" s="94"/>
      <c r="S42" s="54"/>
      <c r="T42" s="53"/>
      <c r="U42" s="55" t="s">
        <v>55</v>
      </c>
    </row>
    <row r="43" spans="1:21" ht="16.5" customHeight="1" x14ac:dyDescent="0.2">
      <c r="A43" s="93">
        <v>21</v>
      </c>
      <c r="B43" s="60"/>
      <c r="C43" s="60"/>
      <c r="D43" s="59"/>
      <c r="E43" s="53"/>
      <c r="F43" s="60"/>
      <c r="G43" s="87"/>
      <c r="H43" s="85"/>
      <c r="I43" s="85"/>
      <c r="J43" s="85"/>
      <c r="K43" s="85"/>
      <c r="L43" s="85"/>
      <c r="M43" s="85"/>
      <c r="N43" s="85"/>
      <c r="O43" s="85"/>
      <c r="P43" s="94"/>
      <c r="Q43" s="94"/>
      <c r="R43" s="94"/>
      <c r="S43" s="54"/>
      <c r="T43" s="53"/>
      <c r="U43" s="55" t="s">
        <v>55</v>
      </c>
    </row>
    <row r="44" spans="1:21" ht="16.5" customHeight="1" x14ac:dyDescent="0.2">
      <c r="A44" s="93">
        <v>22</v>
      </c>
      <c r="B44" s="60"/>
      <c r="C44" s="60"/>
      <c r="D44" s="59"/>
      <c r="E44" s="53"/>
      <c r="F44" s="60"/>
      <c r="G44" s="87"/>
      <c r="H44" s="85"/>
      <c r="I44" s="85"/>
      <c r="J44" s="85"/>
      <c r="K44" s="85"/>
      <c r="L44" s="85"/>
      <c r="M44" s="85"/>
      <c r="N44" s="85"/>
      <c r="O44" s="85"/>
      <c r="P44" s="94"/>
      <c r="Q44" s="94"/>
      <c r="R44" s="94"/>
      <c r="S44" s="54"/>
      <c r="T44" s="53"/>
      <c r="U44" s="55" t="s">
        <v>55</v>
      </c>
    </row>
    <row r="45" spans="1:21" ht="16.5" customHeight="1" x14ac:dyDescent="0.2">
      <c r="A45" s="93">
        <v>23</v>
      </c>
      <c r="B45" s="60"/>
      <c r="C45" s="60"/>
      <c r="D45" s="59"/>
      <c r="E45" s="53"/>
      <c r="F45" s="60"/>
      <c r="G45" s="87"/>
      <c r="H45" s="85"/>
      <c r="I45" s="85"/>
      <c r="J45" s="85"/>
      <c r="K45" s="85"/>
      <c r="L45" s="85"/>
      <c r="M45" s="85"/>
      <c r="N45" s="85"/>
      <c r="O45" s="85"/>
      <c r="P45" s="94"/>
      <c r="Q45" s="94"/>
      <c r="R45" s="94"/>
      <c r="S45" s="54"/>
      <c r="T45" s="53"/>
      <c r="U45" s="55" t="s">
        <v>55</v>
      </c>
    </row>
    <row r="46" spans="1:21" ht="16.5" customHeight="1" x14ac:dyDescent="0.2">
      <c r="A46" s="93">
        <v>24</v>
      </c>
      <c r="B46" s="60"/>
      <c r="C46" s="60"/>
      <c r="D46" s="59"/>
      <c r="E46" s="53"/>
      <c r="F46" s="60"/>
      <c r="G46" s="87"/>
      <c r="H46" s="85"/>
      <c r="I46" s="85"/>
      <c r="J46" s="85"/>
      <c r="K46" s="85"/>
      <c r="L46" s="85"/>
      <c r="M46" s="85"/>
      <c r="N46" s="85"/>
      <c r="O46" s="85"/>
      <c r="P46" s="94"/>
      <c r="Q46" s="94"/>
      <c r="R46" s="94"/>
      <c r="S46" s="54"/>
      <c r="T46" s="53"/>
      <c r="U46" s="55" t="s">
        <v>55</v>
      </c>
    </row>
    <row r="47" spans="1:21" ht="16.5" customHeight="1" x14ac:dyDescent="0.2">
      <c r="A47" s="93">
        <v>25</v>
      </c>
      <c r="B47" s="60"/>
      <c r="C47" s="60"/>
      <c r="D47" s="59"/>
      <c r="E47" s="53"/>
      <c r="F47" s="60"/>
      <c r="G47" s="87"/>
      <c r="H47" s="85"/>
      <c r="I47" s="85"/>
      <c r="J47" s="85"/>
      <c r="K47" s="85"/>
      <c r="L47" s="85"/>
      <c r="M47" s="85"/>
      <c r="N47" s="85"/>
      <c r="O47" s="85"/>
      <c r="P47" s="94"/>
      <c r="Q47" s="94"/>
      <c r="R47" s="94"/>
      <c r="S47" s="54"/>
      <c r="T47" s="53"/>
      <c r="U47" s="55" t="s">
        <v>55</v>
      </c>
    </row>
    <row r="48" spans="1:21" ht="16.5" customHeight="1" x14ac:dyDescent="0.2">
      <c r="A48" s="93">
        <v>26</v>
      </c>
      <c r="B48" s="60"/>
      <c r="C48" s="60"/>
      <c r="D48" s="59"/>
      <c r="E48" s="53"/>
      <c r="F48" s="60"/>
      <c r="G48" s="87"/>
      <c r="H48" s="85"/>
      <c r="I48" s="85"/>
      <c r="J48" s="85"/>
      <c r="K48" s="85"/>
      <c r="L48" s="85"/>
      <c r="M48" s="85"/>
      <c r="N48" s="85"/>
      <c r="O48" s="85"/>
      <c r="P48" s="94"/>
      <c r="Q48" s="94"/>
      <c r="R48" s="94"/>
      <c r="S48" s="54"/>
      <c r="T48" s="53"/>
      <c r="U48" s="55" t="s">
        <v>55</v>
      </c>
    </row>
    <row r="49" spans="1:21" ht="16.5" customHeight="1" x14ac:dyDescent="0.2">
      <c r="A49" s="93">
        <v>27</v>
      </c>
      <c r="B49" s="60"/>
      <c r="C49" s="60"/>
      <c r="D49" s="59"/>
      <c r="E49" s="53"/>
      <c r="F49" s="60"/>
      <c r="G49" s="87"/>
      <c r="H49" s="85"/>
      <c r="I49" s="85"/>
      <c r="J49" s="85"/>
      <c r="K49" s="85"/>
      <c r="L49" s="85"/>
      <c r="M49" s="85"/>
      <c r="N49" s="85"/>
      <c r="O49" s="85"/>
      <c r="P49" s="94"/>
      <c r="Q49" s="94"/>
      <c r="R49" s="94"/>
      <c r="S49" s="54"/>
      <c r="T49" s="53"/>
      <c r="U49" s="55" t="s">
        <v>55</v>
      </c>
    </row>
    <row r="50" spans="1:21" ht="16.5" customHeight="1" x14ac:dyDescent="0.2">
      <c r="A50" s="93">
        <v>28</v>
      </c>
      <c r="B50" s="60"/>
      <c r="C50" s="60"/>
      <c r="D50" s="59"/>
      <c r="E50" s="53"/>
      <c r="F50" s="60"/>
      <c r="G50" s="87"/>
      <c r="H50" s="85"/>
      <c r="I50" s="85"/>
      <c r="J50" s="85"/>
      <c r="K50" s="85"/>
      <c r="L50" s="85"/>
      <c r="M50" s="85"/>
      <c r="N50" s="85"/>
      <c r="O50" s="85"/>
      <c r="P50" s="94"/>
      <c r="Q50" s="94"/>
      <c r="R50" s="94"/>
      <c r="S50" s="54"/>
      <c r="T50" s="53"/>
      <c r="U50" s="55" t="s">
        <v>55</v>
      </c>
    </row>
    <row r="51" spans="1:21" ht="16.5" customHeight="1" x14ac:dyDescent="0.2">
      <c r="A51" s="93">
        <v>29</v>
      </c>
      <c r="B51" s="60"/>
      <c r="C51" s="60"/>
      <c r="D51" s="59"/>
      <c r="E51" s="53"/>
      <c r="F51" s="60"/>
      <c r="G51" s="87"/>
      <c r="H51" s="85"/>
      <c r="I51" s="85"/>
      <c r="J51" s="85"/>
      <c r="K51" s="85"/>
      <c r="L51" s="85"/>
      <c r="M51" s="85"/>
      <c r="N51" s="85"/>
      <c r="O51" s="85"/>
      <c r="P51" s="94"/>
      <c r="Q51" s="94"/>
      <c r="R51" s="94"/>
      <c r="S51" s="54"/>
      <c r="T51" s="53"/>
      <c r="U51" s="55" t="s">
        <v>55</v>
      </c>
    </row>
    <row r="52" spans="1:21" ht="16.5" customHeight="1" x14ac:dyDescent="0.2">
      <c r="A52" s="93">
        <v>30</v>
      </c>
      <c r="B52" s="60"/>
      <c r="C52" s="60"/>
      <c r="D52" s="59"/>
      <c r="E52" s="53"/>
      <c r="F52" s="60"/>
      <c r="G52" s="87"/>
      <c r="H52" s="85"/>
      <c r="I52" s="85"/>
      <c r="J52" s="85"/>
      <c r="K52" s="85"/>
      <c r="L52" s="85"/>
      <c r="M52" s="85"/>
      <c r="N52" s="85"/>
      <c r="O52" s="85"/>
      <c r="P52" s="94"/>
      <c r="Q52" s="94"/>
      <c r="R52" s="94"/>
      <c r="S52" s="54"/>
      <c r="T52" s="53"/>
      <c r="U52" s="55" t="s">
        <v>55</v>
      </c>
    </row>
    <row r="53" spans="1:21" ht="16.5" customHeight="1" x14ac:dyDescent="0.2">
      <c r="A53" s="93">
        <v>31</v>
      </c>
      <c r="B53" s="60"/>
      <c r="C53" s="60"/>
      <c r="D53" s="59"/>
      <c r="E53" s="53"/>
      <c r="F53" s="60"/>
      <c r="G53" s="87"/>
      <c r="H53" s="85"/>
      <c r="I53" s="85"/>
      <c r="J53" s="85"/>
      <c r="K53" s="85"/>
      <c r="L53" s="85"/>
      <c r="M53" s="85"/>
      <c r="N53" s="85"/>
      <c r="O53" s="85"/>
      <c r="P53" s="94"/>
      <c r="Q53" s="94"/>
      <c r="R53" s="94"/>
      <c r="S53" s="54"/>
      <c r="T53" s="53"/>
      <c r="U53" s="55" t="s">
        <v>55</v>
      </c>
    </row>
    <row r="54" spans="1:21" ht="16.5" customHeight="1" x14ac:dyDescent="0.2">
      <c r="A54" s="52" t="s">
        <v>60</v>
      </c>
      <c r="B54" s="60"/>
      <c r="C54" s="60"/>
      <c r="D54" s="59"/>
      <c r="E54" s="53"/>
      <c r="F54" s="60"/>
      <c r="G54" s="87"/>
      <c r="H54" s="85"/>
      <c r="I54" s="85"/>
      <c r="J54" s="85"/>
      <c r="K54" s="85"/>
      <c r="L54" s="85"/>
      <c r="M54" s="85"/>
      <c r="N54" s="85"/>
      <c r="O54" s="85"/>
      <c r="P54" s="94"/>
      <c r="Q54" s="94"/>
      <c r="R54" s="94"/>
      <c r="S54" s="54"/>
      <c r="T54" s="53"/>
      <c r="U54" s="55" t="s">
        <v>55</v>
      </c>
    </row>
    <row r="55" spans="1:21" ht="16.5" customHeight="1" x14ac:dyDescent="0.2">
      <c r="A55" s="52" t="s">
        <v>60</v>
      </c>
      <c r="B55" s="60"/>
      <c r="C55" s="60"/>
      <c r="D55" s="59"/>
      <c r="E55" s="53"/>
      <c r="F55" s="60"/>
      <c r="G55" s="87"/>
      <c r="H55" s="85"/>
      <c r="I55" s="85"/>
      <c r="J55" s="85"/>
      <c r="K55" s="85"/>
      <c r="L55" s="85"/>
      <c r="M55" s="85"/>
      <c r="N55" s="85"/>
      <c r="O55" s="85"/>
      <c r="P55" s="94"/>
      <c r="Q55" s="94"/>
      <c r="R55" s="94"/>
      <c r="S55" s="54"/>
      <c r="T55" s="53"/>
      <c r="U55" s="55" t="s">
        <v>55</v>
      </c>
    </row>
    <row r="56" spans="1:21" ht="16.5" customHeight="1" x14ac:dyDescent="0.2">
      <c r="A56" s="52" t="s">
        <v>60</v>
      </c>
      <c r="B56" s="60"/>
      <c r="C56" s="60"/>
      <c r="D56" s="59"/>
      <c r="E56" s="53"/>
      <c r="F56" s="60"/>
      <c r="G56" s="87"/>
      <c r="H56" s="85"/>
      <c r="I56" s="85"/>
      <c r="J56" s="85"/>
      <c r="K56" s="85"/>
      <c r="L56" s="85"/>
      <c r="M56" s="85"/>
      <c r="N56" s="85"/>
      <c r="O56" s="85"/>
      <c r="P56" s="94"/>
      <c r="Q56" s="94"/>
      <c r="R56" s="94"/>
      <c r="S56" s="54"/>
      <c r="T56" s="53"/>
      <c r="U56" s="55" t="s">
        <v>55</v>
      </c>
    </row>
    <row r="57" spans="1:21" ht="16.5" customHeight="1" x14ac:dyDescent="0.2">
      <c r="A57" s="52" t="s">
        <v>60</v>
      </c>
      <c r="B57" s="60"/>
      <c r="C57" s="60"/>
      <c r="D57" s="59"/>
      <c r="E57" s="53"/>
      <c r="F57" s="60"/>
      <c r="G57" s="87"/>
      <c r="H57" s="85"/>
      <c r="I57" s="85"/>
      <c r="J57" s="85"/>
      <c r="K57" s="85"/>
      <c r="L57" s="85"/>
      <c r="M57" s="85"/>
      <c r="N57" s="85"/>
      <c r="O57" s="85"/>
      <c r="P57" s="94"/>
      <c r="Q57" s="94"/>
      <c r="R57" s="94"/>
      <c r="S57" s="54"/>
      <c r="T57" s="53"/>
      <c r="U57" s="55" t="s">
        <v>55</v>
      </c>
    </row>
    <row r="58" spans="1:21" ht="16.5" customHeight="1" thickBot="1" x14ac:dyDescent="0.25">
      <c r="A58" s="127" t="s">
        <v>60</v>
      </c>
      <c r="B58" s="128"/>
      <c r="C58" s="128"/>
      <c r="D58" s="129"/>
      <c r="E58" s="130"/>
      <c r="F58" s="128"/>
      <c r="G58" s="131"/>
      <c r="H58" s="132"/>
      <c r="I58" s="132"/>
      <c r="J58" s="132"/>
      <c r="K58" s="132"/>
      <c r="L58" s="132"/>
      <c r="M58" s="132"/>
      <c r="N58" s="132"/>
      <c r="O58" s="132"/>
      <c r="P58" s="133"/>
      <c r="Q58" s="133"/>
      <c r="R58" s="133"/>
      <c r="S58" s="134"/>
      <c r="T58" s="130"/>
      <c r="U58" s="135" t="s">
        <v>57</v>
      </c>
    </row>
    <row r="59" spans="1:21" ht="16.5" customHeight="1" x14ac:dyDescent="0.2">
      <c r="A59" s="118" t="s">
        <v>61</v>
      </c>
      <c r="B59" s="119"/>
      <c r="C59" s="119"/>
      <c r="D59" s="120"/>
      <c r="E59" s="121"/>
      <c r="F59" s="119"/>
      <c r="G59" s="122"/>
      <c r="H59" s="123"/>
      <c r="I59" s="123"/>
      <c r="J59" s="123"/>
      <c r="K59" s="123"/>
      <c r="L59" s="124"/>
      <c r="M59" s="124"/>
      <c r="N59" s="124"/>
      <c r="O59" s="123"/>
      <c r="P59" s="119"/>
      <c r="Q59" s="123"/>
      <c r="R59" s="123"/>
      <c r="S59" s="125"/>
      <c r="T59" s="121"/>
      <c r="U59" s="126" t="s">
        <v>56</v>
      </c>
    </row>
    <row r="60" spans="1:21" ht="16.5" customHeight="1" x14ac:dyDescent="0.2">
      <c r="A60" s="93" t="s">
        <v>61</v>
      </c>
      <c r="B60" s="60"/>
      <c r="C60" s="60"/>
      <c r="D60" s="59"/>
      <c r="E60" s="53"/>
      <c r="F60" s="60"/>
      <c r="G60" s="87"/>
      <c r="H60" s="85"/>
      <c r="I60" s="85"/>
      <c r="J60" s="85"/>
      <c r="K60" s="85"/>
      <c r="L60" s="103"/>
      <c r="M60" s="103"/>
      <c r="N60" s="103"/>
      <c r="O60" s="85"/>
      <c r="P60" s="60"/>
      <c r="Q60" s="85"/>
      <c r="R60" s="85"/>
      <c r="S60" s="54"/>
      <c r="T60" s="53"/>
      <c r="U60" s="55" t="s">
        <v>56</v>
      </c>
    </row>
    <row r="61" spans="1:21" ht="16.5" customHeight="1" x14ac:dyDescent="0.2">
      <c r="A61" s="93" t="s">
        <v>61</v>
      </c>
      <c r="B61" s="60"/>
      <c r="C61" s="60"/>
      <c r="D61" s="59"/>
      <c r="E61" s="53"/>
      <c r="F61" s="60"/>
      <c r="G61" s="87"/>
      <c r="H61" s="85"/>
      <c r="I61" s="85"/>
      <c r="J61" s="85"/>
      <c r="K61" s="85"/>
      <c r="L61" s="103"/>
      <c r="M61" s="103"/>
      <c r="N61" s="103"/>
      <c r="O61" s="85"/>
      <c r="P61" s="60"/>
      <c r="Q61" s="85"/>
      <c r="R61" s="85"/>
      <c r="S61" s="54"/>
      <c r="T61" s="53"/>
      <c r="U61" s="55" t="s">
        <v>56</v>
      </c>
    </row>
    <row r="62" spans="1:21" ht="16.5" customHeight="1" x14ac:dyDescent="0.2">
      <c r="A62" s="93" t="s">
        <v>61</v>
      </c>
      <c r="B62" s="60"/>
      <c r="C62" s="60"/>
      <c r="D62" s="59"/>
      <c r="E62" s="53"/>
      <c r="F62" s="60"/>
      <c r="G62" s="87"/>
      <c r="H62" s="85"/>
      <c r="I62" s="85"/>
      <c r="J62" s="85"/>
      <c r="K62" s="85"/>
      <c r="L62" s="103"/>
      <c r="M62" s="103"/>
      <c r="N62" s="103"/>
      <c r="O62" s="85"/>
      <c r="P62" s="60"/>
      <c r="Q62" s="85"/>
      <c r="R62" s="85"/>
      <c r="S62" s="54"/>
      <c r="T62" s="53"/>
      <c r="U62" s="55" t="s">
        <v>56</v>
      </c>
    </row>
    <row r="63" spans="1:21" ht="16.5" customHeight="1" x14ac:dyDescent="0.2">
      <c r="A63" s="93" t="s">
        <v>61</v>
      </c>
      <c r="B63" s="60"/>
      <c r="C63" s="60"/>
      <c r="D63" s="59"/>
      <c r="E63" s="53"/>
      <c r="F63" s="60"/>
      <c r="G63" s="87"/>
      <c r="H63" s="85"/>
      <c r="I63" s="85"/>
      <c r="J63" s="85"/>
      <c r="K63" s="85"/>
      <c r="L63" s="103"/>
      <c r="M63" s="103"/>
      <c r="N63" s="103"/>
      <c r="O63" s="85"/>
      <c r="P63" s="60"/>
      <c r="Q63" s="85"/>
      <c r="R63" s="85"/>
      <c r="S63" s="54"/>
      <c r="T63" s="53"/>
      <c r="U63" s="55" t="s">
        <v>56</v>
      </c>
    </row>
    <row r="64" spans="1:21" ht="16.5" customHeight="1" x14ac:dyDescent="0.2">
      <c r="A64" s="93" t="s">
        <v>61</v>
      </c>
      <c r="B64" s="60"/>
      <c r="C64" s="60"/>
      <c r="D64" s="59"/>
      <c r="E64" s="53"/>
      <c r="F64" s="60"/>
      <c r="G64" s="87"/>
      <c r="H64" s="85"/>
      <c r="I64" s="85"/>
      <c r="J64" s="85"/>
      <c r="K64" s="85"/>
      <c r="L64" s="103"/>
      <c r="M64" s="103"/>
      <c r="N64" s="103"/>
      <c r="O64" s="85"/>
      <c r="P64" s="60"/>
      <c r="Q64" s="85"/>
      <c r="R64" s="85"/>
      <c r="S64" s="54"/>
      <c r="T64" s="53"/>
      <c r="U64" s="55" t="s">
        <v>56</v>
      </c>
    </row>
    <row r="65" spans="1:21" ht="16.5" customHeight="1" x14ac:dyDescent="0.2">
      <c r="A65" s="93" t="s">
        <v>61</v>
      </c>
      <c r="B65" s="60"/>
      <c r="C65" s="60"/>
      <c r="D65" s="59"/>
      <c r="E65" s="53"/>
      <c r="F65" s="60"/>
      <c r="G65" s="87"/>
      <c r="H65" s="85"/>
      <c r="I65" s="85"/>
      <c r="J65" s="85"/>
      <c r="K65" s="85"/>
      <c r="L65" s="103"/>
      <c r="M65" s="103"/>
      <c r="N65" s="103"/>
      <c r="O65" s="85"/>
      <c r="P65" s="60"/>
      <c r="Q65" s="85"/>
      <c r="R65" s="85"/>
      <c r="S65" s="54"/>
      <c r="T65" s="53"/>
      <c r="U65" s="55" t="s">
        <v>56</v>
      </c>
    </row>
    <row r="66" spans="1:21" ht="16.5" customHeight="1" x14ac:dyDescent="0.2">
      <c r="A66" s="93" t="s">
        <v>61</v>
      </c>
      <c r="B66" s="60"/>
      <c r="C66" s="60"/>
      <c r="D66" s="59"/>
      <c r="E66" s="53"/>
      <c r="F66" s="60"/>
      <c r="G66" s="87"/>
      <c r="H66" s="85"/>
      <c r="I66" s="85"/>
      <c r="J66" s="85"/>
      <c r="K66" s="85"/>
      <c r="L66" s="103"/>
      <c r="M66" s="103"/>
      <c r="N66" s="103"/>
      <c r="O66" s="85"/>
      <c r="P66" s="60"/>
      <c r="Q66" s="85"/>
      <c r="R66" s="85"/>
      <c r="S66" s="54"/>
      <c r="T66" s="53"/>
      <c r="U66" s="55" t="s">
        <v>56</v>
      </c>
    </row>
    <row r="67" spans="1:21" ht="16.5" customHeight="1" x14ac:dyDescent="0.2">
      <c r="A67" s="93" t="s">
        <v>61</v>
      </c>
      <c r="B67" s="60"/>
      <c r="C67" s="60"/>
      <c r="D67" s="59"/>
      <c r="E67" s="53"/>
      <c r="F67" s="60"/>
      <c r="G67" s="87"/>
      <c r="H67" s="85"/>
      <c r="I67" s="85"/>
      <c r="J67" s="85"/>
      <c r="K67" s="85"/>
      <c r="L67" s="103"/>
      <c r="M67" s="103"/>
      <c r="N67" s="103"/>
      <c r="O67" s="85"/>
      <c r="P67" s="60"/>
      <c r="Q67" s="85"/>
      <c r="R67" s="85"/>
      <c r="S67" s="54"/>
      <c r="T67" s="53"/>
      <c r="U67" s="55" t="s">
        <v>56</v>
      </c>
    </row>
    <row r="68" spans="1:21" ht="16.5" customHeight="1" x14ac:dyDescent="0.2">
      <c r="A68" s="93" t="s">
        <v>61</v>
      </c>
      <c r="B68" s="60"/>
      <c r="C68" s="60"/>
      <c r="D68" s="59"/>
      <c r="E68" s="53"/>
      <c r="F68" s="60"/>
      <c r="G68" s="87"/>
      <c r="H68" s="85"/>
      <c r="I68" s="85"/>
      <c r="J68" s="85"/>
      <c r="K68" s="85"/>
      <c r="L68" s="103"/>
      <c r="M68" s="103"/>
      <c r="N68" s="103"/>
      <c r="O68" s="85"/>
      <c r="P68" s="60"/>
      <c r="Q68" s="85"/>
      <c r="R68" s="85"/>
      <c r="S68" s="54"/>
      <c r="T68" s="53"/>
      <c r="U68" s="55" t="s">
        <v>56</v>
      </c>
    </row>
    <row r="69" spans="1:21" ht="16.5" customHeight="1" x14ac:dyDescent="0.2">
      <c r="A69" s="93" t="s">
        <v>61</v>
      </c>
      <c r="B69" s="60"/>
      <c r="C69" s="60"/>
      <c r="D69" s="59"/>
      <c r="E69" s="53"/>
      <c r="F69" s="60"/>
      <c r="G69" s="87"/>
      <c r="H69" s="85"/>
      <c r="I69" s="85"/>
      <c r="J69" s="85"/>
      <c r="K69" s="85"/>
      <c r="L69" s="103"/>
      <c r="M69" s="103"/>
      <c r="N69" s="103"/>
      <c r="O69" s="85"/>
      <c r="P69" s="60"/>
      <c r="Q69" s="85"/>
      <c r="R69" s="85"/>
      <c r="S69" s="54"/>
      <c r="T69" s="53"/>
      <c r="U69" s="55" t="s">
        <v>56</v>
      </c>
    </row>
    <row r="70" spans="1:21" ht="16.5" customHeight="1" x14ac:dyDescent="0.2">
      <c r="A70" s="93" t="s">
        <v>61</v>
      </c>
      <c r="B70" s="60"/>
      <c r="C70" s="60"/>
      <c r="D70" s="59"/>
      <c r="E70" s="53"/>
      <c r="F70" s="60"/>
      <c r="G70" s="87"/>
      <c r="H70" s="85"/>
      <c r="I70" s="85"/>
      <c r="J70" s="85"/>
      <c r="K70" s="85"/>
      <c r="L70" s="103"/>
      <c r="M70" s="103"/>
      <c r="N70" s="103"/>
      <c r="O70" s="85"/>
      <c r="P70" s="60"/>
      <c r="Q70" s="85"/>
      <c r="R70" s="85"/>
      <c r="S70" s="54"/>
      <c r="T70" s="53"/>
      <c r="U70" s="55" t="s">
        <v>56</v>
      </c>
    </row>
    <row r="71" spans="1:21" ht="16.5" customHeight="1" x14ac:dyDescent="0.2">
      <c r="A71" s="93" t="s">
        <v>61</v>
      </c>
      <c r="B71" s="60"/>
      <c r="C71" s="60"/>
      <c r="D71" s="59"/>
      <c r="E71" s="53"/>
      <c r="F71" s="60"/>
      <c r="G71" s="87"/>
      <c r="H71" s="85"/>
      <c r="I71" s="85"/>
      <c r="J71" s="85"/>
      <c r="K71" s="85"/>
      <c r="L71" s="103"/>
      <c r="M71" s="103"/>
      <c r="N71" s="103"/>
      <c r="O71" s="85"/>
      <c r="P71" s="60"/>
      <c r="Q71" s="85"/>
      <c r="R71" s="85"/>
      <c r="S71" s="54"/>
      <c r="T71" s="53"/>
      <c r="U71" s="55" t="s">
        <v>56</v>
      </c>
    </row>
    <row r="72" spans="1:21" ht="16.5" customHeight="1" x14ac:dyDescent="0.2">
      <c r="A72" s="93" t="s">
        <v>61</v>
      </c>
      <c r="B72" s="60"/>
      <c r="C72" s="60"/>
      <c r="D72" s="59"/>
      <c r="E72" s="53"/>
      <c r="F72" s="60"/>
      <c r="G72" s="87"/>
      <c r="H72" s="85"/>
      <c r="I72" s="85"/>
      <c r="J72" s="85"/>
      <c r="K72" s="85"/>
      <c r="L72" s="103"/>
      <c r="M72" s="103"/>
      <c r="N72" s="103"/>
      <c r="O72" s="85"/>
      <c r="P72" s="60"/>
      <c r="Q72" s="85"/>
      <c r="R72" s="85"/>
      <c r="S72" s="54"/>
      <c r="T72" s="53"/>
      <c r="U72" s="55" t="s">
        <v>56</v>
      </c>
    </row>
    <row r="73" spans="1:21" ht="16.5" customHeight="1" x14ac:dyDescent="0.2">
      <c r="A73" s="93" t="s">
        <v>61</v>
      </c>
      <c r="B73" s="60"/>
      <c r="C73" s="60"/>
      <c r="D73" s="59"/>
      <c r="E73" s="53"/>
      <c r="F73" s="60"/>
      <c r="G73" s="87"/>
      <c r="H73" s="85"/>
      <c r="I73" s="85"/>
      <c r="J73" s="85"/>
      <c r="K73" s="85"/>
      <c r="L73" s="103"/>
      <c r="M73" s="103"/>
      <c r="N73" s="103"/>
      <c r="O73" s="85"/>
      <c r="P73" s="60"/>
      <c r="Q73" s="85"/>
      <c r="R73" s="85"/>
      <c r="S73" s="54"/>
      <c r="T73" s="53"/>
      <c r="U73" s="55" t="s">
        <v>56</v>
      </c>
    </row>
    <row r="74" spans="1:21" ht="16.5" customHeight="1" x14ac:dyDescent="0.2">
      <c r="A74" s="93" t="s">
        <v>61</v>
      </c>
      <c r="B74" s="60"/>
      <c r="C74" s="60"/>
      <c r="D74" s="59"/>
      <c r="E74" s="53"/>
      <c r="F74" s="60"/>
      <c r="G74" s="87"/>
      <c r="H74" s="85"/>
      <c r="I74" s="85"/>
      <c r="J74" s="85"/>
      <c r="K74" s="85"/>
      <c r="L74" s="103"/>
      <c r="M74" s="103"/>
      <c r="N74" s="103"/>
      <c r="O74" s="85"/>
      <c r="P74" s="60"/>
      <c r="Q74" s="85"/>
      <c r="R74" s="85"/>
      <c r="S74" s="54"/>
      <c r="T74" s="53"/>
      <c r="U74" s="55" t="s">
        <v>56</v>
      </c>
    </row>
    <row r="75" spans="1:21" ht="16.5" customHeight="1" x14ac:dyDescent="0.2">
      <c r="A75" s="93" t="s">
        <v>61</v>
      </c>
      <c r="B75" s="60"/>
      <c r="C75" s="60"/>
      <c r="D75" s="59"/>
      <c r="E75" s="53"/>
      <c r="F75" s="60"/>
      <c r="G75" s="87"/>
      <c r="H75" s="85"/>
      <c r="I75" s="85"/>
      <c r="J75" s="85"/>
      <c r="K75" s="85"/>
      <c r="L75" s="103"/>
      <c r="M75" s="103"/>
      <c r="N75" s="103"/>
      <c r="O75" s="85"/>
      <c r="P75" s="60"/>
      <c r="Q75" s="85"/>
      <c r="R75" s="85"/>
      <c r="S75" s="54"/>
      <c r="T75" s="53"/>
      <c r="U75" s="55" t="s">
        <v>56</v>
      </c>
    </row>
    <row r="76" spans="1:21" ht="16.5" customHeight="1" x14ac:dyDescent="0.2">
      <c r="A76" s="93" t="s">
        <v>61</v>
      </c>
      <c r="B76" s="60"/>
      <c r="C76" s="60"/>
      <c r="D76" s="59"/>
      <c r="E76" s="53"/>
      <c r="F76" s="60"/>
      <c r="G76" s="87"/>
      <c r="H76" s="85"/>
      <c r="I76" s="85"/>
      <c r="J76" s="85"/>
      <c r="K76" s="85"/>
      <c r="L76" s="103"/>
      <c r="M76" s="103"/>
      <c r="N76" s="103"/>
      <c r="O76" s="85"/>
      <c r="P76" s="60"/>
      <c r="Q76" s="85"/>
      <c r="R76" s="85"/>
      <c r="S76" s="54"/>
      <c r="T76" s="53"/>
      <c r="U76" s="55" t="s">
        <v>56</v>
      </c>
    </row>
    <row r="77" spans="1:21" ht="16.5" customHeight="1" x14ac:dyDescent="0.2">
      <c r="A77" s="93" t="s">
        <v>61</v>
      </c>
      <c r="B77" s="60"/>
      <c r="C77" s="60"/>
      <c r="D77" s="59"/>
      <c r="E77" s="53"/>
      <c r="F77" s="60"/>
      <c r="G77" s="87"/>
      <c r="H77" s="85"/>
      <c r="I77" s="85"/>
      <c r="J77" s="85"/>
      <c r="K77" s="85"/>
      <c r="L77" s="103"/>
      <c r="M77" s="103"/>
      <c r="N77" s="103"/>
      <c r="O77" s="85"/>
      <c r="P77" s="60"/>
      <c r="Q77" s="85"/>
      <c r="R77" s="85"/>
      <c r="S77" s="54"/>
      <c r="T77" s="53"/>
      <c r="U77" s="55" t="s">
        <v>56</v>
      </c>
    </row>
    <row r="78" spans="1:21" ht="16.5" customHeight="1" x14ac:dyDescent="0.2">
      <c r="A78" s="93" t="s">
        <v>61</v>
      </c>
      <c r="B78" s="60"/>
      <c r="C78" s="60"/>
      <c r="D78" s="59"/>
      <c r="E78" s="53"/>
      <c r="F78" s="60"/>
      <c r="G78" s="87"/>
      <c r="H78" s="85"/>
      <c r="I78" s="85"/>
      <c r="J78" s="85"/>
      <c r="K78" s="85"/>
      <c r="L78" s="103"/>
      <c r="M78" s="103"/>
      <c r="N78" s="103"/>
      <c r="O78" s="85"/>
      <c r="P78" s="60"/>
      <c r="Q78" s="85"/>
      <c r="R78" s="85"/>
      <c r="S78" s="54"/>
      <c r="T78" s="53"/>
      <c r="U78" s="55" t="s">
        <v>56</v>
      </c>
    </row>
    <row r="79" spans="1:21" ht="16.5" customHeight="1" x14ac:dyDescent="0.2">
      <c r="A79" s="93" t="s">
        <v>61</v>
      </c>
      <c r="B79" s="60"/>
      <c r="C79" s="60"/>
      <c r="D79" s="59"/>
      <c r="E79" s="53"/>
      <c r="F79" s="60"/>
      <c r="G79" s="87"/>
      <c r="H79" s="85"/>
      <c r="I79" s="85"/>
      <c r="J79" s="85"/>
      <c r="K79" s="85"/>
      <c r="L79" s="103"/>
      <c r="M79" s="103"/>
      <c r="N79" s="103"/>
      <c r="O79" s="85"/>
      <c r="P79" s="60"/>
      <c r="Q79" s="85"/>
      <c r="R79" s="85"/>
      <c r="S79" s="54"/>
      <c r="T79" s="53"/>
      <c r="U79" s="55" t="s">
        <v>56</v>
      </c>
    </row>
    <row r="80" spans="1:21" ht="16.5" customHeight="1" x14ac:dyDescent="0.2">
      <c r="A80" s="93" t="s">
        <v>61</v>
      </c>
      <c r="B80" s="60"/>
      <c r="C80" s="60"/>
      <c r="D80" s="59"/>
      <c r="E80" s="53"/>
      <c r="F80" s="60"/>
      <c r="G80" s="87"/>
      <c r="H80" s="85"/>
      <c r="I80" s="85"/>
      <c r="J80" s="85"/>
      <c r="K80" s="85"/>
      <c r="L80" s="103"/>
      <c r="M80" s="103"/>
      <c r="N80" s="103"/>
      <c r="O80" s="85"/>
      <c r="P80" s="94"/>
      <c r="Q80" s="85"/>
      <c r="R80" s="60"/>
      <c r="S80" s="54"/>
      <c r="T80" s="53"/>
      <c r="U80" s="55" t="s">
        <v>56</v>
      </c>
    </row>
    <row r="81" spans="1:21" ht="16.5" customHeight="1" x14ac:dyDescent="0.2">
      <c r="A81" s="93" t="s">
        <v>61</v>
      </c>
      <c r="B81" s="60"/>
      <c r="C81" s="60"/>
      <c r="D81" s="59"/>
      <c r="E81" s="53"/>
      <c r="F81" s="60"/>
      <c r="G81" s="87"/>
      <c r="H81" s="85"/>
      <c r="I81" s="85"/>
      <c r="J81" s="85"/>
      <c r="K81" s="85"/>
      <c r="L81" s="103"/>
      <c r="M81" s="103"/>
      <c r="N81" s="103"/>
      <c r="O81" s="85"/>
      <c r="P81" s="94"/>
      <c r="Q81" s="85"/>
      <c r="R81" s="60"/>
      <c r="S81" s="54"/>
      <c r="T81" s="53"/>
      <c r="U81" s="55" t="s">
        <v>58</v>
      </c>
    </row>
    <row r="82" spans="1:21" ht="16.5" customHeight="1" x14ac:dyDescent="0.2">
      <c r="A82" s="93" t="s">
        <v>61</v>
      </c>
      <c r="B82" s="60"/>
      <c r="C82" s="60"/>
      <c r="D82" s="59"/>
      <c r="E82" s="53"/>
      <c r="F82" s="60"/>
      <c r="G82" s="87"/>
      <c r="H82" s="85"/>
      <c r="I82" s="85"/>
      <c r="J82" s="85"/>
      <c r="K82" s="85"/>
      <c r="L82" s="85"/>
      <c r="M82" s="85"/>
      <c r="N82" s="85"/>
      <c r="O82" s="85"/>
      <c r="P82" s="94"/>
      <c r="Q82" s="85"/>
      <c r="R82" s="85"/>
      <c r="S82" s="54"/>
      <c r="T82" s="53"/>
      <c r="U82" s="55" t="s">
        <v>59</v>
      </c>
    </row>
    <row r="83" spans="1:21" ht="16.5" customHeight="1" x14ac:dyDescent="0.2">
      <c r="A83" s="93" t="s">
        <v>61</v>
      </c>
      <c r="B83" s="60"/>
      <c r="C83" s="60"/>
      <c r="D83" s="59"/>
      <c r="E83" s="53"/>
      <c r="F83" s="60"/>
      <c r="G83" s="87"/>
      <c r="H83" s="85"/>
      <c r="I83" s="85"/>
      <c r="J83" s="85"/>
      <c r="K83" s="85"/>
      <c r="L83" s="85"/>
      <c r="M83" s="85"/>
      <c r="N83" s="85"/>
      <c r="O83" s="85"/>
      <c r="P83" s="94"/>
      <c r="Q83" s="85"/>
      <c r="R83" s="85"/>
      <c r="S83" s="54"/>
      <c r="T83" s="53"/>
      <c r="U83" s="55" t="s">
        <v>59</v>
      </c>
    </row>
    <row r="84" spans="1:21" ht="16.5" customHeight="1" x14ac:dyDescent="0.2">
      <c r="A84" s="93" t="s">
        <v>61</v>
      </c>
      <c r="B84" s="60"/>
      <c r="C84" s="60"/>
      <c r="D84" s="59"/>
      <c r="E84" s="53"/>
      <c r="F84" s="60"/>
      <c r="G84" s="87"/>
      <c r="H84" s="85"/>
      <c r="I84" s="85"/>
      <c r="J84" s="85"/>
      <c r="K84" s="85"/>
      <c r="L84" s="85"/>
      <c r="M84" s="85"/>
      <c r="N84" s="85"/>
      <c r="O84" s="85"/>
      <c r="P84" s="94"/>
      <c r="Q84" s="85"/>
      <c r="R84" s="85"/>
      <c r="S84" s="54"/>
      <c r="T84" s="53"/>
      <c r="U84" s="55" t="s">
        <v>58</v>
      </c>
    </row>
    <row r="85" spans="1:21" ht="16.5" customHeight="1" x14ac:dyDescent="0.2">
      <c r="A85" s="93" t="s">
        <v>61</v>
      </c>
      <c r="B85" s="60"/>
      <c r="C85" s="60"/>
      <c r="D85" s="59"/>
      <c r="E85" s="53"/>
      <c r="F85" s="60"/>
      <c r="G85" s="87"/>
      <c r="H85" s="85"/>
      <c r="I85" s="85"/>
      <c r="J85" s="85"/>
      <c r="K85" s="85"/>
      <c r="L85" s="85"/>
      <c r="M85" s="85"/>
      <c r="N85" s="85"/>
      <c r="O85" s="85"/>
      <c r="P85" s="94"/>
      <c r="Q85" s="85"/>
      <c r="R85" s="85"/>
      <c r="S85" s="54"/>
      <c r="T85" s="53"/>
      <c r="U85" s="55" t="s">
        <v>58</v>
      </c>
    </row>
    <row r="86" spans="1:21" ht="16.5" customHeight="1" x14ac:dyDescent="0.2">
      <c r="A86" s="93" t="s">
        <v>61</v>
      </c>
      <c r="B86" s="60"/>
      <c r="C86" s="60"/>
      <c r="D86" s="59"/>
      <c r="E86" s="53"/>
      <c r="F86" s="60"/>
      <c r="G86" s="87"/>
      <c r="H86" s="85"/>
      <c r="I86" s="85"/>
      <c r="J86" s="85"/>
      <c r="K86" s="85"/>
      <c r="L86" s="85"/>
      <c r="M86" s="85"/>
      <c r="N86" s="85"/>
      <c r="O86" s="85"/>
      <c r="P86" s="94"/>
      <c r="Q86" s="85"/>
      <c r="R86" s="85"/>
      <c r="S86" s="54"/>
      <c r="T86" s="53"/>
      <c r="U86" s="55" t="s">
        <v>58</v>
      </c>
    </row>
    <row r="87" spans="1:21" ht="16.5" customHeight="1" x14ac:dyDescent="0.2">
      <c r="A87" s="93" t="s">
        <v>61</v>
      </c>
      <c r="B87" s="60"/>
      <c r="C87" s="60"/>
      <c r="D87" s="59"/>
      <c r="E87" s="53"/>
      <c r="F87" s="60"/>
      <c r="G87" s="87"/>
      <c r="H87" s="85"/>
      <c r="I87" s="85"/>
      <c r="J87" s="85"/>
      <c r="K87" s="85"/>
      <c r="L87" s="85"/>
      <c r="M87" s="85"/>
      <c r="N87" s="85"/>
      <c r="O87" s="85"/>
      <c r="P87" s="94"/>
      <c r="Q87" s="85"/>
      <c r="R87" s="85"/>
      <c r="S87" s="54"/>
      <c r="T87" s="53"/>
      <c r="U87" s="55" t="s">
        <v>58</v>
      </c>
    </row>
    <row r="88" spans="1:21" ht="16.5" customHeight="1" x14ac:dyDescent="0.2">
      <c r="A88" s="93" t="s">
        <v>61</v>
      </c>
      <c r="B88" s="60"/>
      <c r="C88" s="60"/>
      <c r="D88" s="59"/>
      <c r="E88" s="53"/>
      <c r="F88" s="60"/>
      <c r="G88" s="87"/>
      <c r="H88" s="85"/>
      <c r="I88" s="85"/>
      <c r="J88" s="85"/>
      <c r="K88" s="85"/>
      <c r="L88" s="85"/>
      <c r="M88" s="85"/>
      <c r="N88" s="85"/>
      <c r="O88" s="85"/>
      <c r="P88" s="94"/>
      <c r="Q88" s="85"/>
      <c r="R88" s="85"/>
      <c r="S88" s="54"/>
      <c r="T88" s="53"/>
      <c r="U88" s="55" t="s">
        <v>58</v>
      </c>
    </row>
    <row r="89" spans="1:21" ht="16.5" customHeight="1" x14ac:dyDescent="0.2">
      <c r="A89" s="93" t="s">
        <v>61</v>
      </c>
      <c r="B89" s="60"/>
      <c r="C89" s="60"/>
      <c r="D89" s="59"/>
      <c r="E89" s="53"/>
      <c r="F89" s="60"/>
      <c r="G89" s="87"/>
      <c r="H89" s="85"/>
      <c r="I89" s="85"/>
      <c r="J89" s="85"/>
      <c r="K89" s="85"/>
      <c r="L89" s="85"/>
      <c r="M89" s="85"/>
      <c r="N89" s="85"/>
      <c r="O89" s="85"/>
      <c r="P89" s="94"/>
      <c r="Q89" s="85"/>
      <c r="R89" s="85"/>
      <c r="S89" s="54"/>
      <c r="T89" s="53"/>
      <c r="U89" s="55" t="s">
        <v>58</v>
      </c>
    </row>
    <row r="90" spans="1:21" ht="16.5" customHeight="1" x14ac:dyDescent="0.2">
      <c r="A90" s="93" t="s">
        <v>61</v>
      </c>
      <c r="B90" s="60"/>
      <c r="C90" s="60"/>
      <c r="D90" s="59"/>
      <c r="E90" s="53"/>
      <c r="F90" s="60"/>
      <c r="G90" s="87"/>
      <c r="H90" s="85"/>
      <c r="I90" s="85"/>
      <c r="J90" s="85"/>
      <c r="K90" s="85"/>
      <c r="L90" s="85"/>
      <c r="M90" s="85"/>
      <c r="N90" s="85"/>
      <c r="O90" s="85"/>
      <c r="P90" s="94"/>
      <c r="Q90" s="85"/>
      <c r="R90" s="85"/>
      <c r="S90" s="54"/>
      <c r="T90" s="53"/>
      <c r="U90" s="55" t="s">
        <v>58</v>
      </c>
    </row>
    <row r="91" spans="1:21" ht="16.5" customHeight="1" x14ac:dyDescent="0.2">
      <c r="A91" s="93" t="s">
        <v>61</v>
      </c>
      <c r="B91" s="60"/>
      <c r="C91" s="60"/>
      <c r="D91" s="59"/>
      <c r="E91" s="53"/>
      <c r="F91" s="60"/>
      <c r="G91" s="87"/>
      <c r="H91" s="85"/>
      <c r="I91" s="85"/>
      <c r="J91" s="85"/>
      <c r="K91" s="85"/>
      <c r="L91" s="85"/>
      <c r="M91" s="85"/>
      <c r="N91" s="85"/>
      <c r="O91" s="85"/>
      <c r="P91" s="94"/>
      <c r="Q91" s="85"/>
      <c r="R91" s="85"/>
      <c r="S91" s="54"/>
      <c r="T91" s="53"/>
      <c r="U91" s="55" t="s">
        <v>58</v>
      </c>
    </row>
    <row r="92" spans="1:21" ht="16.5" customHeight="1" x14ac:dyDescent="0.2">
      <c r="A92" s="93" t="s">
        <v>61</v>
      </c>
      <c r="B92" s="60"/>
      <c r="C92" s="60"/>
      <c r="D92" s="59"/>
      <c r="E92" s="53"/>
      <c r="F92" s="60"/>
      <c r="G92" s="87"/>
      <c r="H92" s="85"/>
      <c r="I92" s="85"/>
      <c r="J92" s="85"/>
      <c r="K92" s="85"/>
      <c r="L92" s="85"/>
      <c r="M92" s="85"/>
      <c r="N92" s="85"/>
      <c r="O92" s="85"/>
      <c r="P92" s="94"/>
      <c r="Q92" s="85"/>
      <c r="R92" s="85"/>
      <c r="S92" s="54"/>
      <c r="T92" s="53"/>
      <c r="U92" s="55" t="s">
        <v>58</v>
      </c>
    </row>
    <row r="93" spans="1:21" ht="16.5" customHeight="1" thickBot="1" x14ac:dyDescent="0.25">
      <c r="A93" s="52" t="s">
        <v>62</v>
      </c>
      <c r="B93" s="60"/>
      <c r="C93" s="60"/>
      <c r="D93" s="59"/>
      <c r="E93" s="53"/>
      <c r="F93" s="60"/>
      <c r="G93" s="87"/>
      <c r="H93" s="104"/>
      <c r="I93" s="104"/>
      <c r="J93" s="104"/>
      <c r="K93" s="104"/>
      <c r="L93" s="104"/>
      <c r="M93" s="104"/>
      <c r="N93" s="104"/>
      <c r="O93" s="104"/>
      <c r="P93" s="105"/>
      <c r="Q93" s="104"/>
      <c r="R93" s="104"/>
      <c r="S93" s="106"/>
      <c r="T93" s="107"/>
      <c r="U93" s="108"/>
    </row>
    <row r="94" spans="1:21" ht="6" customHeight="1" thickTop="1" thickBot="1" x14ac:dyDescent="0.25">
      <c r="A94" s="61"/>
      <c r="B94" s="62"/>
      <c r="C94" s="62"/>
      <c r="D94" s="63"/>
      <c r="E94" s="64"/>
      <c r="F94" s="65"/>
      <c r="G94" s="66"/>
      <c r="H94" s="67"/>
      <c r="I94" s="67"/>
      <c r="J94" s="67"/>
      <c r="K94" s="67"/>
      <c r="L94" s="67"/>
      <c r="M94" s="67"/>
      <c r="N94" s="67"/>
      <c r="O94" s="67"/>
      <c r="P94" s="99"/>
      <c r="Q94" s="67"/>
      <c r="R94" s="68"/>
      <c r="S94" s="69"/>
      <c r="T94" s="70"/>
      <c r="U94" s="71"/>
    </row>
    <row r="95" spans="1:21" ht="15.75" thickTop="1" x14ac:dyDescent="0.2">
      <c r="A95" s="197" t="s">
        <v>4</v>
      </c>
      <c r="B95" s="198"/>
      <c r="C95" s="198"/>
      <c r="D95" s="198"/>
      <c r="E95" s="50"/>
      <c r="F95" s="50"/>
      <c r="G95" s="198" t="s">
        <v>5</v>
      </c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9"/>
    </row>
    <row r="96" spans="1:21" x14ac:dyDescent="0.2">
      <c r="A96" s="15" t="s">
        <v>46</v>
      </c>
      <c r="B96" s="3"/>
      <c r="C96" s="35"/>
      <c r="D96" s="3"/>
      <c r="E96" s="38"/>
      <c r="F96" s="72"/>
      <c r="G96" s="36" t="s">
        <v>27</v>
      </c>
      <c r="H96" s="100">
        <v>13</v>
      </c>
      <c r="I96" s="109"/>
      <c r="J96" s="110"/>
      <c r="K96" s="110"/>
      <c r="L96" s="110"/>
      <c r="M96" s="110"/>
      <c r="N96" s="110"/>
      <c r="O96" s="110"/>
      <c r="P96" s="111"/>
      <c r="Q96" s="89"/>
      <c r="R96" s="83"/>
      <c r="S96" s="23"/>
      <c r="T96" s="56" t="s">
        <v>25</v>
      </c>
      <c r="U96" s="57">
        <f>COUNTIF(F23:F111,"ЗМС")</f>
        <v>0</v>
      </c>
    </row>
    <row r="97" spans="1:21" x14ac:dyDescent="0.2">
      <c r="A97" s="15" t="s">
        <v>35</v>
      </c>
      <c r="B97" s="3"/>
      <c r="C97" s="16"/>
      <c r="D97" s="3"/>
      <c r="E97" s="39"/>
      <c r="F97" s="74"/>
      <c r="G97" s="17" t="s">
        <v>22</v>
      </c>
      <c r="H97" s="100">
        <f>H98+H102</f>
        <v>71</v>
      </c>
      <c r="I97" s="112"/>
      <c r="J97" s="113"/>
      <c r="K97" s="113"/>
      <c r="L97" s="113"/>
      <c r="M97" s="113"/>
      <c r="N97" s="113"/>
      <c r="O97" s="113"/>
      <c r="P97" s="114"/>
      <c r="Q97" s="90"/>
      <c r="R97" s="76"/>
      <c r="S97" s="24"/>
      <c r="T97" s="56" t="s">
        <v>18</v>
      </c>
      <c r="U97" s="57">
        <f>COUNTIF(F23:F111,"МСМК")</f>
        <v>0</v>
      </c>
    </row>
    <row r="98" spans="1:21" x14ac:dyDescent="0.2">
      <c r="A98" s="15" t="s">
        <v>47</v>
      </c>
      <c r="B98" s="3"/>
      <c r="C98" s="18"/>
      <c r="D98" s="3"/>
      <c r="E98" s="39"/>
      <c r="F98" s="74"/>
      <c r="G98" s="17" t="s">
        <v>23</v>
      </c>
      <c r="H98" s="100">
        <f>H99+H101+H100</f>
        <v>70</v>
      </c>
      <c r="I98" s="112"/>
      <c r="J98" s="113"/>
      <c r="K98" s="113"/>
      <c r="L98" s="113"/>
      <c r="M98" s="113"/>
      <c r="N98" s="113"/>
      <c r="O98" s="113"/>
      <c r="P98" s="114"/>
      <c r="Q98" s="90"/>
      <c r="R98" s="76"/>
      <c r="S98" s="24"/>
      <c r="T98" s="56" t="s">
        <v>20</v>
      </c>
      <c r="U98" s="57">
        <f>COUNTIF(F23:F111,"МС")</f>
        <v>0</v>
      </c>
    </row>
    <row r="99" spans="1:21" x14ac:dyDescent="0.2">
      <c r="A99" s="15" t="s">
        <v>36</v>
      </c>
      <c r="B99" s="3"/>
      <c r="C99" s="18"/>
      <c r="D99" s="3"/>
      <c r="E99" s="39"/>
      <c r="F99" s="74"/>
      <c r="G99" s="17" t="s">
        <v>65</v>
      </c>
      <c r="H99" s="100">
        <f>COUNT(A23:A111)</f>
        <v>31</v>
      </c>
      <c r="I99" s="112"/>
      <c r="J99" s="113"/>
      <c r="K99" s="113"/>
      <c r="L99" s="113"/>
      <c r="M99" s="113"/>
      <c r="N99" s="113"/>
      <c r="O99" s="113"/>
      <c r="P99" s="114"/>
      <c r="Q99" s="90"/>
      <c r="R99" s="76"/>
      <c r="S99" s="24"/>
      <c r="T99" s="56" t="s">
        <v>26</v>
      </c>
      <c r="U99" s="57">
        <f>COUNTIF(F23:F111,"КМС")</f>
        <v>0</v>
      </c>
    </row>
    <row r="100" spans="1:21" x14ac:dyDescent="0.2">
      <c r="A100" s="15"/>
      <c r="B100" s="3"/>
      <c r="C100" s="18"/>
      <c r="D100" s="3"/>
      <c r="E100" s="39"/>
      <c r="F100" s="74"/>
      <c r="G100" s="17" t="s">
        <v>64</v>
      </c>
      <c r="H100" s="100">
        <f>COUNTIF(A22:A110,"НФ")</f>
        <v>5</v>
      </c>
      <c r="I100" s="112"/>
      <c r="J100" s="113"/>
      <c r="K100" s="113"/>
      <c r="L100" s="113"/>
      <c r="M100" s="113"/>
      <c r="N100" s="113"/>
      <c r="O100" s="113"/>
      <c r="P100" s="114"/>
      <c r="Q100" s="90"/>
      <c r="R100" s="76"/>
      <c r="S100" s="24"/>
      <c r="T100" s="56" t="s">
        <v>31</v>
      </c>
      <c r="U100" s="57">
        <f>COUNTIF(F23:F111,"1 СР")</f>
        <v>0</v>
      </c>
    </row>
    <row r="101" spans="1:21" x14ac:dyDescent="0.2">
      <c r="A101" s="15"/>
      <c r="B101" s="3"/>
      <c r="C101" s="18"/>
      <c r="D101" s="3"/>
      <c r="E101" s="39"/>
      <c r="F101" s="74"/>
      <c r="G101" s="17" t="s">
        <v>63</v>
      </c>
      <c r="H101" s="100">
        <f>COUNTIF(A23:A111,"НКВ")</f>
        <v>34</v>
      </c>
      <c r="I101" s="112"/>
      <c r="J101" s="113"/>
      <c r="K101" s="113"/>
      <c r="L101" s="113"/>
      <c r="M101" s="113"/>
      <c r="N101" s="113"/>
      <c r="O101" s="113"/>
      <c r="P101" s="114"/>
      <c r="Q101" s="90"/>
      <c r="R101" s="76"/>
      <c r="S101" s="24"/>
      <c r="T101" s="22" t="s">
        <v>33</v>
      </c>
      <c r="U101" s="37">
        <f>COUNTIF(F23:F111,"2 СР")</f>
        <v>0</v>
      </c>
    </row>
    <row r="102" spans="1:21" x14ac:dyDescent="0.2">
      <c r="A102" s="15"/>
      <c r="B102" s="3"/>
      <c r="C102" s="3"/>
      <c r="D102" s="58"/>
      <c r="E102" s="40"/>
      <c r="F102" s="86"/>
      <c r="G102" s="17" t="s">
        <v>24</v>
      </c>
      <c r="H102" s="100">
        <f>COUNTIF(A23:A111,"НС")</f>
        <v>1</v>
      </c>
      <c r="I102" s="115"/>
      <c r="J102" s="116"/>
      <c r="K102" s="136"/>
      <c r="L102" s="136"/>
      <c r="M102" s="116"/>
      <c r="N102" s="116"/>
      <c r="O102" s="116"/>
      <c r="P102" s="117"/>
      <c r="Q102" s="91"/>
      <c r="R102" s="84"/>
      <c r="S102" s="25"/>
      <c r="T102" s="22" t="s">
        <v>34</v>
      </c>
      <c r="U102" s="57">
        <f>COUNTIF(F23:F111,"3 СР")</f>
        <v>0</v>
      </c>
    </row>
    <row r="103" spans="1:21" ht="5.25" customHeight="1" x14ac:dyDescent="0.2">
      <c r="A103" s="82"/>
      <c r="B103" s="140"/>
      <c r="C103" s="140"/>
      <c r="D103" s="74"/>
      <c r="E103" s="73"/>
      <c r="F103" s="74"/>
      <c r="G103" s="74"/>
      <c r="H103" s="75"/>
      <c r="I103" s="75"/>
      <c r="J103" s="75"/>
      <c r="K103" s="75"/>
      <c r="L103" s="75"/>
      <c r="M103" s="75"/>
      <c r="N103" s="75"/>
      <c r="O103" s="75"/>
      <c r="P103" s="101"/>
      <c r="Q103" s="75"/>
      <c r="R103" s="76"/>
      <c r="S103" s="77"/>
      <c r="T103" s="74"/>
      <c r="U103" s="6"/>
    </row>
    <row r="104" spans="1:21" ht="15.75" x14ac:dyDescent="0.2">
      <c r="A104" s="203" t="s">
        <v>2</v>
      </c>
      <c r="B104" s="204"/>
      <c r="C104" s="204"/>
      <c r="D104" s="204"/>
      <c r="E104" s="204" t="s">
        <v>9</v>
      </c>
      <c r="F104" s="204"/>
      <c r="G104" s="204"/>
      <c r="H104" s="204" t="s">
        <v>3</v>
      </c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 t="s">
        <v>37</v>
      </c>
      <c r="T104" s="204"/>
      <c r="U104" s="205"/>
    </row>
    <row r="105" spans="1:21" x14ac:dyDescent="0.2">
      <c r="A105" s="206"/>
      <c r="B105" s="207"/>
      <c r="C105" s="207"/>
      <c r="D105" s="207"/>
      <c r="E105" s="207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9"/>
    </row>
    <row r="106" spans="1:21" x14ac:dyDescent="0.2">
      <c r="A106" s="139"/>
      <c r="B106" s="140"/>
      <c r="C106" s="140"/>
      <c r="D106" s="140"/>
      <c r="E106" s="78"/>
      <c r="F106" s="140"/>
      <c r="G106" s="140"/>
      <c r="H106" s="75"/>
      <c r="I106" s="75"/>
      <c r="J106" s="75"/>
      <c r="K106" s="75"/>
      <c r="L106" s="75"/>
      <c r="M106" s="75"/>
      <c r="N106" s="75"/>
      <c r="O106" s="75"/>
      <c r="P106" s="101"/>
      <c r="Q106" s="75"/>
      <c r="R106" s="75"/>
      <c r="S106" s="140"/>
      <c r="T106" s="140"/>
      <c r="U106" s="48"/>
    </row>
    <row r="107" spans="1:21" x14ac:dyDescent="0.2">
      <c r="A107" s="139"/>
      <c r="B107" s="140"/>
      <c r="C107" s="140"/>
      <c r="D107" s="140"/>
      <c r="E107" s="78"/>
      <c r="F107" s="140"/>
      <c r="G107" s="140"/>
      <c r="H107" s="75"/>
      <c r="I107" s="75"/>
      <c r="J107" s="75"/>
      <c r="K107" s="75"/>
      <c r="L107" s="75"/>
      <c r="M107" s="75"/>
      <c r="N107" s="75"/>
      <c r="O107" s="75"/>
      <c r="P107" s="101"/>
      <c r="Q107" s="75"/>
      <c r="R107" s="75"/>
      <c r="S107" s="140"/>
      <c r="T107" s="140"/>
      <c r="U107" s="48"/>
    </row>
    <row r="108" spans="1:21" x14ac:dyDescent="0.2">
      <c r="A108" s="139"/>
      <c r="B108" s="140"/>
      <c r="C108" s="140"/>
      <c r="D108" s="140"/>
      <c r="E108" s="78"/>
      <c r="F108" s="140"/>
      <c r="G108" s="140"/>
      <c r="H108" s="75"/>
      <c r="I108" s="75"/>
      <c r="J108" s="75"/>
      <c r="K108" s="75"/>
      <c r="L108" s="75"/>
      <c r="M108" s="75"/>
      <c r="N108" s="75"/>
      <c r="O108" s="75"/>
      <c r="P108" s="101"/>
      <c r="Q108" s="75"/>
      <c r="R108" s="75"/>
      <c r="S108" s="140"/>
      <c r="T108" s="140"/>
      <c r="U108" s="48"/>
    </row>
    <row r="109" spans="1:21" x14ac:dyDescent="0.2">
      <c r="A109" s="139"/>
      <c r="B109" s="140"/>
      <c r="C109" s="140"/>
      <c r="D109" s="140"/>
      <c r="E109" s="78"/>
      <c r="F109" s="140"/>
      <c r="G109" s="140"/>
      <c r="H109" s="75"/>
      <c r="I109" s="75"/>
      <c r="J109" s="75"/>
      <c r="K109" s="75"/>
      <c r="L109" s="75"/>
      <c r="M109" s="75"/>
      <c r="N109" s="75"/>
      <c r="O109" s="75"/>
      <c r="P109" s="101"/>
      <c r="Q109" s="75"/>
      <c r="R109" s="76"/>
      <c r="S109" s="77"/>
      <c r="T109" s="74"/>
      <c r="U109" s="48"/>
    </row>
    <row r="110" spans="1:21" ht="16.5" thickBot="1" x14ac:dyDescent="0.25">
      <c r="A110" s="200" t="s">
        <v>32</v>
      </c>
      <c r="B110" s="201"/>
      <c r="C110" s="201"/>
      <c r="D110" s="201"/>
      <c r="E110" s="201" t="str">
        <f>G17</f>
        <v>ВАЛОВА А. С. (ВК, г.Санкт - Петербург))</v>
      </c>
      <c r="F110" s="201"/>
      <c r="G110" s="201"/>
      <c r="H110" s="201" t="str">
        <f>G18</f>
        <v>МАКСИМОВА Е. Г. (ВК, г.Тула)</v>
      </c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1">
        <f>G19</f>
        <v>0</v>
      </c>
      <c r="T110" s="201"/>
      <c r="U110" s="202"/>
    </row>
    <row r="111" spans="1:21" ht="13.5" thickTop="1" x14ac:dyDescent="0.2"/>
  </sheetData>
  <autoFilter ref="A21:U93" xr:uid="{3C169175-BAD2-4B8E-9C4E-21105612A662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sortState ref="A23:W93">
    <sortCondition ref="P59:P93"/>
    <sortCondition ref="A59:A93"/>
  </sortState>
  <mergeCells count="44">
    <mergeCell ref="A6:U6"/>
    <mergeCell ref="A1:U1"/>
    <mergeCell ref="A2:U2"/>
    <mergeCell ref="A3:U3"/>
    <mergeCell ref="A4:U4"/>
    <mergeCell ref="A5:U5"/>
    <mergeCell ref="H17:U17"/>
    <mergeCell ref="A7:U7"/>
    <mergeCell ref="A8:U8"/>
    <mergeCell ref="A9:U9"/>
    <mergeCell ref="A10:U10"/>
    <mergeCell ref="A11:U11"/>
    <mergeCell ref="A12:U12"/>
    <mergeCell ref="A13:D13"/>
    <mergeCell ref="A14:D14"/>
    <mergeCell ref="A15:G15"/>
    <mergeCell ref="H15:U15"/>
    <mergeCell ref="H16:U16"/>
    <mergeCell ref="H18:U18"/>
    <mergeCell ref="A21:A22"/>
    <mergeCell ref="B21:B22"/>
    <mergeCell ref="C21:C22"/>
    <mergeCell ref="D21:D22"/>
    <mergeCell ref="E21:E22"/>
    <mergeCell ref="F21:F22"/>
    <mergeCell ref="G21:G22"/>
    <mergeCell ref="P21:P22"/>
    <mergeCell ref="S21:S22"/>
    <mergeCell ref="T21:T22"/>
    <mergeCell ref="U21:U22"/>
    <mergeCell ref="H21:O21"/>
    <mergeCell ref="Q21:R21"/>
    <mergeCell ref="A95:D95"/>
    <mergeCell ref="G95:U95"/>
    <mergeCell ref="S104:U104"/>
    <mergeCell ref="S110:U110"/>
    <mergeCell ref="A105:E105"/>
    <mergeCell ref="F105:U105"/>
    <mergeCell ref="A110:D110"/>
    <mergeCell ref="E110:G110"/>
    <mergeCell ref="H110:R110"/>
    <mergeCell ref="A104:D104"/>
    <mergeCell ref="E104:G104"/>
    <mergeCell ref="H104:R104"/>
  </mergeCells>
  <conditionalFormatting sqref="I99:O101 I102:J102 G99:G102 M102:O102">
    <cfRule type="duplicateValues" dxfId="0" priority="4"/>
  </conditionalFormatting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список</vt:lpstr>
      <vt:lpstr>Лист5</vt:lpstr>
      <vt:lpstr>гонка по очкм</vt:lpstr>
      <vt:lpstr>'гонка по очкм'!Область_печати</vt:lpstr>
      <vt:lpstr>список!Область_печати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2023-04-04T11:23:51Z</cp:lastPrinted>
  <dcterms:created xsi:type="dcterms:W3CDTF">1996-10-08T23:32:33Z</dcterms:created>
  <dcterms:modified xsi:type="dcterms:W3CDTF">2023-06-01T15:43:05Z</dcterms:modified>
</cp:coreProperties>
</file>