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HVSM\Desktop\ЧР. ПР 3-8.10.2024\на русбайк\"/>
    </mc:Choice>
  </mc:AlternateContent>
  <bookViews>
    <workbookView xWindow="0" yWindow="0" windowWidth="28800" windowHeight="12315"/>
  </bookViews>
  <sheets>
    <sheet name="муж 200сх" sheetId="1" r:id="rId1"/>
  </sheets>
  <definedNames>
    <definedName name="_xlnm._FilterDatabase" localSheetId="0" hidden="1">'муж 200сх'!$B$23:$O$40</definedName>
    <definedName name="_xlnm.Print_Area" localSheetId="0">'муж 200сх'!$A$1:$M$96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95" i="1" l="1"/>
  <c r="H95" i="1"/>
  <c r="E95" i="1"/>
  <c r="H87" i="1"/>
  <c r="H86" i="1"/>
  <c r="H85" i="1"/>
  <c r="H83" i="1" s="1"/>
  <c r="H82" i="1" s="1"/>
  <c r="H84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K84" i="1"/>
  <c r="K81" i="1" l="1"/>
  <c r="K86" i="1"/>
  <c r="K82" i="1"/>
  <c r="K85" i="1"/>
  <c r="K83" i="1"/>
  <c r="K87" i="1"/>
</calcChain>
</file>

<file path=xl/sharedStrings.xml><?xml version="1.0" encoding="utf-8"?>
<sst xmlns="http://schemas.openxmlformats.org/spreadsheetml/2006/main" count="132" uniqueCount="83">
  <si>
    <t>Министерство спорта Российской федерации</t>
  </si>
  <si>
    <t>Федерация велосипедного спорта России</t>
  </si>
  <si>
    <t/>
  </si>
  <si>
    <t>ЧЕМПИОНАТ РОССИИ</t>
  </si>
  <si>
    <t>по велосипедному спорту</t>
  </si>
  <si>
    <t>ИТОГОВЫЙ ПРОТОКОЛ</t>
  </si>
  <si>
    <t>трек - гит с ходу 200 м</t>
  </si>
  <si>
    <t>Мужчины</t>
  </si>
  <si>
    <t>МЕСТО ПРОВЕДЕНИЯ: г. Санкт-Петербург</t>
  </si>
  <si>
    <t>№ ВРВС: 0080221811Я</t>
  </si>
  <si>
    <t>ДАТА ПРОВЕДЕНИЯ: 4 Октября 2024 года</t>
  </si>
  <si>
    <t>№ ЕКП 2024: 2008780019017470</t>
  </si>
  <si>
    <t>ИНФОРМАЦИЯ О ЖЮРИ И ГСК СОРЕВНОВАНИЙ:</t>
  </si>
  <si>
    <t>ТЕХНИЧЕСКИЕ ДАННЫЕ ТРАССЫ:</t>
  </si>
  <si>
    <t>ТЕХНИЧЕСКИЙ ДЕЛЕГАТ ФВСР:</t>
  </si>
  <si>
    <t xml:space="preserve">НАЗВАНИЕ ТРАССЫ / РЕГ. НОМЕР: велотрек "Локосфинкс" </t>
  </si>
  <si>
    <t>ГЛАВНЫЙ СУДЬЯ:</t>
  </si>
  <si>
    <t>Соловьев Г.Н. (ВК, Санкт-Петербург)</t>
  </si>
  <si>
    <t>ПОКРЫТИЕ ТРЕКА: дерево</t>
  </si>
  <si>
    <t>ГЛАВНЫЙ СЕКРЕТАРЬ:</t>
  </si>
  <si>
    <t>Валова А.С. (ВК, Санкт-Петербург)</t>
  </si>
  <si>
    <t>ДЛИНА ТРЕКА: 250 м</t>
  </si>
  <si>
    <t>СУДЬЯ НА ФИНИШЕ:</t>
  </si>
  <si>
    <t>Михайлова И.Н. (ВК, Санкт-Петербург)</t>
  </si>
  <si>
    <t>ДИСТАНЦИЯ: ДЛИНА КРУГА/КРУГОВ</t>
  </si>
  <si>
    <t>0,200</t>
  </si>
  <si>
    <t>МЕСТО</t>
  </si>
  <si>
    <t>НОМЕР</t>
  </si>
  <si>
    <t>UCI ID</t>
  </si>
  <si>
    <t>ФАМИЛИЯ ИМЯ</t>
  </si>
  <si>
    <t>ДАТА РОЖД.</t>
  </si>
  <si>
    <t>РАЗРЯД,
ЗВАНИЕ</t>
  </si>
  <si>
    <t>ТЕРРИТОРИАЛЬНАЯ ПРИНАДЛЕЖНОСТЬ</t>
  </si>
  <si>
    <t>100м</t>
  </si>
  <si>
    <t>100м-200м</t>
  </si>
  <si>
    <t>РЕЗУЛЬТАТ</t>
  </si>
  <si>
    <t>СКОРОСТЬ км/ч</t>
  </si>
  <si>
    <t>ВЫПОЛНЕНИЕ НТУ ЕВСК</t>
  </si>
  <si>
    <t>ПРИМЕЧАНИЕ</t>
  </si>
  <si>
    <t>ПОГОДНЫЕ УСЛОВИЯ</t>
  </si>
  <si>
    <t>СТАТИСТИКА ГОНКИ</t>
  </si>
  <si>
    <t>Температура: +22</t>
  </si>
  <si>
    <t>Субъектов РФ</t>
  </si>
  <si>
    <t>ЗМС</t>
  </si>
  <si>
    <t>Влажность: 68 %</t>
  </si>
  <si>
    <t>Заявлено</t>
  </si>
  <si>
    <t>МСМК</t>
  </si>
  <si>
    <t>Стартовало</t>
  </si>
  <si>
    <t>МС</t>
  </si>
  <si>
    <t>Финишировало</t>
  </si>
  <si>
    <t>КМС</t>
  </si>
  <si>
    <t>Н. финишировало</t>
  </si>
  <si>
    <t>1 СР</t>
  </si>
  <si>
    <t>Дисквалифицировано</t>
  </si>
  <si>
    <t>2 СР</t>
  </si>
  <si>
    <t>Н. стартовало</t>
  </si>
  <si>
    <t>3 СР</t>
  </si>
  <si>
    <t>ТЕХНИЧЕСКИЙ ДЕЛЕГАТ</t>
  </si>
  <si>
    <t>ГЛАВНЫЙ СУДЬЯ</t>
  </si>
  <si>
    <t>ГЛАВНЫЙ СЕКРЕТАРЬ</t>
  </si>
  <si>
    <t>СУДЬЯ НА ФИНИШЕ</t>
  </si>
  <si>
    <t>Гирилович Игорь</t>
  </si>
  <si>
    <t>Тульская область</t>
  </si>
  <si>
    <t>Кирильцев Никита</t>
  </si>
  <si>
    <t>Москва</t>
  </si>
  <si>
    <t>Дубченко Александр</t>
  </si>
  <si>
    <t>Бурлаков Данила</t>
  </si>
  <si>
    <t>Москва, Республика Удмуртия</t>
  </si>
  <si>
    <t>Нестеров Дмитрий</t>
  </si>
  <si>
    <t>Наумов Максим</t>
  </si>
  <si>
    <t>Тульская область, Свердловская область</t>
  </si>
  <si>
    <t>Меденец Богдан</t>
  </si>
  <si>
    <t>Бирюков Никита</t>
  </si>
  <si>
    <t>Шекелашвили Давид</t>
  </si>
  <si>
    <t>Санкт-Петербург</t>
  </si>
  <si>
    <t>Алексеев Лаврентий</t>
  </si>
  <si>
    <t>Шерстеникин Алексей</t>
  </si>
  <si>
    <t>Новиков Иван</t>
  </si>
  <si>
    <t>Явенков Александр</t>
  </si>
  <si>
    <t>Чернявский Игорь</t>
  </si>
  <si>
    <t>Попов Александр</t>
  </si>
  <si>
    <t>Юдин Никита</t>
  </si>
  <si>
    <t>Шукуров Тимур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</si>
</sst>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h:mm:ss.00"/>
    <numFmt numFmtId="165" formatCode="0.000"/>
    <numFmt numFmtId="166" formatCode="mm:ss.000"/>
    <numFmt numFmtId="167" formatCode="yyyy"/>
  </numFmts>
  <fonts count="20" x14ac:knownFonts="1">
    <font>
      <sz val="10"/>
      <name val="Arial Cyr"/>
      <charset val="204"/>
    </font>
    <font>
      <sz val="16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20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b/>
      <sz val="8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9"/>
      <name val="Arial Cyr"/>
      <charset val="204"/>
    </font>
    <font>
      <sz val="9"/>
      <name val="Arial"/>
      <family val="2"/>
      <charset val="204"/>
    </font>
    <font>
      <b/>
      <sz val="12"/>
      <color indexed="8"/>
      <name val="Calibri"/>
      <family val="2"/>
      <charset val="204"/>
      <scheme val="minor"/>
    </font>
    <font>
      <sz val="9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12" fillId="0" borderId="0"/>
    <xf numFmtId="0" fontId="12" fillId="0" borderId="0"/>
  </cellStyleXfs>
  <cellXfs count="170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14" fontId="7" fillId="0" borderId="11" xfId="0" applyNumberFormat="1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164" fontId="7" fillId="2" borderId="11" xfId="0" applyNumberFormat="1" applyFont="1" applyFill="1" applyBorder="1" applyAlignment="1">
      <alignment horizontal="center" vertical="center"/>
    </xf>
    <xf numFmtId="164" fontId="7" fillId="0" borderId="11" xfId="0" applyNumberFormat="1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8" fillId="0" borderId="12" xfId="0" applyFont="1" applyBorder="1" applyAlignment="1">
      <alignment horizontal="right" vertical="center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14" fontId="7" fillId="0" borderId="8" xfId="0" applyNumberFormat="1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164" fontId="7" fillId="2" borderId="8" xfId="0" applyNumberFormat="1" applyFont="1" applyFill="1" applyBorder="1" applyAlignment="1">
      <alignment horizontal="center" vertical="center"/>
    </xf>
    <xf numFmtId="0" fontId="8" fillId="0" borderId="8" xfId="0" applyFont="1" applyBorder="1" applyAlignment="1">
      <alignment vertical="center"/>
    </xf>
    <xf numFmtId="0" fontId="8" fillId="0" borderId="9" xfId="0" applyFont="1" applyBorder="1" applyAlignment="1">
      <alignment horizontal="right"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164" fontId="6" fillId="3" borderId="16" xfId="0" applyNumberFormat="1" applyFont="1" applyFill="1" applyBorder="1" applyAlignment="1">
      <alignment horizontal="center" vertical="center"/>
    </xf>
    <xf numFmtId="164" fontId="6" fillId="3" borderId="14" xfId="0" applyNumberFormat="1" applyFont="1" applyFill="1" applyBorder="1" applyAlignment="1">
      <alignment horizontal="center" vertical="center"/>
    </xf>
    <xf numFmtId="164" fontId="6" fillId="3" borderId="17" xfId="0" applyNumberFormat="1" applyFont="1" applyFill="1" applyBorder="1" applyAlignment="1">
      <alignment horizontal="center" vertical="center"/>
    </xf>
    <xf numFmtId="0" fontId="6" fillId="0" borderId="13" xfId="0" applyFont="1" applyBorder="1" applyAlignment="1">
      <alignment vertical="center"/>
    </xf>
    <xf numFmtId="0" fontId="6" fillId="0" borderId="14" xfId="0" applyFont="1" applyBorder="1" applyAlignment="1">
      <alignment horizontal="center" vertical="center"/>
    </xf>
    <xf numFmtId="0" fontId="6" fillId="0" borderId="14" xfId="0" applyFont="1" applyBorder="1" applyAlignment="1">
      <alignment vertical="center"/>
    </xf>
    <xf numFmtId="0" fontId="7" fillId="0" borderId="14" xfId="0" applyFont="1" applyBorder="1" applyAlignment="1">
      <alignment horizontal="right" vertical="center"/>
    </xf>
    <xf numFmtId="164" fontId="9" fillId="0" borderId="16" xfId="0" applyNumberFormat="1" applyFont="1" applyBorder="1" applyAlignment="1">
      <alignment horizontal="left" vertical="center"/>
    </xf>
    <xf numFmtId="164" fontId="9" fillId="0" borderId="14" xfId="0" applyNumberFormat="1" applyFont="1" applyBorder="1" applyAlignment="1">
      <alignment horizontal="left" vertical="center"/>
    </xf>
    <xf numFmtId="164" fontId="9" fillId="0" borderId="17" xfId="0" applyNumberFormat="1" applyFont="1" applyBorder="1" applyAlignment="1">
      <alignment horizontal="left" vertical="center"/>
    </xf>
    <xf numFmtId="14" fontId="2" fillId="0" borderId="14" xfId="0" applyNumberFormat="1" applyFont="1" applyBorder="1" applyAlignment="1">
      <alignment vertical="center"/>
    </xf>
    <xf numFmtId="0" fontId="2" fillId="0" borderId="14" xfId="0" applyFont="1" applyBorder="1" applyAlignment="1">
      <alignment horizontal="right" vertical="center"/>
    </xf>
    <xf numFmtId="0" fontId="2" fillId="0" borderId="14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14" fontId="2" fillId="0" borderId="18" xfId="0" applyNumberFormat="1" applyFont="1" applyBorder="1" applyAlignment="1">
      <alignment vertical="center"/>
    </xf>
    <xf numFmtId="164" fontId="9" fillId="0" borderId="16" xfId="0" applyNumberFormat="1" applyFont="1" applyBorder="1" applyAlignment="1">
      <alignment horizontal="left" vertical="center"/>
    </xf>
    <xf numFmtId="164" fontId="9" fillId="0" borderId="14" xfId="0" applyNumberFormat="1" applyFont="1" applyBorder="1" applyAlignment="1">
      <alignment horizontal="left" vertical="center"/>
    </xf>
    <xf numFmtId="164" fontId="7" fillId="0" borderId="14" xfId="0" applyNumberFormat="1" applyFont="1" applyBorder="1" applyAlignment="1">
      <alignment vertical="center"/>
    </xf>
    <xf numFmtId="165" fontId="10" fillId="0" borderId="14" xfId="0" applyNumberFormat="1" applyFont="1" applyBorder="1" applyAlignment="1">
      <alignment horizontal="center" vertical="center"/>
    </xf>
    <xf numFmtId="49" fontId="7" fillId="0" borderId="17" xfId="0" applyNumberFormat="1" applyFont="1" applyBorder="1" applyAlignment="1">
      <alignment horizontal="right" vertical="center"/>
    </xf>
    <xf numFmtId="0" fontId="2" fillId="0" borderId="19" xfId="0" applyFont="1" applyBorder="1" applyAlignment="1">
      <alignment vertical="center"/>
    </xf>
    <xf numFmtId="0" fontId="2" fillId="0" borderId="20" xfId="0" applyFont="1" applyBorder="1" applyAlignment="1">
      <alignment horizontal="center" vertical="center"/>
    </xf>
    <xf numFmtId="0" fontId="2" fillId="0" borderId="20" xfId="0" applyFont="1" applyBorder="1" applyAlignment="1">
      <alignment vertical="center"/>
    </xf>
    <xf numFmtId="14" fontId="2" fillId="0" borderId="20" xfId="0" applyNumberFormat="1" applyFont="1" applyBorder="1" applyAlignment="1">
      <alignment vertical="center"/>
    </xf>
    <xf numFmtId="164" fontId="2" fillId="0" borderId="20" xfId="0" applyNumberFormat="1" applyFont="1" applyBorder="1" applyAlignment="1">
      <alignment horizontal="center" vertical="center"/>
    </xf>
    <xf numFmtId="164" fontId="2" fillId="0" borderId="20" xfId="0" applyNumberFormat="1" applyFont="1" applyBorder="1" applyAlignment="1">
      <alignment vertical="center"/>
    </xf>
    <xf numFmtId="2" fontId="2" fillId="0" borderId="20" xfId="0" applyNumberFormat="1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11" fillId="3" borderId="22" xfId="0" applyFont="1" applyFill="1" applyBorder="1" applyAlignment="1">
      <alignment horizontal="center" vertical="center"/>
    </xf>
    <xf numFmtId="0" fontId="11" fillId="3" borderId="23" xfId="1" applyFont="1" applyFill="1" applyBorder="1" applyAlignment="1">
      <alignment horizontal="center" vertical="center" wrapText="1"/>
    </xf>
    <xf numFmtId="14" fontId="11" fillId="3" borderId="23" xfId="1" applyNumberFormat="1" applyFont="1" applyFill="1" applyBorder="1" applyAlignment="1">
      <alignment horizontal="center" vertical="center" wrapText="1"/>
    </xf>
    <xf numFmtId="0" fontId="9" fillId="3" borderId="23" xfId="1" applyFont="1" applyFill="1" applyBorder="1" applyAlignment="1">
      <alignment horizontal="center" vertical="center" wrapText="1"/>
    </xf>
    <xf numFmtId="0" fontId="13" fillId="3" borderId="24" xfId="0" applyFont="1" applyFill="1" applyBorder="1" applyAlignment="1">
      <alignment horizontal="center" vertical="center"/>
    </xf>
    <xf numFmtId="164" fontId="11" fillId="3" borderId="23" xfId="1" applyNumberFormat="1" applyFont="1" applyFill="1" applyBorder="1" applyAlignment="1">
      <alignment horizontal="center" vertical="center" wrapText="1"/>
    </xf>
    <xf numFmtId="2" fontId="11" fillId="3" borderId="23" xfId="1" applyNumberFormat="1" applyFont="1" applyFill="1" applyBorder="1" applyAlignment="1">
      <alignment horizontal="center" vertical="center" wrapText="1"/>
    </xf>
    <xf numFmtId="0" fontId="11" fillId="3" borderId="23" xfId="0" applyFont="1" applyFill="1" applyBorder="1" applyAlignment="1">
      <alignment horizontal="center" vertical="center" wrapText="1"/>
    </xf>
    <xf numFmtId="0" fontId="11" fillId="3" borderId="25" xfId="0" applyFont="1" applyFill="1" applyBorder="1" applyAlignment="1">
      <alignment horizontal="center" vertical="center" wrapText="1"/>
    </xf>
    <xf numFmtId="0" fontId="11" fillId="3" borderId="26" xfId="0" applyFont="1" applyFill="1" applyBorder="1" applyAlignment="1">
      <alignment horizontal="center" vertical="center"/>
    </xf>
    <xf numFmtId="0" fontId="11" fillId="3" borderId="27" xfId="1" applyFont="1" applyFill="1" applyBorder="1" applyAlignment="1">
      <alignment horizontal="center" vertical="center" wrapText="1"/>
    </xf>
    <xf numFmtId="14" fontId="11" fillId="3" borderId="27" xfId="1" applyNumberFormat="1" applyFont="1" applyFill="1" applyBorder="1" applyAlignment="1">
      <alignment horizontal="center" vertical="center" wrapText="1"/>
    </xf>
    <xf numFmtId="0" fontId="9" fillId="3" borderId="27" xfId="1" applyFont="1" applyFill="1" applyBorder="1" applyAlignment="1">
      <alignment horizontal="center" vertical="center" wrapText="1"/>
    </xf>
    <xf numFmtId="0" fontId="13" fillId="3" borderId="28" xfId="0" applyFont="1" applyFill="1" applyBorder="1" applyAlignment="1">
      <alignment horizontal="center" vertical="center"/>
    </xf>
    <xf numFmtId="164" fontId="11" fillId="3" borderId="27" xfId="1" applyNumberFormat="1" applyFont="1" applyFill="1" applyBorder="1" applyAlignment="1">
      <alignment horizontal="center" vertical="center" wrapText="1"/>
    </xf>
    <xf numFmtId="2" fontId="11" fillId="3" borderId="27" xfId="1" applyNumberFormat="1" applyFont="1" applyFill="1" applyBorder="1" applyAlignment="1">
      <alignment horizontal="center" vertical="center" wrapText="1"/>
    </xf>
    <xf numFmtId="0" fontId="11" fillId="3" borderId="27" xfId="0" applyFont="1" applyFill="1" applyBorder="1" applyAlignment="1">
      <alignment horizontal="center" vertical="center" wrapText="1"/>
    </xf>
    <xf numFmtId="0" fontId="11" fillId="3" borderId="29" xfId="0" applyFont="1" applyFill="1" applyBorder="1" applyAlignment="1">
      <alignment horizontal="center" vertical="center" wrapText="1"/>
    </xf>
    <xf numFmtId="0" fontId="11" fillId="0" borderId="26" xfId="0" applyFont="1" applyFill="1" applyBorder="1" applyAlignment="1">
      <alignment horizontal="center" vertical="center"/>
    </xf>
    <xf numFmtId="0" fontId="11" fillId="0" borderId="27" xfId="1" applyFont="1" applyFill="1" applyBorder="1" applyAlignment="1">
      <alignment horizontal="center" vertical="center" wrapText="1"/>
    </xf>
    <xf numFmtId="14" fontId="11" fillId="0" borderId="27" xfId="1" applyNumberFormat="1" applyFont="1" applyFill="1" applyBorder="1" applyAlignment="1">
      <alignment horizontal="center" vertical="center" wrapText="1"/>
    </xf>
    <xf numFmtId="0" fontId="9" fillId="0" borderId="27" xfId="1" applyFont="1" applyFill="1" applyBorder="1" applyAlignment="1">
      <alignment horizontal="center" vertical="center" wrapText="1"/>
    </xf>
    <xf numFmtId="0" fontId="13" fillId="0" borderId="28" xfId="0" applyFont="1" applyFill="1" applyBorder="1" applyAlignment="1">
      <alignment horizontal="center" vertical="center"/>
    </xf>
    <xf numFmtId="164" fontId="11" fillId="0" borderId="27" xfId="1" applyNumberFormat="1" applyFont="1" applyFill="1" applyBorder="1" applyAlignment="1">
      <alignment horizontal="center" vertical="center" wrapText="1"/>
    </xf>
    <xf numFmtId="2" fontId="11" fillId="0" borderId="27" xfId="1" applyNumberFormat="1" applyFont="1" applyFill="1" applyBorder="1" applyAlignment="1">
      <alignment horizontal="center" vertical="center" wrapText="1"/>
    </xf>
    <xf numFmtId="0" fontId="11" fillId="0" borderId="27" xfId="0" applyFont="1" applyFill="1" applyBorder="1" applyAlignment="1">
      <alignment horizontal="center" vertical="center" wrapText="1"/>
    </xf>
    <xf numFmtId="0" fontId="11" fillId="0" borderId="29" xfId="0" applyFont="1" applyFill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0" fontId="14" fillId="0" borderId="27" xfId="0" applyFont="1" applyFill="1" applyBorder="1" applyAlignment="1">
      <alignment horizontal="center" vertical="center"/>
    </xf>
    <xf numFmtId="0" fontId="12" fillId="0" borderId="27" xfId="0" applyFont="1" applyBorder="1" applyAlignment="1">
      <alignment horizontal="left" vertical="center"/>
    </xf>
    <xf numFmtId="14" fontId="12" fillId="0" borderId="27" xfId="0" applyNumberFormat="1" applyFont="1" applyBorder="1" applyAlignment="1">
      <alignment horizontal="center" vertical="center"/>
    </xf>
    <xf numFmtId="165" fontId="14" fillId="0" borderId="27" xfId="0" applyNumberFormat="1" applyFont="1" applyBorder="1" applyAlignment="1">
      <alignment horizontal="center" vertical="center"/>
    </xf>
    <xf numFmtId="2" fontId="14" fillId="0" borderId="27" xfId="0" applyNumberFormat="1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 wrapText="1"/>
    </xf>
    <xf numFmtId="166" fontId="14" fillId="0" borderId="27" xfId="0" applyNumberFormat="1" applyFont="1" applyBorder="1" applyAlignment="1">
      <alignment horizontal="center" vertical="center"/>
    </xf>
    <xf numFmtId="14" fontId="12" fillId="0" borderId="27" xfId="0" applyNumberFormat="1" applyFont="1" applyBorder="1" applyAlignment="1">
      <alignment horizontal="center" vertical="center" wrapText="1"/>
    </xf>
    <xf numFmtId="0" fontId="15" fillId="0" borderId="27" xfId="0" applyFont="1" applyBorder="1" applyAlignment="1">
      <alignment horizontal="left" vertical="center"/>
    </xf>
    <xf numFmtId="14" fontId="15" fillId="0" borderId="27" xfId="0" applyNumberFormat="1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 wrapText="1"/>
    </xf>
    <xf numFmtId="2" fontId="16" fillId="0" borderId="27" xfId="0" applyNumberFormat="1" applyFont="1" applyBorder="1" applyAlignment="1">
      <alignment vertical="center"/>
    </xf>
    <xf numFmtId="0" fontId="2" fillId="0" borderId="2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/>
    </xf>
    <xf numFmtId="0" fontId="15" fillId="0" borderId="28" xfId="0" applyFont="1" applyBorder="1" applyAlignment="1">
      <alignment horizontal="left" vertical="center"/>
    </xf>
    <xf numFmtId="14" fontId="15" fillId="0" borderId="28" xfId="0" applyNumberFormat="1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 wrapText="1"/>
    </xf>
    <xf numFmtId="165" fontId="2" fillId="0" borderId="28" xfId="0" applyNumberFormat="1" applyFont="1" applyBorder="1" applyAlignment="1">
      <alignment horizontal="center" vertical="center"/>
    </xf>
    <xf numFmtId="2" fontId="16" fillId="0" borderId="28" xfId="0" applyNumberFormat="1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165" fontId="2" fillId="0" borderId="27" xfId="0" applyNumberFormat="1" applyFont="1" applyBorder="1" applyAlignment="1">
      <alignment horizontal="center" vertical="center"/>
    </xf>
    <xf numFmtId="2" fontId="16" fillId="0" borderId="27" xfId="0" applyNumberFormat="1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left" vertical="center"/>
    </xf>
    <xf numFmtId="0" fontId="2" fillId="0" borderId="27" xfId="0" applyFont="1" applyBorder="1" applyAlignment="1">
      <alignment horizontal="center" vertical="center" wrapText="1"/>
    </xf>
    <xf numFmtId="166" fontId="2" fillId="0" borderId="27" xfId="0" applyNumberFormat="1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justify"/>
    </xf>
    <xf numFmtId="0" fontId="18" fillId="0" borderId="3" xfId="2" applyFont="1" applyBorder="1" applyAlignment="1">
      <alignment vertical="center" wrapText="1"/>
    </xf>
    <xf numFmtId="14" fontId="10" fillId="0" borderId="3" xfId="0" applyNumberFormat="1" applyFont="1" applyBorder="1" applyAlignment="1">
      <alignment horizontal="center" vertical="center" wrapText="1"/>
    </xf>
    <xf numFmtId="167" fontId="10" fillId="0" borderId="3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64" fontId="10" fillId="0" borderId="3" xfId="0" applyNumberFormat="1" applyFont="1" applyBorder="1" applyAlignment="1">
      <alignment horizontal="center" vertical="center" wrapText="1"/>
    </xf>
    <xf numFmtId="164" fontId="10" fillId="0" borderId="3" xfId="0" applyNumberFormat="1" applyFont="1" applyBorder="1" applyAlignment="1">
      <alignment vertical="center" wrapText="1"/>
    </xf>
    <xf numFmtId="2" fontId="10" fillId="0" borderId="3" xfId="0" applyNumberFormat="1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6" fillId="3" borderId="33" xfId="0" applyFont="1" applyFill="1" applyBorder="1" applyAlignment="1">
      <alignment horizontal="center" vertical="center"/>
    </xf>
    <xf numFmtId="0" fontId="6" fillId="3" borderId="34" xfId="0" applyFont="1" applyFill="1" applyBorder="1" applyAlignment="1">
      <alignment horizontal="center" vertical="center"/>
    </xf>
    <xf numFmtId="0" fontId="6" fillId="3" borderId="34" xfId="0" applyFont="1" applyFill="1" applyBorder="1" applyAlignment="1">
      <alignment vertical="center"/>
    </xf>
    <xf numFmtId="0" fontId="6" fillId="3" borderId="35" xfId="0" applyFont="1" applyFill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49" fontId="2" fillId="0" borderId="27" xfId="0" applyNumberFormat="1" applyFont="1" applyBorder="1" applyAlignment="1">
      <alignment horizontal="left" vertical="center"/>
    </xf>
    <xf numFmtId="14" fontId="2" fillId="0" borderId="27" xfId="0" applyNumberFormat="1" applyFont="1" applyBorder="1" applyAlignment="1">
      <alignment vertical="center"/>
    </xf>
    <xf numFmtId="0" fontId="0" fillId="0" borderId="27" xfId="0" applyBorder="1"/>
    <xf numFmtId="49" fontId="2" fillId="0" borderId="27" xfId="0" applyNumberFormat="1" applyFont="1" applyBorder="1" applyAlignment="1">
      <alignment vertical="center"/>
    </xf>
    <xf numFmtId="0" fontId="2" fillId="0" borderId="29" xfId="0" applyFont="1" applyBorder="1" applyAlignment="1">
      <alignment horizontal="left" vertical="center"/>
    </xf>
    <xf numFmtId="9" fontId="2" fillId="0" borderId="27" xfId="0" applyNumberFormat="1" applyFont="1" applyBorder="1" applyAlignment="1">
      <alignment horizontal="left" vertical="center"/>
    </xf>
    <xf numFmtId="0" fontId="2" fillId="0" borderId="26" xfId="0" applyFont="1" applyBorder="1" applyAlignment="1">
      <alignment vertical="center"/>
    </xf>
    <xf numFmtId="2" fontId="2" fillId="0" borderId="27" xfId="0" applyNumberFormat="1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4" fontId="2" fillId="0" borderId="0" xfId="0" applyNumberFormat="1" applyFont="1" applyAlignment="1">
      <alignment vertical="center"/>
    </xf>
    <xf numFmtId="164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vertical="center"/>
    </xf>
    <xf numFmtId="2" fontId="2" fillId="0" borderId="0" xfId="0" applyNumberFormat="1" applyFont="1" applyAlignment="1">
      <alignment vertical="center"/>
    </xf>
    <xf numFmtId="0" fontId="2" fillId="0" borderId="6" xfId="0" applyFont="1" applyBorder="1" applyAlignment="1">
      <alignment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19" fillId="0" borderId="37" xfId="0" applyFont="1" applyBorder="1" applyAlignment="1">
      <alignment horizontal="center" vertical="center"/>
    </xf>
  </cellXfs>
  <cellStyles count="3">
    <cellStyle name="Обычный" xfId="0" builtinId="0"/>
    <cellStyle name="Обычный_ID4938_RS_1" xfId="2"/>
    <cellStyle name="Обычный_Стартовый протокол Смирнов_20101106_Results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0</xdr:row>
      <xdr:rowOff>161925</xdr:rowOff>
    </xdr:from>
    <xdr:to>
      <xdr:col>3</xdr:col>
      <xdr:colOff>114300</xdr:colOff>
      <xdr:row>4</xdr:row>
      <xdr:rowOff>104775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61925"/>
          <a:ext cx="167640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47625</xdr:colOff>
      <xdr:row>0</xdr:row>
      <xdr:rowOff>47625</xdr:rowOff>
    </xdr:from>
    <xdr:to>
      <xdr:col>12</xdr:col>
      <xdr:colOff>161925</xdr:colOff>
      <xdr:row>4</xdr:row>
      <xdr:rowOff>9525</xdr:rowOff>
    </xdr:to>
    <xdr:pic>
      <xdr:nvPicPr>
        <xdr:cNvPr id="3" name="Picture 5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20125" y="47625"/>
          <a:ext cx="76200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438150</xdr:colOff>
      <xdr:row>88</xdr:row>
      <xdr:rowOff>114300</xdr:rowOff>
    </xdr:from>
    <xdr:to>
      <xdr:col>12</xdr:col>
      <xdr:colOff>409575</xdr:colOff>
      <xdr:row>94</xdr:row>
      <xdr:rowOff>95250</xdr:rowOff>
    </xdr:to>
    <xdr:pic>
      <xdr:nvPicPr>
        <xdr:cNvPr id="4" name="Рисунок 5" descr="михайлова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72475" y="12334875"/>
          <a:ext cx="1257300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19050</xdr:colOff>
      <xdr:row>89</xdr:row>
      <xdr:rowOff>123825</xdr:rowOff>
    </xdr:from>
    <xdr:to>
      <xdr:col>9</xdr:col>
      <xdr:colOff>190500</xdr:colOff>
      <xdr:row>93</xdr:row>
      <xdr:rowOff>95250</xdr:rowOff>
    </xdr:to>
    <xdr:pic>
      <xdr:nvPicPr>
        <xdr:cNvPr id="5" name="Рисунок 4" descr="C:\Users\Judge\Downloads\радчук настя подпись.jp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0" y="12544425"/>
          <a:ext cx="7810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57150</xdr:colOff>
      <xdr:row>88</xdr:row>
      <xdr:rowOff>180975</xdr:rowOff>
    </xdr:from>
    <xdr:to>
      <xdr:col>6</xdr:col>
      <xdr:colOff>666750</xdr:colOff>
      <xdr:row>94</xdr:row>
      <xdr:rowOff>114300</xdr:rowOff>
    </xdr:to>
    <xdr:pic>
      <xdr:nvPicPr>
        <xdr:cNvPr id="6" name="Рисунок 1" descr="Соловьев Г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05275" y="12401550"/>
          <a:ext cx="1152525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O96"/>
  <sheetViews>
    <sheetView tabSelected="1" topLeftCell="A19" zoomScaleNormal="100" workbookViewId="0">
      <selection activeCell="Q30" sqref="Q30"/>
    </sheetView>
  </sheetViews>
  <sheetFormatPr defaultRowHeight="12.75" x14ac:dyDescent="0.2"/>
  <cols>
    <col min="1" max="1" width="7.28515625" customWidth="1"/>
    <col min="2" max="2" width="7.7109375" customWidth="1"/>
    <col min="3" max="3" width="12.28515625" customWidth="1"/>
    <col min="4" max="4" width="22" customWidth="1"/>
    <col min="5" max="5" width="11.42578125" customWidth="1"/>
    <col min="6" max="6" width="8.140625" customWidth="1"/>
    <col min="7" max="7" width="20.28515625" customWidth="1"/>
    <col min="10" max="10" width="11.5703125" customWidth="1"/>
    <col min="11" max="11" width="9.5703125" customWidth="1"/>
    <col min="12" max="12" width="9.7109375" customWidth="1"/>
    <col min="13" max="13" width="9.85546875" customWidth="1"/>
  </cols>
  <sheetData>
    <row r="1" spans="1:13" ht="2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21" x14ac:dyDescent="0.2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11.2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11.2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ht="11.25" customHeight="1" x14ac:dyDescent="0.2">
      <c r="A5" s="2" t="s">
        <v>2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3" ht="26.25" x14ac:dyDescent="0.2">
      <c r="A6" s="3" t="s">
        <v>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">
      <c r="A7" s="3" t="s">
        <v>4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 ht="9" customHeight="1" thickBot="1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</row>
    <row r="9" spans="1:13" ht="19.5" thickTop="1" x14ac:dyDescent="0.2">
      <c r="A9" s="5" t="s">
        <v>5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7"/>
    </row>
    <row r="10" spans="1:13" ht="18.75" x14ac:dyDescent="0.2">
      <c r="A10" s="8" t="s">
        <v>6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10"/>
    </row>
    <row r="11" spans="1:13" ht="18.75" x14ac:dyDescent="0.2">
      <c r="A11" s="11" t="s">
        <v>7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3"/>
    </row>
    <row r="12" spans="1:13" ht="10.5" customHeight="1" x14ac:dyDescent="0.2">
      <c r="A12" s="14" t="s">
        <v>2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6"/>
    </row>
    <row r="13" spans="1:13" ht="15.75" x14ac:dyDescent="0.2">
      <c r="A13" s="17" t="s">
        <v>8</v>
      </c>
      <c r="B13" s="18"/>
      <c r="C13" s="18"/>
      <c r="D13" s="18"/>
      <c r="E13" s="19"/>
      <c r="F13" s="20"/>
      <c r="G13" s="21"/>
      <c r="H13" s="22"/>
      <c r="I13" s="22"/>
      <c r="J13" s="23"/>
      <c r="K13" s="24"/>
      <c r="L13" s="24"/>
      <c r="M13" s="25" t="s">
        <v>9</v>
      </c>
    </row>
    <row r="14" spans="1:13" ht="15.75" x14ac:dyDescent="0.2">
      <c r="A14" s="26" t="s">
        <v>10</v>
      </c>
      <c r="B14" s="27"/>
      <c r="C14" s="27"/>
      <c r="D14" s="27"/>
      <c r="E14" s="28"/>
      <c r="F14" s="29"/>
      <c r="G14" s="30"/>
      <c r="H14" s="31"/>
      <c r="I14" s="31"/>
      <c r="J14" s="32"/>
      <c r="K14" s="32"/>
      <c r="L14" s="32"/>
      <c r="M14" s="33" t="s">
        <v>11</v>
      </c>
    </row>
    <row r="15" spans="1:13" ht="15" x14ac:dyDescent="0.2">
      <c r="A15" s="34" t="s">
        <v>12</v>
      </c>
      <c r="B15" s="35"/>
      <c r="C15" s="35"/>
      <c r="D15" s="35"/>
      <c r="E15" s="35"/>
      <c r="F15" s="35"/>
      <c r="G15" s="36"/>
      <c r="H15" s="37" t="s">
        <v>13</v>
      </c>
      <c r="I15" s="38"/>
      <c r="J15" s="38"/>
      <c r="K15" s="38"/>
      <c r="L15" s="38"/>
      <c r="M15" s="39"/>
    </row>
    <row r="16" spans="1:13" ht="15" x14ac:dyDescent="0.2">
      <c r="A16" s="40" t="s">
        <v>14</v>
      </c>
      <c r="B16" s="41"/>
      <c r="C16" s="41"/>
      <c r="D16" s="42"/>
      <c r="E16" s="43" t="s">
        <v>2</v>
      </c>
      <c r="F16" s="42"/>
      <c r="G16" s="43"/>
      <c r="H16" s="44" t="s">
        <v>15</v>
      </c>
      <c r="I16" s="45"/>
      <c r="J16" s="45"/>
      <c r="K16" s="45"/>
      <c r="L16" s="45"/>
      <c r="M16" s="46"/>
    </row>
    <row r="17" spans="1:15" ht="15" x14ac:dyDescent="0.2">
      <c r="A17" s="40" t="s">
        <v>16</v>
      </c>
      <c r="B17" s="41"/>
      <c r="C17" s="41"/>
      <c r="D17" s="43"/>
      <c r="E17" s="47"/>
      <c r="F17" s="42"/>
      <c r="G17" s="48" t="s">
        <v>17</v>
      </c>
      <c r="H17" s="44" t="s">
        <v>18</v>
      </c>
      <c r="I17" s="45"/>
      <c r="J17" s="45"/>
      <c r="K17" s="45"/>
      <c r="L17" s="45"/>
      <c r="M17" s="46"/>
    </row>
    <row r="18" spans="1:15" ht="15" x14ac:dyDescent="0.2">
      <c r="A18" s="40" t="s">
        <v>19</v>
      </c>
      <c r="B18" s="41"/>
      <c r="C18" s="41"/>
      <c r="D18" s="43"/>
      <c r="E18" s="47"/>
      <c r="F18" s="42"/>
      <c r="G18" s="48" t="s">
        <v>20</v>
      </c>
      <c r="H18" s="44" t="s">
        <v>21</v>
      </c>
      <c r="I18" s="45"/>
      <c r="J18" s="45"/>
      <c r="K18" s="45"/>
      <c r="L18" s="45"/>
      <c r="M18" s="46"/>
    </row>
    <row r="19" spans="1:15" ht="16.5" thickBot="1" x14ac:dyDescent="0.25">
      <c r="A19" s="40" t="s">
        <v>22</v>
      </c>
      <c r="B19" s="49"/>
      <c r="C19" s="49"/>
      <c r="D19" s="50"/>
      <c r="E19" s="51"/>
      <c r="F19" s="50"/>
      <c r="G19" s="48" t="s">
        <v>23</v>
      </c>
      <c r="H19" s="52" t="s">
        <v>24</v>
      </c>
      <c r="I19" s="53"/>
      <c r="J19" s="54"/>
      <c r="K19" s="55"/>
      <c r="M19" s="56" t="s">
        <v>25</v>
      </c>
    </row>
    <row r="20" spans="1:15" ht="14.25" thickTop="1" thickBot="1" x14ac:dyDescent="0.25">
      <c r="A20" s="57"/>
      <c r="B20" s="58"/>
      <c r="C20" s="58"/>
      <c r="D20" s="59"/>
      <c r="E20" s="60"/>
      <c r="F20" s="59"/>
      <c r="G20" s="59"/>
      <c r="H20" s="61"/>
      <c r="I20" s="61"/>
      <c r="J20" s="62"/>
      <c r="K20" s="63"/>
      <c r="L20" s="59"/>
      <c r="M20" s="64"/>
    </row>
    <row r="21" spans="1:15" ht="13.5" thickTop="1" x14ac:dyDescent="0.2">
      <c r="A21" s="65" t="s">
        <v>26</v>
      </c>
      <c r="B21" s="66" t="s">
        <v>27</v>
      </c>
      <c r="C21" s="66" t="s">
        <v>28</v>
      </c>
      <c r="D21" s="66" t="s">
        <v>29</v>
      </c>
      <c r="E21" s="67" t="s">
        <v>30</v>
      </c>
      <c r="F21" s="66" t="s">
        <v>31</v>
      </c>
      <c r="G21" s="68" t="s">
        <v>32</v>
      </c>
      <c r="H21" s="69" t="s">
        <v>33</v>
      </c>
      <c r="I21" s="69" t="s">
        <v>34</v>
      </c>
      <c r="J21" s="70" t="s">
        <v>35</v>
      </c>
      <c r="K21" s="71" t="s">
        <v>36</v>
      </c>
      <c r="L21" s="72" t="s">
        <v>37</v>
      </c>
      <c r="M21" s="73" t="s">
        <v>38</v>
      </c>
    </row>
    <row r="22" spans="1:15" x14ac:dyDescent="0.2">
      <c r="A22" s="74"/>
      <c r="B22" s="75"/>
      <c r="C22" s="75"/>
      <c r="D22" s="75"/>
      <c r="E22" s="76"/>
      <c r="F22" s="75"/>
      <c r="G22" s="77"/>
      <c r="H22" s="78"/>
      <c r="I22" s="78"/>
      <c r="J22" s="79"/>
      <c r="K22" s="80"/>
      <c r="L22" s="81"/>
      <c r="M22" s="82"/>
    </row>
    <row r="23" spans="1:15" ht="6.75" customHeight="1" x14ac:dyDescent="0.2">
      <c r="A23" s="83"/>
      <c r="B23" s="84"/>
      <c r="C23" s="84"/>
      <c r="D23" s="84"/>
      <c r="E23" s="85"/>
      <c r="F23" s="84"/>
      <c r="G23" s="86"/>
      <c r="H23" s="87"/>
      <c r="I23" s="87"/>
      <c r="J23" s="88"/>
      <c r="K23" s="89"/>
      <c r="L23" s="90"/>
      <c r="M23" s="91"/>
    </row>
    <row r="24" spans="1:15" ht="27" customHeight="1" x14ac:dyDescent="0.2">
      <c r="A24" s="92">
        <v>1</v>
      </c>
      <c r="B24" s="93">
        <v>137</v>
      </c>
      <c r="C24" s="94">
        <v>10083104530</v>
      </c>
      <c r="D24" s="94" t="s">
        <v>61</v>
      </c>
      <c r="E24" s="95">
        <v>38427</v>
      </c>
      <c r="F24" s="95" t="s">
        <v>48</v>
      </c>
      <c r="G24" s="95" t="s">
        <v>62</v>
      </c>
      <c r="H24" s="96">
        <v>4.8819999999999997</v>
      </c>
      <c r="I24" s="96">
        <v>4.8120000000000012</v>
      </c>
      <c r="J24" s="100">
        <v>1.1219907407407408E-4</v>
      </c>
      <c r="K24" s="97">
        <v>74.272746028471218</v>
      </c>
      <c r="L24" s="98" t="s">
        <v>46</v>
      </c>
      <c r="M24" s="99"/>
      <c r="O24" s="100">
        <v>1.1219907407407408E-4</v>
      </c>
    </row>
    <row r="25" spans="1:15" ht="27" customHeight="1" x14ac:dyDescent="0.2">
      <c r="A25" s="92">
        <v>2</v>
      </c>
      <c r="B25" s="93">
        <v>98</v>
      </c>
      <c r="C25" s="94">
        <v>10082333782</v>
      </c>
      <c r="D25" s="94" t="s">
        <v>63</v>
      </c>
      <c r="E25" s="95">
        <v>38364</v>
      </c>
      <c r="F25" s="95" t="s">
        <v>46</v>
      </c>
      <c r="G25" s="95" t="s">
        <v>64</v>
      </c>
      <c r="H25" s="96">
        <v>4.8739999999999997</v>
      </c>
      <c r="I25" s="96">
        <v>4.846000000000001</v>
      </c>
      <c r="J25" s="100">
        <v>1.1250000000000001E-4</v>
      </c>
      <c r="K25" s="97">
        <v>74.074074074074076</v>
      </c>
      <c r="L25" s="98" t="s">
        <v>48</v>
      </c>
      <c r="M25" s="99"/>
      <c r="O25" s="100">
        <v>1.1250000000000001E-4</v>
      </c>
    </row>
    <row r="26" spans="1:15" ht="27" customHeight="1" x14ac:dyDescent="0.2">
      <c r="A26" s="92">
        <v>3</v>
      </c>
      <c r="B26" s="93">
        <v>142</v>
      </c>
      <c r="C26" s="94">
        <v>10007772108</v>
      </c>
      <c r="D26" s="94" t="s">
        <v>65</v>
      </c>
      <c r="E26" s="95">
        <v>34749</v>
      </c>
      <c r="F26" s="95" t="s">
        <v>46</v>
      </c>
      <c r="G26" s="95" t="s">
        <v>62</v>
      </c>
      <c r="H26" s="96">
        <v>4.84</v>
      </c>
      <c r="I26" s="96">
        <v>4.8900000000000006</v>
      </c>
      <c r="J26" s="100">
        <v>1.1261574074074075E-4</v>
      </c>
      <c r="K26" s="97">
        <v>73.997944501541625</v>
      </c>
      <c r="L26" s="98" t="s">
        <v>48</v>
      </c>
      <c r="M26" s="99"/>
      <c r="O26" s="100">
        <v>1.1261574074074075E-4</v>
      </c>
    </row>
    <row r="27" spans="1:15" ht="27" customHeight="1" x14ac:dyDescent="0.2">
      <c r="A27" s="92">
        <v>4</v>
      </c>
      <c r="B27" s="93">
        <v>94</v>
      </c>
      <c r="C27" s="94">
        <v>10034956154</v>
      </c>
      <c r="D27" s="94" t="s">
        <v>66</v>
      </c>
      <c r="E27" s="95">
        <v>36828</v>
      </c>
      <c r="F27" s="95" t="s">
        <v>46</v>
      </c>
      <c r="G27" s="101" t="s">
        <v>67</v>
      </c>
      <c r="H27" s="96">
        <v>4.8860000000000001</v>
      </c>
      <c r="I27" s="96">
        <v>4.88</v>
      </c>
      <c r="J27" s="100">
        <v>1.1303240740740741E-4</v>
      </c>
      <c r="K27" s="97">
        <v>73.725168953512181</v>
      </c>
      <c r="L27" s="98" t="s">
        <v>48</v>
      </c>
      <c r="M27" s="99"/>
      <c r="O27" s="100">
        <v>1.1303240740740741E-4</v>
      </c>
    </row>
    <row r="28" spans="1:15" ht="27" customHeight="1" x14ac:dyDescent="0.2">
      <c r="A28" s="92">
        <v>5</v>
      </c>
      <c r="B28" s="93">
        <v>132</v>
      </c>
      <c r="C28" s="94">
        <v>10015266972</v>
      </c>
      <c r="D28" s="94" t="s">
        <v>68</v>
      </c>
      <c r="E28" s="95">
        <v>36202</v>
      </c>
      <c r="F28" s="95" t="s">
        <v>46</v>
      </c>
      <c r="G28" s="95" t="s">
        <v>62</v>
      </c>
      <c r="H28" s="96">
        <v>4.8789999999999996</v>
      </c>
      <c r="I28" s="96">
        <v>4.9600000000000009</v>
      </c>
      <c r="J28" s="100">
        <v>1.1387731481481482E-4</v>
      </c>
      <c r="K28" s="97">
        <v>73.178168513060271</v>
      </c>
      <c r="L28" s="98" t="s">
        <v>48</v>
      </c>
      <c r="M28" s="99"/>
      <c r="O28" s="100">
        <v>1.1387731481481482E-4</v>
      </c>
    </row>
    <row r="29" spans="1:15" ht="27" customHeight="1" x14ac:dyDescent="0.2">
      <c r="A29" s="92">
        <v>6</v>
      </c>
      <c r="B29" s="93">
        <v>143</v>
      </c>
      <c r="C29" s="94">
        <v>10034934431</v>
      </c>
      <c r="D29" s="94" t="s">
        <v>69</v>
      </c>
      <c r="E29" s="95">
        <v>36630</v>
      </c>
      <c r="F29" s="95" t="s">
        <v>48</v>
      </c>
      <c r="G29" s="101" t="s">
        <v>70</v>
      </c>
      <c r="H29" s="96">
        <v>4.9530000000000003</v>
      </c>
      <c r="I29" s="96">
        <v>4.915</v>
      </c>
      <c r="J29" s="100">
        <v>1.1421296296296297E-4</v>
      </c>
      <c r="K29" s="97">
        <v>72.963113092825296</v>
      </c>
      <c r="L29" s="98" t="s">
        <v>48</v>
      </c>
      <c r="M29" s="99"/>
      <c r="O29" s="100">
        <v>1.1421296296296297E-4</v>
      </c>
    </row>
    <row r="30" spans="1:15" ht="27" customHeight="1" x14ac:dyDescent="0.2">
      <c r="A30" s="92">
        <v>7</v>
      </c>
      <c r="B30" s="93">
        <v>140</v>
      </c>
      <c r="C30" s="94">
        <v>10082411180</v>
      </c>
      <c r="D30" s="94" t="s">
        <v>71</v>
      </c>
      <c r="E30" s="95">
        <v>38034</v>
      </c>
      <c r="F30" s="95" t="s">
        <v>48</v>
      </c>
      <c r="G30" s="95" t="s">
        <v>62</v>
      </c>
      <c r="H30" s="96">
        <v>4.9279999999999999</v>
      </c>
      <c r="I30" s="96">
        <v>4.95</v>
      </c>
      <c r="J30" s="100">
        <v>1.1432870370370369E-4</v>
      </c>
      <c r="K30" s="97">
        <v>72.889248835796721</v>
      </c>
      <c r="L30" s="98" t="s">
        <v>48</v>
      </c>
      <c r="M30" s="99"/>
      <c r="O30" s="100">
        <v>1.1432870370370369E-4</v>
      </c>
    </row>
    <row r="31" spans="1:15" ht="27" customHeight="1" x14ac:dyDescent="0.2">
      <c r="A31" s="92">
        <v>8</v>
      </c>
      <c r="B31" s="93">
        <v>96</v>
      </c>
      <c r="C31" s="94">
        <v>10116329252</v>
      </c>
      <c r="D31" s="94" t="s">
        <v>72</v>
      </c>
      <c r="E31" s="95">
        <v>37988</v>
      </c>
      <c r="F31" s="95" t="s">
        <v>48</v>
      </c>
      <c r="G31" s="95" t="s">
        <v>64</v>
      </c>
      <c r="H31" s="96">
        <v>5.0010000000000003</v>
      </c>
      <c r="I31" s="96">
        <v>4.9210000000000003</v>
      </c>
      <c r="J31" s="100">
        <v>1.1483796296296298E-4</v>
      </c>
      <c r="K31" s="97">
        <v>72.566014916347513</v>
      </c>
      <c r="L31" s="98" t="s">
        <v>48</v>
      </c>
      <c r="M31" s="99"/>
      <c r="O31" s="100">
        <v>1.1483796296296298E-4</v>
      </c>
    </row>
    <row r="32" spans="1:15" ht="27" customHeight="1" x14ac:dyDescent="0.2">
      <c r="A32" s="92">
        <v>9</v>
      </c>
      <c r="B32" s="93">
        <v>68</v>
      </c>
      <c r="C32" s="94">
        <v>10063781322</v>
      </c>
      <c r="D32" s="94" t="s">
        <v>73</v>
      </c>
      <c r="E32" s="95">
        <v>37834</v>
      </c>
      <c r="F32" s="95" t="s">
        <v>48</v>
      </c>
      <c r="G32" s="95" t="s">
        <v>74</v>
      </c>
      <c r="H32" s="96">
        <v>5.0220000000000002</v>
      </c>
      <c r="I32" s="96">
        <v>4.9800000000000004</v>
      </c>
      <c r="J32" s="100">
        <v>1.157638888888889E-4</v>
      </c>
      <c r="K32" s="97">
        <v>71.985602879424107</v>
      </c>
      <c r="L32" s="98" t="s">
        <v>48</v>
      </c>
      <c r="M32" s="99"/>
      <c r="O32" s="100">
        <v>1.157638888888889E-4</v>
      </c>
    </row>
    <row r="33" spans="1:15" ht="27" customHeight="1" x14ac:dyDescent="0.2">
      <c r="A33" s="92">
        <v>10</v>
      </c>
      <c r="B33" s="98">
        <v>69</v>
      </c>
      <c r="C33" s="94">
        <v>10103577792</v>
      </c>
      <c r="D33" s="94" t="s">
        <v>75</v>
      </c>
      <c r="E33" s="95">
        <v>37602</v>
      </c>
      <c r="F33" s="95" t="s">
        <v>48</v>
      </c>
      <c r="G33" s="95" t="s">
        <v>74</v>
      </c>
      <c r="H33" s="96">
        <v>4.9569999999999999</v>
      </c>
      <c r="I33" s="96">
        <v>5.0900000000000007</v>
      </c>
      <c r="J33" s="100">
        <v>1.1628472222222223E-4</v>
      </c>
      <c r="K33" s="97">
        <v>71.663183039713346</v>
      </c>
      <c r="L33" s="98" t="s">
        <v>48</v>
      </c>
      <c r="M33" s="99"/>
      <c r="O33" s="100">
        <v>1.1628472222222223E-4</v>
      </c>
    </row>
    <row r="34" spans="1:15" ht="27" customHeight="1" x14ac:dyDescent="0.2">
      <c r="A34" s="92">
        <v>11</v>
      </c>
      <c r="B34" s="93">
        <v>102</v>
      </c>
      <c r="C34" s="94">
        <v>10036021740</v>
      </c>
      <c r="D34" s="94" t="s">
        <v>76</v>
      </c>
      <c r="E34" s="95">
        <v>37340</v>
      </c>
      <c r="F34" s="95" t="s">
        <v>48</v>
      </c>
      <c r="G34" s="95" t="s">
        <v>64</v>
      </c>
      <c r="H34" s="96">
        <v>4.9909999999999997</v>
      </c>
      <c r="I34" s="96">
        <v>5.0739999999999998</v>
      </c>
      <c r="J34" s="100">
        <v>1.1649305555555554E-4</v>
      </c>
      <c r="K34" s="97">
        <v>71.53502235469449</v>
      </c>
      <c r="L34" s="98" t="s">
        <v>48</v>
      </c>
      <c r="M34" s="99"/>
      <c r="O34" s="100">
        <v>1.1649305555555554E-4</v>
      </c>
    </row>
    <row r="35" spans="1:15" ht="27" customHeight="1" x14ac:dyDescent="0.2">
      <c r="A35" s="92">
        <v>12</v>
      </c>
      <c r="B35" s="93">
        <v>99</v>
      </c>
      <c r="C35" s="94">
        <v>10036029824</v>
      </c>
      <c r="D35" s="94" t="s">
        <v>77</v>
      </c>
      <c r="E35" s="95">
        <v>37854</v>
      </c>
      <c r="F35" s="95" t="s">
        <v>48</v>
      </c>
      <c r="G35" s="95" t="s">
        <v>64</v>
      </c>
      <c r="H35" s="96">
        <v>4.9880000000000004</v>
      </c>
      <c r="I35" s="96">
        <v>5.0869999999999989</v>
      </c>
      <c r="J35" s="100">
        <v>1.166087962962963E-4</v>
      </c>
      <c r="K35" s="97">
        <v>71.464019851116632</v>
      </c>
      <c r="L35" s="98" t="s">
        <v>48</v>
      </c>
      <c r="M35" s="99"/>
      <c r="O35" s="100">
        <v>1.166087962962963E-4</v>
      </c>
    </row>
    <row r="36" spans="1:15" ht="27" customHeight="1" x14ac:dyDescent="0.2">
      <c r="A36" s="92">
        <v>13</v>
      </c>
      <c r="B36" s="93">
        <v>95</v>
      </c>
      <c r="C36" s="94">
        <v>10076948161</v>
      </c>
      <c r="D36" s="94" t="s">
        <v>78</v>
      </c>
      <c r="E36" s="95">
        <v>38092</v>
      </c>
      <c r="F36" s="95" t="s">
        <v>50</v>
      </c>
      <c r="G36" s="95" t="s">
        <v>64</v>
      </c>
      <c r="H36" s="96">
        <v>5.04</v>
      </c>
      <c r="I36" s="96">
        <v>5.0409999999999995</v>
      </c>
      <c r="J36" s="100">
        <v>1.1667824074074072E-4</v>
      </c>
      <c r="K36" s="97">
        <v>71.421485963694082</v>
      </c>
      <c r="L36" s="98" t="s">
        <v>48</v>
      </c>
      <c r="M36" s="99"/>
      <c r="O36" s="100">
        <v>1.1667824074074072E-4</v>
      </c>
    </row>
    <row r="37" spans="1:15" ht="27" customHeight="1" x14ac:dyDescent="0.2">
      <c r="A37" s="92">
        <v>14</v>
      </c>
      <c r="B37" s="93">
        <v>101</v>
      </c>
      <c r="C37" s="94">
        <v>10082146957</v>
      </c>
      <c r="D37" s="94" t="s">
        <v>79</v>
      </c>
      <c r="E37" s="95">
        <v>38445</v>
      </c>
      <c r="F37" s="95" t="s">
        <v>48</v>
      </c>
      <c r="G37" s="95" t="s">
        <v>64</v>
      </c>
      <c r="H37" s="96">
        <v>5.0279999999999996</v>
      </c>
      <c r="I37" s="96">
        <v>5.1030000000000006</v>
      </c>
      <c r="J37" s="100">
        <v>1.1725694444444445E-4</v>
      </c>
      <c r="K37" s="97">
        <v>71.068996150429385</v>
      </c>
      <c r="L37" s="98" t="s">
        <v>48</v>
      </c>
      <c r="M37" s="99"/>
      <c r="O37" s="100">
        <v>1.1725694444444445E-4</v>
      </c>
    </row>
    <row r="38" spans="1:15" ht="27" customHeight="1" x14ac:dyDescent="0.2">
      <c r="A38" s="92">
        <v>15</v>
      </c>
      <c r="B38" s="93">
        <v>100</v>
      </c>
      <c r="C38" s="94">
        <v>10076776187</v>
      </c>
      <c r="D38" s="94" t="s">
        <v>80</v>
      </c>
      <c r="E38" s="95">
        <v>37974</v>
      </c>
      <c r="F38" s="95" t="s">
        <v>48</v>
      </c>
      <c r="G38" s="95" t="s">
        <v>64</v>
      </c>
      <c r="H38" s="96">
        <v>5.1639999999999997</v>
      </c>
      <c r="I38" s="96">
        <v>5.0570000000000004</v>
      </c>
      <c r="J38" s="100">
        <v>1.1829861111111111E-4</v>
      </c>
      <c r="K38" s="97">
        <v>70.443205165835053</v>
      </c>
      <c r="L38" s="98" t="s">
        <v>50</v>
      </c>
      <c r="M38" s="99"/>
      <c r="O38" s="100">
        <v>1.1829861111111111E-4</v>
      </c>
    </row>
    <row r="39" spans="1:15" ht="27" customHeight="1" x14ac:dyDescent="0.2">
      <c r="A39" s="92">
        <v>16</v>
      </c>
      <c r="B39" s="93">
        <v>104</v>
      </c>
      <c r="C39" s="94">
        <v>10101332446</v>
      </c>
      <c r="D39" s="94" t="s">
        <v>81</v>
      </c>
      <c r="E39" s="95">
        <v>38409</v>
      </c>
      <c r="F39" s="95" t="s">
        <v>50</v>
      </c>
      <c r="G39" s="95" t="s">
        <v>64</v>
      </c>
      <c r="H39" s="96">
        <v>5.22</v>
      </c>
      <c r="I39" s="96">
        <v>5.2429999999999994</v>
      </c>
      <c r="J39" s="100">
        <v>1.2109953703703702E-4</v>
      </c>
      <c r="K39" s="97">
        <v>68.813915702953281</v>
      </c>
      <c r="L39" s="98" t="s">
        <v>50</v>
      </c>
      <c r="M39" s="99"/>
      <c r="O39" s="100">
        <v>1.2109953703703702E-4</v>
      </c>
    </row>
    <row r="40" spans="1:15" ht="27" customHeight="1" x14ac:dyDescent="0.2">
      <c r="A40" s="92">
        <v>17</v>
      </c>
      <c r="B40" s="93">
        <v>103</v>
      </c>
      <c r="C40" s="94">
        <v>10090182395</v>
      </c>
      <c r="D40" s="94" t="s">
        <v>82</v>
      </c>
      <c r="E40" s="95">
        <v>38552</v>
      </c>
      <c r="F40" s="95" t="s">
        <v>48</v>
      </c>
      <c r="G40" s="95" t="s">
        <v>64</v>
      </c>
      <c r="H40" s="96">
        <v>5.3140000000000001</v>
      </c>
      <c r="I40" s="96">
        <v>5.3130000000000006</v>
      </c>
      <c r="J40" s="100">
        <v>1.2299768518518519E-4</v>
      </c>
      <c r="K40" s="97">
        <v>67.751952573633204</v>
      </c>
      <c r="L40" s="98" t="s">
        <v>50</v>
      </c>
      <c r="M40" s="99"/>
      <c r="O40" s="100">
        <v>1.2299768518518519E-4</v>
      </c>
    </row>
    <row r="41" spans="1:15" ht="24" hidden="1" customHeight="1" x14ac:dyDescent="0.2">
      <c r="A41" s="92"/>
      <c r="B41" s="93"/>
      <c r="C41" s="102"/>
      <c r="D41" s="102"/>
      <c r="E41" s="103"/>
      <c r="F41" s="103"/>
      <c r="G41" s="104"/>
      <c r="H41" s="96"/>
      <c r="I41" s="96"/>
      <c r="J41" s="96"/>
      <c r="K41" s="105"/>
      <c r="L41" s="106"/>
      <c r="M41" s="99"/>
      <c r="O41" s="100"/>
    </row>
    <row r="42" spans="1:15" ht="24" hidden="1" customHeight="1" x14ac:dyDescent="0.2">
      <c r="A42" s="92"/>
      <c r="B42" s="93"/>
      <c r="C42" s="102"/>
      <c r="D42" s="102"/>
      <c r="E42" s="103"/>
      <c r="F42" s="103"/>
      <c r="G42" s="104"/>
      <c r="H42" s="96"/>
      <c r="I42" s="96"/>
      <c r="J42" s="96"/>
      <c r="K42" s="105"/>
      <c r="L42" s="106"/>
      <c r="M42" s="99"/>
      <c r="O42" s="100"/>
    </row>
    <row r="43" spans="1:15" hidden="1" x14ac:dyDescent="0.2">
      <c r="A43" s="92"/>
      <c r="B43" s="93"/>
      <c r="C43" s="102"/>
      <c r="D43" s="102"/>
      <c r="E43" s="103"/>
      <c r="F43" s="103"/>
      <c r="G43" s="104"/>
      <c r="H43" s="96"/>
      <c r="I43" s="96"/>
      <c r="J43" s="96"/>
      <c r="K43" s="97"/>
      <c r="L43" s="107" t="str">
        <f t="shared" ref="L43:L77" si="0">IF(O43&lt;=9.7,"МСМК",IF(O43&lt;=10.2,"МС",IF(O43&lt;=11,"КМС",IF(O43&lt;=11.6,"1 СР",IF(O43&lt;=12.2,"2 СР",IF(O43&lt;=13,"3 СР",IF(O43&lt;=14,"1 сп.юн.р.")))))))</f>
        <v>МСМК</v>
      </c>
      <c r="M43" s="99"/>
    </row>
    <row r="44" spans="1:15" hidden="1" x14ac:dyDescent="0.2">
      <c r="A44" s="108"/>
      <c r="B44" s="109"/>
      <c r="C44" s="110"/>
      <c r="D44" s="110"/>
      <c r="E44" s="111"/>
      <c r="F44" s="111"/>
      <c r="G44" s="112"/>
      <c r="H44" s="113"/>
      <c r="I44" s="113"/>
      <c r="J44" s="113"/>
      <c r="K44" s="114"/>
      <c r="L44" s="107" t="str">
        <f t="shared" si="0"/>
        <v>МСМК</v>
      </c>
      <c r="M44" s="115"/>
    </row>
    <row r="45" spans="1:15" hidden="1" x14ac:dyDescent="0.2">
      <c r="A45" s="116"/>
      <c r="B45" s="106"/>
      <c r="C45" s="102"/>
      <c r="D45" s="102"/>
      <c r="E45" s="103"/>
      <c r="F45" s="103"/>
      <c r="G45" s="104"/>
      <c r="H45" s="117"/>
      <c r="I45" s="117"/>
      <c r="J45" s="117"/>
      <c r="K45" s="118"/>
      <c r="L45" s="107" t="str">
        <f t="shared" si="0"/>
        <v>МСМК</v>
      </c>
      <c r="M45" s="119"/>
    </row>
    <row r="46" spans="1:15" hidden="1" x14ac:dyDescent="0.2">
      <c r="A46" s="116"/>
      <c r="B46" s="106"/>
      <c r="C46" s="102"/>
      <c r="D46" s="102"/>
      <c r="E46" s="103"/>
      <c r="F46" s="103"/>
      <c r="G46" s="104"/>
      <c r="H46" s="117"/>
      <c r="I46" s="117"/>
      <c r="J46" s="117"/>
      <c r="K46" s="118"/>
      <c r="L46" s="107" t="str">
        <f t="shared" si="0"/>
        <v>МСМК</v>
      </c>
      <c r="M46" s="119"/>
    </row>
    <row r="47" spans="1:15" hidden="1" x14ac:dyDescent="0.2">
      <c r="A47" s="116"/>
      <c r="B47" s="106"/>
      <c r="C47" s="102"/>
      <c r="D47" s="102"/>
      <c r="E47" s="103"/>
      <c r="F47" s="103"/>
      <c r="G47" s="104"/>
      <c r="H47" s="117"/>
      <c r="I47" s="117"/>
      <c r="J47" s="117"/>
      <c r="K47" s="118"/>
      <c r="L47" s="107" t="str">
        <f t="shared" si="0"/>
        <v>МСМК</v>
      </c>
      <c r="M47" s="119"/>
    </row>
    <row r="48" spans="1:15" hidden="1" x14ac:dyDescent="0.2">
      <c r="A48" s="116"/>
      <c r="B48" s="106"/>
      <c r="C48" s="102"/>
      <c r="D48" s="102"/>
      <c r="E48" s="103"/>
      <c r="F48" s="103"/>
      <c r="G48" s="104"/>
      <c r="H48" s="117"/>
      <c r="I48" s="117"/>
      <c r="J48" s="117"/>
      <c r="K48" s="118"/>
      <c r="L48" s="107" t="str">
        <f t="shared" si="0"/>
        <v>МСМК</v>
      </c>
      <c r="M48" s="119"/>
    </row>
    <row r="49" spans="1:13" hidden="1" x14ac:dyDescent="0.2">
      <c r="A49" s="116"/>
      <c r="B49" s="106"/>
      <c r="C49" s="102"/>
      <c r="D49" s="102"/>
      <c r="E49" s="103"/>
      <c r="F49" s="103"/>
      <c r="G49" s="104"/>
      <c r="H49" s="117"/>
      <c r="I49" s="117"/>
      <c r="J49" s="117"/>
      <c r="K49" s="118"/>
      <c r="L49" s="107" t="str">
        <f t="shared" si="0"/>
        <v>МСМК</v>
      </c>
      <c r="M49" s="119"/>
    </row>
    <row r="50" spans="1:13" hidden="1" x14ac:dyDescent="0.2">
      <c r="A50" s="116"/>
      <c r="B50" s="106"/>
      <c r="C50" s="102"/>
      <c r="D50" s="102"/>
      <c r="E50" s="103"/>
      <c r="F50" s="103"/>
      <c r="G50" s="104"/>
      <c r="H50" s="117"/>
      <c r="I50" s="117"/>
      <c r="J50" s="117"/>
      <c r="K50" s="118"/>
      <c r="L50" s="107" t="str">
        <f t="shared" si="0"/>
        <v>МСМК</v>
      </c>
      <c r="M50" s="119"/>
    </row>
    <row r="51" spans="1:13" hidden="1" x14ac:dyDescent="0.2">
      <c r="A51" s="116"/>
      <c r="B51" s="106"/>
      <c r="C51" s="102"/>
      <c r="D51" s="102"/>
      <c r="E51" s="103"/>
      <c r="F51" s="103"/>
      <c r="G51" s="104"/>
      <c r="H51" s="117"/>
      <c r="I51" s="117"/>
      <c r="J51" s="117"/>
      <c r="K51" s="118"/>
      <c r="L51" s="107" t="str">
        <f t="shared" si="0"/>
        <v>МСМК</v>
      </c>
      <c r="M51" s="119"/>
    </row>
    <row r="52" spans="1:13" hidden="1" x14ac:dyDescent="0.2">
      <c r="A52" s="116"/>
      <c r="B52" s="106"/>
      <c r="C52" s="102"/>
      <c r="D52" s="102"/>
      <c r="E52" s="103"/>
      <c r="F52" s="103"/>
      <c r="G52" s="104"/>
      <c r="H52" s="117"/>
      <c r="I52" s="117"/>
      <c r="J52" s="117"/>
      <c r="K52" s="118"/>
      <c r="L52" s="107" t="str">
        <f t="shared" si="0"/>
        <v>МСМК</v>
      </c>
      <c r="M52" s="119"/>
    </row>
    <row r="53" spans="1:13" hidden="1" x14ac:dyDescent="0.2">
      <c r="A53" s="116"/>
      <c r="B53" s="106"/>
      <c r="C53" s="102"/>
      <c r="D53" s="102"/>
      <c r="E53" s="103"/>
      <c r="F53" s="103"/>
      <c r="G53" s="104"/>
      <c r="H53" s="117"/>
      <c r="I53" s="117"/>
      <c r="J53" s="117"/>
      <c r="K53" s="118"/>
      <c r="L53" s="107" t="str">
        <f t="shared" si="0"/>
        <v>МСМК</v>
      </c>
      <c r="M53" s="119"/>
    </row>
    <row r="54" spans="1:13" hidden="1" x14ac:dyDescent="0.2">
      <c r="A54" s="116"/>
      <c r="B54" s="106"/>
      <c r="C54" s="102"/>
      <c r="D54" s="102"/>
      <c r="E54" s="103"/>
      <c r="F54" s="103"/>
      <c r="G54" s="104"/>
      <c r="H54" s="117"/>
      <c r="I54" s="117"/>
      <c r="J54" s="117"/>
      <c r="K54" s="118"/>
      <c r="L54" s="107" t="str">
        <f t="shared" si="0"/>
        <v>МСМК</v>
      </c>
      <c r="M54" s="119"/>
    </row>
    <row r="55" spans="1:13" hidden="1" x14ac:dyDescent="0.2">
      <c r="A55" s="116"/>
      <c r="B55" s="106"/>
      <c r="C55" s="102"/>
      <c r="D55" s="102"/>
      <c r="E55" s="103"/>
      <c r="F55" s="103"/>
      <c r="G55" s="104"/>
      <c r="H55" s="117"/>
      <c r="I55" s="117"/>
      <c r="J55" s="117"/>
      <c r="K55" s="118"/>
      <c r="L55" s="107" t="str">
        <f t="shared" si="0"/>
        <v>МСМК</v>
      </c>
      <c r="M55" s="119"/>
    </row>
    <row r="56" spans="1:13" hidden="1" x14ac:dyDescent="0.2">
      <c r="A56" s="116"/>
      <c r="B56" s="106"/>
      <c r="C56" s="102"/>
      <c r="D56" s="102"/>
      <c r="E56" s="103"/>
      <c r="F56" s="103"/>
      <c r="G56" s="104"/>
      <c r="H56" s="117"/>
      <c r="I56" s="117"/>
      <c r="J56" s="117"/>
      <c r="K56" s="118"/>
      <c r="L56" s="107" t="str">
        <f t="shared" si="0"/>
        <v>МСМК</v>
      </c>
      <c r="M56" s="119"/>
    </row>
    <row r="57" spans="1:13" hidden="1" x14ac:dyDescent="0.2">
      <c r="A57" s="116"/>
      <c r="B57" s="106"/>
      <c r="C57" s="102"/>
      <c r="D57" s="102"/>
      <c r="E57" s="103"/>
      <c r="F57" s="103"/>
      <c r="G57" s="104"/>
      <c r="H57" s="117"/>
      <c r="I57" s="117"/>
      <c r="J57" s="117"/>
      <c r="K57" s="118"/>
      <c r="L57" s="107" t="str">
        <f t="shared" si="0"/>
        <v>МСМК</v>
      </c>
      <c r="M57" s="119"/>
    </row>
    <row r="58" spans="1:13" hidden="1" x14ac:dyDescent="0.2">
      <c r="A58" s="116"/>
      <c r="B58" s="106"/>
      <c r="C58" s="102"/>
      <c r="D58" s="102"/>
      <c r="E58" s="103"/>
      <c r="F58" s="103"/>
      <c r="G58" s="104"/>
      <c r="H58" s="117"/>
      <c r="I58" s="117"/>
      <c r="J58" s="117"/>
      <c r="K58" s="118"/>
      <c r="L58" s="107" t="str">
        <f t="shared" si="0"/>
        <v>МСМК</v>
      </c>
      <c r="M58" s="119"/>
    </row>
    <row r="59" spans="1:13" hidden="1" x14ac:dyDescent="0.2">
      <c r="A59" s="116"/>
      <c r="B59" s="106"/>
      <c r="C59" s="102"/>
      <c r="D59" s="102"/>
      <c r="E59" s="103"/>
      <c r="F59" s="103"/>
      <c r="G59" s="104"/>
      <c r="H59" s="117"/>
      <c r="I59" s="117"/>
      <c r="J59" s="117"/>
      <c r="K59" s="118"/>
      <c r="L59" s="107" t="str">
        <f t="shared" si="0"/>
        <v>МСМК</v>
      </c>
      <c r="M59" s="119"/>
    </row>
    <row r="60" spans="1:13" hidden="1" x14ac:dyDescent="0.2">
      <c r="A60" s="116"/>
      <c r="B60" s="106"/>
      <c r="C60" s="102"/>
      <c r="D60" s="102"/>
      <c r="E60" s="103"/>
      <c r="F60" s="103"/>
      <c r="G60" s="104"/>
      <c r="H60" s="117"/>
      <c r="I60" s="117"/>
      <c r="J60" s="117"/>
      <c r="K60" s="118"/>
      <c r="L60" s="107" t="str">
        <f t="shared" si="0"/>
        <v>МСМК</v>
      </c>
      <c r="M60" s="119"/>
    </row>
    <row r="61" spans="1:13" hidden="1" x14ac:dyDescent="0.2">
      <c r="A61" s="116"/>
      <c r="B61" s="106"/>
      <c r="C61" s="102"/>
      <c r="D61" s="102"/>
      <c r="E61" s="103"/>
      <c r="F61" s="103"/>
      <c r="G61" s="104"/>
      <c r="H61" s="117"/>
      <c r="I61" s="117"/>
      <c r="J61" s="117"/>
      <c r="K61" s="118"/>
      <c r="L61" s="107" t="str">
        <f t="shared" si="0"/>
        <v>МСМК</v>
      </c>
      <c r="M61" s="119"/>
    </row>
    <row r="62" spans="1:13" hidden="1" x14ac:dyDescent="0.2">
      <c r="A62" s="116"/>
      <c r="B62" s="106"/>
      <c r="C62" s="102"/>
      <c r="D62" s="102"/>
      <c r="E62" s="103"/>
      <c r="F62" s="103"/>
      <c r="G62" s="104"/>
      <c r="H62" s="117"/>
      <c r="I62" s="117"/>
      <c r="J62" s="117"/>
      <c r="K62" s="118"/>
      <c r="L62" s="107" t="str">
        <f t="shared" si="0"/>
        <v>МСМК</v>
      </c>
      <c r="M62" s="119"/>
    </row>
    <row r="63" spans="1:13" hidden="1" x14ac:dyDescent="0.2">
      <c r="A63" s="116"/>
      <c r="B63" s="106"/>
      <c r="C63" s="102"/>
      <c r="D63" s="102"/>
      <c r="E63" s="103"/>
      <c r="F63" s="103"/>
      <c r="G63" s="104"/>
      <c r="H63" s="117"/>
      <c r="I63" s="117"/>
      <c r="J63" s="117"/>
      <c r="K63" s="118"/>
      <c r="L63" s="107" t="str">
        <f t="shared" si="0"/>
        <v>МСМК</v>
      </c>
      <c r="M63" s="119"/>
    </row>
    <row r="64" spans="1:13" hidden="1" x14ac:dyDescent="0.2">
      <c r="A64" s="116"/>
      <c r="B64" s="106"/>
      <c r="C64" s="102"/>
      <c r="D64" s="102"/>
      <c r="E64" s="103"/>
      <c r="F64" s="103"/>
      <c r="G64" s="104"/>
      <c r="H64" s="117"/>
      <c r="I64" s="117"/>
      <c r="J64" s="117"/>
      <c r="K64" s="118"/>
      <c r="L64" s="107" t="str">
        <f t="shared" si="0"/>
        <v>МСМК</v>
      </c>
      <c r="M64" s="119"/>
    </row>
    <row r="65" spans="1:13" hidden="1" x14ac:dyDescent="0.2">
      <c r="A65" s="116"/>
      <c r="B65" s="106"/>
      <c r="C65" s="102"/>
      <c r="D65" s="102"/>
      <c r="E65" s="103"/>
      <c r="F65" s="103"/>
      <c r="G65" s="104"/>
      <c r="H65" s="117"/>
      <c r="I65" s="117"/>
      <c r="J65" s="117"/>
      <c r="K65" s="118"/>
      <c r="L65" s="107" t="str">
        <f t="shared" si="0"/>
        <v>МСМК</v>
      </c>
      <c r="M65" s="119"/>
    </row>
    <row r="66" spans="1:13" hidden="1" x14ac:dyDescent="0.2">
      <c r="A66" s="116"/>
      <c r="B66" s="106"/>
      <c r="C66" s="102"/>
      <c r="D66" s="102"/>
      <c r="E66" s="103"/>
      <c r="F66" s="103"/>
      <c r="G66" s="104"/>
      <c r="H66" s="117"/>
      <c r="I66" s="117"/>
      <c r="J66" s="117"/>
      <c r="K66" s="118"/>
      <c r="L66" s="107" t="str">
        <f t="shared" si="0"/>
        <v>МСМК</v>
      </c>
      <c r="M66" s="119"/>
    </row>
    <row r="67" spans="1:13" hidden="1" x14ac:dyDescent="0.2">
      <c r="A67" s="116"/>
      <c r="B67" s="106"/>
      <c r="C67" s="102"/>
      <c r="D67" s="102"/>
      <c r="E67" s="103"/>
      <c r="F67" s="103"/>
      <c r="G67" s="104"/>
      <c r="H67" s="117"/>
      <c r="I67" s="117"/>
      <c r="J67" s="117"/>
      <c r="K67" s="118"/>
      <c r="L67" s="107" t="str">
        <f t="shared" si="0"/>
        <v>МСМК</v>
      </c>
      <c r="M67" s="119"/>
    </row>
    <row r="68" spans="1:13" hidden="1" x14ac:dyDescent="0.2">
      <c r="A68" s="116"/>
      <c r="B68" s="106"/>
      <c r="C68" s="102"/>
      <c r="D68" s="102"/>
      <c r="E68" s="103"/>
      <c r="F68" s="103"/>
      <c r="G68" s="104"/>
      <c r="H68" s="117"/>
      <c r="I68" s="117"/>
      <c r="J68" s="117"/>
      <c r="K68" s="118"/>
      <c r="L68" s="107" t="str">
        <f t="shared" si="0"/>
        <v>МСМК</v>
      </c>
      <c r="M68" s="119"/>
    </row>
    <row r="69" spans="1:13" hidden="1" x14ac:dyDescent="0.2">
      <c r="A69" s="116"/>
      <c r="B69" s="106"/>
      <c r="C69" s="102"/>
      <c r="D69" s="102"/>
      <c r="E69" s="103"/>
      <c r="F69" s="103"/>
      <c r="G69" s="104"/>
      <c r="H69" s="117"/>
      <c r="I69" s="117"/>
      <c r="J69" s="117"/>
      <c r="K69" s="118"/>
      <c r="L69" s="107" t="str">
        <f t="shared" si="0"/>
        <v>МСМК</v>
      </c>
      <c r="M69" s="119"/>
    </row>
    <row r="70" spans="1:13" hidden="1" x14ac:dyDescent="0.2">
      <c r="A70" s="116"/>
      <c r="B70" s="106"/>
      <c r="C70" s="102"/>
      <c r="D70" s="102"/>
      <c r="E70" s="103"/>
      <c r="F70" s="103"/>
      <c r="G70" s="104"/>
      <c r="H70" s="117"/>
      <c r="I70" s="117"/>
      <c r="J70" s="117"/>
      <c r="K70" s="118"/>
      <c r="L70" s="107" t="str">
        <f t="shared" si="0"/>
        <v>МСМК</v>
      </c>
      <c r="M70" s="119"/>
    </row>
    <row r="71" spans="1:13" hidden="1" x14ac:dyDescent="0.2">
      <c r="A71" s="116"/>
      <c r="B71" s="106"/>
      <c r="C71" s="102"/>
      <c r="D71" s="102"/>
      <c r="E71" s="103"/>
      <c r="F71" s="103"/>
      <c r="G71" s="104"/>
      <c r="H71" s="117"/>
      <c r="I71" s="117"/>
      <c r="J71" s="117"/>
      <c r="K71" s="118"/>
      <c r="L71" s="107" t="str">
        <f t="shared" si="0"/>
        <v>МСМК</v>
      </c>
      <c r="M71" s="119"/>
    </row>
    <row r="72" spans="1:13" hidden="1" x14ac:dyDescent="0.2">
      <c r="A72" s="116"/>
      <c r="B72" s="106"/>
      <c r="C72" s="102"/>
      <c r="D72" s="102"/>
      <c r="E72" s="103"/>
      <c r="F72" s="103"/>
      <c r="G72" s="104"/>
      <c r="H72" s="117"/>
      <c r="I72" s="117"/>
      <c r="J72" s="117"/>
      <c r="K72" s="118"/>
      <c r="L72" s="107" t="str">
        <f t="shared" si="0"/>
        <v>МСМК</v>
      </c>
      <c r="M72" s="119"/>
    </row>
    <row r="73" spans="1:13" hidden="1" x14ac:dyDescent="0.2">
      <c r="A73" s="116"/>
      <c r="B73" s="106"/>
      <c r="C73" s="102"/>
      <c r="D73" s="102"/>
      <c r="E73" s="103"/>
      <c r="F73" s="103"/>
      <c r="G73" s="104"/>
      <c r="H73" s="117"/>
      <c r="I73" s="117"/>
      <c r="J73" s="117"/>
      <c r="K73" s="118"/>
      <c r="L73" s="107" t="str">
        <f t="shared" si="0"/>
        <v>МСМК</v>
      </c>
      <c r="M73" s="119"/>
    </row>
    <row r="74" spans="1:13" hidden="1" x14ac:dyDescent="0.2">
      <c r="A74" s="116"/>
      <c r="B74" s="106"/>
      <c r="C74" s="106"/>
      <c r="D74" s="120"/>
      <c r="E74" s="106"/>
      <c r="F74" s="106"/>
      <c r="G74" s="121"/>
      <c r="H74" s="117"/>
      <c r="I74" s="117"/>
      <c r="J74" s="117"/>
      <c r="K74" s="118"/>
      <c r="L74" s="107" t="str">
        <f t="shared" si="0"/>
        <v>МСМК</v>
      </c>
      <c r="M74" s="119"/>
    </row>
    <row r="75" spans="1:13" hidden="1" x14ac:dyDescent="0.2">
      <c r="A75" s="116"/>
      <c r="B75" s="106"/>
      <c r="C75" s="106"/>
      <c r="D75" s="120"/>
      <c r="E75" s="106"/>
      <c r="F75" s="106"/>
      <c r="G75" s="121"/>
      <c r="H75" s="117"/>
      <c r="I75" s="117"/>
      <c r="J75" s="117"/>
      <c r="K75" s="118"/>
      <c r="L75" s="107" t="str">
        <f t="shared" si="0"/>
        <v>МСМК</v>
      </c>
      <c r="M75" s="119"/>
    </row>
    <row r="76" spans="1:13" hidden="1" x14ac:dyDescent="0.2">
      <c r="A76" s="116"/>
      <c r="B76" s="106"/>
      <c r="C76" s="106"/>
      <c r="D76" s="120"/>
      <c r="E76" s="106"/>
      <c r="F76" s="106"/>
      <c r="G76" s="121"/>
      <c r="H76" s="117"/>
      <c r="I76" s="117"/>
      <c r="J76" s="117"/>
      <c r="K76" s="118"/>
      <c r="L76" s="107" t="str">
        <f t="shared" si="0"/>
        <v>МСМК</v>
      </c>
      <c r="M76" s="119"/>
    </row>
    <row r="77" spans="1:13" hidden="1" x14ac:dyDescent="0.2">
      <c r="A77" s="116"/>
      <c r="B77" s="106"/>
      <c r="C77" s="106"/>
      <c r="D77" s="120"/>
      <c r="E77" s="106"/>
      <c r="F77" s="106"/>
      <c r="G77" s="121"/>
      <c r="H77" s="122"/>
      <c r="I77" s="117"/>
      <c r="J77" s="122"/>
      <c r="K77" s="118"/>
      <c r="L77" s="107" t="str">
        <f t="shared" si="0"/>
        <v>МСМК</v>
      </c>
      <c r="M77" s="119"/>
    </row>
    <row r="78" spans="1:13" ht="8.25" customHeight="1" thickBot="1" x14ac:dyDescent="0.25">
      <c r="A78" s="116"/>
      <c r="B78" s="106"/>
      <c r="C78" s="106"/>
      <c r="D78" s="120"/>
      <c r="E78" s="106"/>
      <c r="F78" s="106"/>
      <c r="G78" s="121"/>
      <c r="H78" s="122"/>
      <c r="I78" s="117"/>
      <c r="J78" s="122"/>
      <c r="K78" s="118"/>
      <c r="L78" s="106"/>
      <c r="M78" s="123"/>
    </row>
    <row r="79" spans="1:13" ht="17.25" thickTop="1" thickBot="1" x14ac:dyDescent="0.25">
      <c r="A79" s="124"/>
      <c r="B79" s="125"/>
      <c r="C79" s="125"/>
      <c r="D79" s="126"/>
      <c r="E79" s="127"/>
      <c r="F79" s="128"/>
      <c r="G79" s="129"/>
      <c r="H79" s="130"/>
      <c r="I79" s="130"/>
      <c r="J79" s="131"/>
      <c r="K79" s="132"/>
      <c r="L79" s="133"/>
      <c r="M79" s="134"/>
    </row>
    <row r="80" spans="1:13" ht="15.75" thickTop="1" x14ac:dyDescent="0.2">
      <c r="A80" s="135" t="s">
        <v>39</v>
      </c>
      <c r="B80" s="136"/>
      <c r="C80" s="136"/>
      <c r="D80" s="136"/>
      <c r="E80" s="137"/>
      <c r="F80" s="137"/>
      <c r="G80" s="136" t="s">
        <v>40</v>
      </c>
      <c r="H80" s="136"/>
      <c r="I80" s="136"/>
      <c r="J80" s="136"/>
      <c r="K80" s="136"/>
      <c r="L80" s="136"/>
      <c r="M80" s="138"/>
    </row>
    <row r="81" spans="1:13" x14ac:dyDescent="0.2">
      <c r="A81" s="139" t="s">
        <v>41</v>
      </c>
      <c r="B81" s="140"/>
      <c r="C81" s="141"/>
      <c r="D81" s="140"/>
      <c r="E81" s="142"/>
      <c r="F81" s="140"/>
      <c r="G81" s="120" t="s">
        <v>42</v>
      </c>
      <c r="H81" s="106">
        <v>3</v>
      </c>
      <c r="I81" s="143"/>
      <c r="J81" s="144" t="s">
        <v>43</v>
      </c>
      <c r="K81" s="106">
        <f>COUNTIF(F24:F96,"ЗМС")</f>
        <v>0</v>
      </c>
      <c r="L81" s="144"/>
      <c r="M81" s="145"/>
    </row>
    <row r="82" spans="1:13" x14ac:dyDescent="0.2">
      <c r="A82" s="139" t="s">
        <v>44</v>
      </c>
      <c r="B82" s="140"/>
      <c r="C82" s="146"/>
      <c r="D82" s="140"/>
      <c r="E82" s="142"/>
      <c r="F82" s="140"/>
      <c r="G82" s="141" t="s">
        <v>45</v>
      </c>
      <c r="H82" s="106">
        <f>H83+H87</f>
        <v>17</v>
      </c>
      <c r="I82" s="143"/>
      <c r="J82" s="144" t="s">
        <v>46</v>
      </c>
      <c r="K82" s="106">
        <f>COUNTIF(F24:F96,"МСМК")</f>
        <v>4</v>
      </c>
      <c r="L82" s="144"/>
      <c r="M82" s="145"/>
    </row>
    <row r="83" spans="1:13" x14ac:dyDescent="0.2">
      <c r="A83" s="147"/>
      <c r="B83" s="140"/>
      <c r="C83" s="120"/>
      <c r="D83" s="140"/>
      <c r="E83" s="142"/>
      <c r="F83" s="140"/>
      <c r="G83" s="141" t="s">
        <v>47</v>
      </c>
      <c r="H83" s="106">
        <f>H84+H85+H86</f>
        <v>17</v>
      </c>
      <c r="I83" s="143"/>
      <c r="J83" s="144" t="s">
        <v>48</v>
      </c>
      <c r="K83" s="106">
        <f>COUNTIF(F24:F96,"МС")</f>
        <v>11</v>
      </c>
      <c r="L83" s="144"/>
      <c r="M83" s="145"/>
    </row>
    <row r="84" spans="1:13" x14ac:dyDescent="0.2">
      <c r="A84" s="147"/>
      <c r="B84" s="140"/>
      <c r="C84" s="120"/>
      <c r="D84" s="140"/>
      <c r="E84" s="142"/>
      <c r="F84" s="140"/>
      <c r="G84" s="141" t="s">
        <v>49</v>
      </c>
      <c r="H84" s="106">
        <f>COUNT(A24:A96)</f>
        <v>17</v>
      </c>
      <c r="I84" s="143"/>
      <c r="J84" s="144" t="s">
        <v>50</v>
      </c>
      <c r="K84" s="106">
        <f>COUNTIF(F24:F96,"КМС")</f>
        <v>2</v>
      </c>
      <c r="L84" s="144"/>
      <c r="M84" s="145"/>
    </row>
    <row r="85" spans="1:13" x14ac:dyDescent="0.2">
      <c r="A85" s="147"/>
      <c r="B85" s="140"/>
      <c r="C85" s="120"/>
      <c r="D85" s="140"/>
      <c r="E85" s="142"/>
      <c r="F85" s="140"/>
      <c r="G85" s="141" t="s">
        <v>51</v>
      </c>
      <c r="H85" s="106">
        <f>COUNTIF(A24:A96,"НФ")</f>
        <v>0</v>
      </c>
      <c r="I85" s="143"/>
      <c r="J85" s="144" t="s">
        <v>52</v>
      </c>
      <c r="K85" s="106">
        <f>COUNTIF(F24:F96,"1 СР")</f>
        <v>0</v>
      </c>
      <c r="L85" s="144"/>
      <c r="M85" s="145"/>
    </row>
    <row r="86" spans="1:13" x14ac:dyDescent="0.2">
      <c r="A86" s="147"/>
      <c r="B86" s="140"/>
      <c r="C86" s="140"/>
      <c r="D86" s="140"/>
      <c r="E86" s="142"/>
      <c r="F86" s="140"/>
      <c r="G86" s="141" t="s">
        <v>53</v>
      </c>
      <c r="H86" s="106">
        <f>COUNTIF(A24:A96,"ДСКВ")</f>
        <v>0</v>
      </c>
      <c r="I86" s="143"/>
      <c r="J86" s="148" t="s">
        <v>54</v>
      </c>
      <c r="K86" s="106">
        <f>COUNTIF(F24:F96,"2 СР")</f>
        <v>0</v>
      </c>
      <c r="L86" s="148"/>
      <c r="M86" s="145"/>
    </row>
    <row r="87" spans="1:13" x14ac:dyDescent="0.2">
      <c r="A87" s="147"/>
      <c r="B87" s="140"/>
      <c r="C87" s="140"/>
      <c r="D87" s="140"/>
      <c r="E87" s="142"/>
      <c r="F87" s="140"/>
      <c r="G87" s="141" t="s">
        <v>55</v>
      </c>
      <c r="H87" s="106">
        <f>COUNTIF(A24:A96,"НС")</f>
        <v>0</v>
      </c>
      <c r="I87" s="143"/>
      <c r="J87" s="148" t="s">
        <v>56</v>
      </c>
      <c r="K87" s="106">
        <f>COUNTIF(F24:F96,"3 СР")</f>
        <v>0</v>
      </c>
      <c r="L87" s="148"/>
      <c r="M87" s="145"/>
    </row>
    <row r="88" spans="1:13" x14ac:dyDescent="0.2">
      <c r="A88" s="149"/>
      <c r="B88" s="150"/>
      <c r="C88" s="150"/>
      <c r="D88" s="151"/>
      <c r="E88" s="152"/>
      <c r="F88" s="151"/>
      <c r="G88" s="151"/>
      <c r="H88" s="153"/>
      <c r="I88" s="153"/>
      <c r="J88" s="154"/>
      <c r="K88" s="155"/>
      <c r="L88" s="151"/>
      <c r="M88" s="156"/>
    </row>
    <row r="89" spans="1:13" ht="15.75" x14ac:dyDescent="0.2">
      <c r="A89" s="157" t="s">
        <v>57</v>
      </c>
      <c r="B89" s="158"/>
      <c r="C89" s="158"/>
      <c r="D89" s="158"/>
      <c r="E89" s="158" t="s">
        <v>58</v>
      </c>
      <c r="F89" s="158"/>
      <c r="G89" s="158"/>
      <c r="H89" s="158" t="s">
        <v>59</v>
      </c>
      <c r="I89" s="158"/>
      <c r="J89" s="158"/>
      <c r="K89" s="158" t="s">
        <v>60</v>
      </c>
      <c r="L89" s="158"/>
      <c r="M89" s="159"/>
    </row>
    <row r="90" spans="1:13" x14ac:dyDescent="0.2">
      <c r="A90" s="160"/>
      <c r="B90" s="2"/>
      <c r="C90" s="2"/>
      <c r="D90" s="2"/>
      <c r="E90" s="2"/>
      <c r="F90" s="161"/>
      <c r="G90" s="161"/>
      <c r="H90" s="161"/>
      <c r="I90" s="161"/>
      <c r="J90" s="161"/>
      <c r="K90" s="161"/>
      <c r="L90" s="161"/>
      <c r="M90" s="162"/>
    </row>
    <row r="91" spans="1:13" x14ac:dyDescent="0.2">
      <c r="A91" s="163"/>
      <c r="B91" s="150"/>
      <c r="C91" s="150"/>
      <c r="D91" s="150"/>
      <c r="E91" s="164"/>
      <c r="F91" s="150"/>
      <c r="G91" s="150"/>
      <c r="H91" s="153"/>
      <c r="I91" s="153"/>
      <c r="J91" s="153"/>
      <c r="K91" s="150"/>
      <c r="L91" s="150"/>
      <c r="M91" s="165"/>
    </row>
    <row r="92" spans="1:13" x14ac:dyDescent="0.2">
      <c r="A92" s="163"/>
      <c r="B92" s="150"/>
      <c r="C92" s="150"/>
      <c r="D92" s="150"/>
      <c r="E92" s="164"/>
      <c r="F92" s="150"/>
      <c r="G92" s="150"/>
      <c r="H92" s="153"/>
      <c r="I92" s="153"/>
      <c r="J92" s="153"/>
      <c r="K92" s="150"/>
      <c r="L92" s="150"/>
      <c r="M92" s="165"/>
    </row>
    <row r="93" spans="1:13" x14ac:dyDescent="0.2">
      <c r="A93" s="163"/>
      <c r="B93" s="150"/>
      <c r="C93" s="150"/>
      <c r="D93" s="150"/>
      <c r="E93" s="164"/>
      <c r="F93" s="150"/>
      <c r="G93" s="150"/>
      <c r="H93" s="153"/>
      <c r="I93" s="153"/>
      <c r="J93" s="153"/>
      <c r="K93" s="150"/>
      <c r="L93" s="150"/>
      <c r="M93" s="165"/>
    </row>
    <row r="94" spans="1:13" x14ac:dyDescent="0.2">
      <c r="A94" s="163"/>
      <c r="B94" s="150"/>
      <c r="C94" s="150"/>
      <c r="D94" s="150"/>
      <c r="E94" s="164"/>
      <c r="F94" s="150"/>
      <c r="G94" s="150"/>
      <c r="H94" s="153"/>
      <c r="I94" s="153"/>
      <c r="J94" s="154"/>
      <c r="K94" s="155"/>
      <c r="L94" s="151"/>
      <c r="M94" s="165"/>
    </row>
    <row r="95" spans="1:13" ht="13.5" thickBot="1" x14ac:dyDescent="0.25">
      <c r="A95" s="166" t="s">
        <v>2</v>
      </c>
      <c r="B95" s="167"/>
      <c r="C95" s="167"/>
      <c r="D95" s="167"/>
      <c r="E95" s="168" t="str">
        <f>G17</f>
        <v>Соловьев Г.Н. (ВК, Санкт-Петербург)</v>
      </c>
      <c r="F95" s="168"/>
      <c r="G95" s="168"/>
      <c r="H95" s="168" t="str">
        <f>G18</f>
        <v>Валова А.С. (ВК, Санкт-Петербург)</v>
      </c>
      <c r="I95" s="168"/>
      <c r="J95" s="168"/>
      <c r="K95" s="168" t="str">
        <f>G19</f>
        <v>Михайлова И.Н. (ВК, Санкт-Петербург)</v>
      </c>
      <c r="L95" s="168"/>
      <c r="M95" s="169"/>
    </row>
    <row r="96" spans="1:13" ht="13.5" thickTop="1" x14ac:dyDescent="0.2"/>
  </sheetData>
  <autoFilter ref="B23:O40">
    <sortState ref="B24:O40">
      <sortCondition ref="J23:J40"/>
    </sortState>
  </autoFilter>
  <mergeCells count="44">
    <mergeCell ref="A95:D95"/>
    <mergeCell ref="E95:G95"/>
    <mergeCell ref="H95:J95"/>
    <mergeCell ref="K95:M95"/>
    <mergeCell ref="A89:D89"/>
    <mergeCell ref="E89:G89"/>
    <mergeCell ref="H89:J89"/>
    <mergeCell ref="K89:M89"/>
    <mergeCell ref="A90:E90"/>
    <mergeCell ref="F90:M90"/>
    <mergeCell ref="J21:J22"/>
    <mergeCell ref="K21:K22"/>
    <mergeCell ref="L21:L22"/>
    <mergeCell ref="M21:M22"/>
    <mergeCell ref="A80:D80"/>
    <mergeCell ref="G80:M80"/>
    <mergeCell ref="H18:M18"/>
    <mergeCell ref="A21:A22"/>
    <mergeCell ref="B21:B22"/>
    <mergeCell ref="C21:C22"/>
    <mergeCell ref="D21:D22"/>
    <mergeCell ref="E21:E22"/>
    <mergeCell ref="F21:F22"/>
    <mergeCell ref="G21:G22"/>
    <mergeCell ref="H21:H22"/>
    <mergeCell ref="I21:I22"/>
    <mergeCell ref="A13:D13"/>
    <mergeCell ref="A14:D14"/>
    <mergeCell ref="A15:G15"/>
    <mergeCell ref="H15:M15"/>
    <mergeCell ref="H16:M16"/>
    <mergeCell ref="H17:M17"/>
    <mergeCell ref="A7:M7"/>
    <mergeCell ref="A8:M8"/>
    <mergeCell ref="A9:M9"/>
    <mergeCell ref="A10:M10"/>
    <mergeCell ref="A11:M11"/>
    <mergeCell ref="A12:M12"/>
    <mergeCell ref="A1:M1"/>
    <mergeCell ref="A2:M2"/>
    <mergeCell ref="A3:M3"/>
    <mergeCell ref="A4:M4"/>
    <mergeCell ref="A5:M5"/>
    <mergeCell ref="A6:M6"/>
  </mergeCells>
  <conditionalFormatting sqref="G84:G87">
    <cfRule type="duplicateValues" dxfId="0" priority="1"/>
  </conditionalFormatting>
  <pageMargins left="0" right="0" top="0" bottom="0" header="0" footer="0"/>
  <pageSetup paperSize="9" scale="6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муж 200сх</vt:lpstr>
      <vt:lpstr>'муж 200сх'!Область_печати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SHVSM</dc:creator>
  <cp:lastModifiedBy>SHVSM</cp:lastModifiedBy>
  <dcterms:created xsi:type="dcterms:W3CDTF">2024-10-05T16:38:46Z</dcterms:created>
  <dcterms:modified xsi:type="dcterms:W3CDTF">2024-10-05T16:39:11Z</dcterms:modified>
</cp:coreProperties>
</file>