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КР 2 этап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время'!$A$1:$K$81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3" i="2" l="1"/>
  <c r="J81" i="2"/>
  <c r="K72" i="2" l="1"/>
  <c r="K71" i="2"/>
  <c r="K70" i="2"/>
  <c r="I70" i="2"/>
  <c r="H81" i="2" l="1"/>
  <c r="E81" i="2"/>
  <c r="I73" i="2"/>
  <c r="I72" i="2"/>
  <c r="I71" i="2"/>
  <c r="K69" i="2"/>
  <c r="K68" i="2"/>
  <c r="K67" i="2"/>
  <c r="I69" i="2" l="1"/>
  <c r="I68" i="2" s="1"/>
</calcChain>
</file>

<file path=xl/sharedStrings.xml><?xml version="1.0" encoding="utf-8"?>
<sst xmlns="http://schemas.openxmlformats.org/spreadsheetml/2006/main" count="276" uniqueCount="169">
  <si>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</si>
  <si>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</si>
  <si>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</si>
  <si>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</si>
  <si>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</si>
  <si>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</si>
  <si>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</si>
  <si>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</si>
  <si>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</si>
  <si>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</si>
  <si>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</si>
  <si>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</si>
  <si>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</si>
  <si>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</si>
  <si>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</si>
  <si>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</si>
  <si>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</si>
  <si>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</si>
  <si>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</si>
  <si>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</si>
  <si>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</si>
  <si>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</si>
  <si>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</si>
  <si>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</si>
  <si>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</si>
  <si>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</si>
  <si>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</si>
  <si>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</si>
  <si>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</si>
  <si>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</si>
  <si>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</si>
  <si>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</si>
  <si>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</si>
  <si>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</si>
  <si>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</si>
  <si>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</si>
  <si>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</si>
  <si>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</si>
  <si>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</si>
  <si>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</si>
  <si>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</si>
  <si>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</si>
  <si>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</si>
  <si>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</si>
  <si>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</si>
  <si>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</si>
  <si>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</si>
  <si>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</si>
  <si>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</si>
  <si>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</si>
  <si>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</si>
  <si>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</si>
  <si>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</si>
  <si>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</si>
  <si>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</si>
  <si>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</si>
  <si>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</si>
  <si>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</si>
  <si>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 xml:space="preserve"> ДАТА ПРОВЕДЕНИЯ: 07 апреля 2022 года </t>
  </si>
  <si>
    <t>ГБУ РМ"СШОР по велоспорту"</t>
  </si>
  <si>
    <t>Москва</t>
  </si>
  <si>
    <t>ГБУ "СШОР "Нагорная" Москомспорта</t>
  </si>
  <si>
    <t>Санкт-Петербург</t>
  </si>
  <si>
    <t>СПб ГБПОУ "Олимпийские надежды"</t>
  </si>
  <si>
    <t>ГБУ БО СШОР "Русь"</t>
  </si>
  <si>
    <t>Минспорт РО</t>
  </si>
  <si>
    <t>Температура: +18</t>
  </si>
  <si>
    <t>Республика Мордовия</t>
  </si>
  <si>
    <t>Брянская область</t>
  </si>
  <si>
    <t>Ростовская область</t>
  </si>
  <si>
    <t>Шерганов Данила</t>
  </si>
  <si>
    <t>07.05.2008</t>
  </si>
  <si>
    <t>Кондратьев Михаил</t>
  </si>
  <si>
    <t>16.01.2008</t>
  </si>
  <si>
    <t>Московская область</t>
  </si>
  <si>
    <t>ГБУ МО"СШОР по велоспорту"</t>
  </si>
  <si>
    <t>Подрядчиков Александр</t>
  </si>
  <si>
    <t>19.08.2008</t>
  </si>
  <si>
    <t>Гатилин Александр</t>
  </si>
  <si>
    <t>30.04.2009</t>
  </si>
  <si>
    <t>Козинка Роман</t>
  </si>
  <si>
    <t>13.12.2008</t>
  </si>
  <si>
    <t>Филиппов Максим</t>
  </si>
  <si>
    <t>08.05.2008</t>
  </si>
  <si>
    <t>Журавлев Артем</t>
  </si>
  <si>
    <t>26.03.2009</t>
  </si>
  <si>
    <t>Карпинский Константин</t>
  </si>
  <si>
    <t>20.08.2009</t>
  </si>
  <si>
    <t>Беляков Владимир</t>
  </si>
  <si>
    <t>18.01.2008</t>
  </si>
  <si>
    <t>Караваев Владимир</t>
  </si>
  <si>
    <t>24.01.2008</t>
  </si>
  <si>
    <t>Иванов Егор</t>
  </si>
  <si>
    <t>07.06.2008</t>
  </si>
  <si>
    <t>ГБУ БО СШОР РУСЬ</t>
  </si>
  <si>
    <t>Миненко Матвей</t>
  </si>
  <si>
    <t>29.08.2008</t>
  </si>
  <si>
    <t>Шумский Илья</t>
  </si>
  <si>
    <t>01.06.2009</t>
  </si>
  <si>
    <t>Журавлев Михаил</t>
  </si>
  <si>
    <t>Табачков Всеволод</t>
  </si>
  <si>
    <t>21.07.2008</t>
  </si>
  <si>
    <t>Филиппов Евгений</t>
  </si>
  <si>
    <t>Щетинин Артемий</t>
  </si>
  <si>
    <t>14.11.2008</t>
  </si>
  <si>
    <t>Коробов Иван</t>
  </si>
  <si>
    <t>29.12.2008</t>
  </si>
  <si>
    <t>Ястреб Константин</t>
  </si>
  <si>
    <t>04.02.2009</t>
  </si>
  <si>
    <t>Козионов Константин</t>
  </si>
  <si>
    <t>24.02.2008</t>
  </si>
  <si>
    <t>Удмуртская Республика</t>
  </si>
  <si>
    <t>БУ УР ССШОР по велоспорту</t>
  </si>
  <si>
    <t>Левченко Аким</t>
  </si>
  <si>
    <t>04.09.2009</t>
  </si>
  <si>
    <t>ГБУ "СШОР Нагорная"Москомспорта</t>
  </si>
  <si>
    <t>Семенов Артем</t>
  </si>
  <si>
    <t>17.09.2008</t>
  </si>
  <si>
    <t>Шестаков Артем</t>
  </si>
  <si>
    <t>31.10.2008</t>
  </si>
  <si>
    <t>Зольников Захар</t>
  </si>
  <si>
    <t>19.01.2008</t>
  </si>
  <si>
    <t>Пензенская область</t>
  </si>
  <si>
    <t>МБУ СШ №4 г.Пензы</t>
  </si>
  <si>
    <t>Кшняйкин Андрей</t>
  </si>
  <si>
    <t>01.04.2008</t>
  </si>
  <si>
    <t>Ратников Матвей</t>
  </si>
  <si>
    <t>11.08.2009</t>
  </si>
  <si>
    <t>Благодатских Ярослав</t>
  </si>
  <si>
    <t>08.04.2008</t>
  </si>
  <si>
    <t>Гаврилов Денис</t>
  </si>
  <si>
    <t>16.04.2009</t>
  </si>
  <si>
    <t>Шапошников Владислав</t>
  </si>
  <si>
    <t>12.09.2008</t>
  </si>
  <si>
    <t>Морозов Илья</t>
  </si>
  <si>
    <t>Липатов Никита</t>
  </si>
  <si>
    <t>15.05.2008</t>
  </si>
  <si>
    <t>Хамидуллин Богдан</t>
  </si>
  <si>
    <t>04.04.2009</t>
  </si>
  <si>
    <t>Дудин Тимофей</t>
  </si>
  <si>
    <t>27.06.2009</t>
  </si>
  <si>
    <t>Туржов Константин</t>
  </si>
  <si>
    <t>07.08.2009</t>
  </si>
  <si>
    <t>ГБУ СШОР Петродворцового района СПБ</t>
  </si>
  <si>
    <t>Буданов Владислав</t>
  </si>
  <si>
    <t>26.02.2009</t>
  </si>
  <si>
    <t>Сурин Иван</t>
  </si>
  <si>
    <t>Климов Николай</t>
  </si>
  <si>
    <t>04.08.2009</t>
  </si>
  <si>
    <t>Самыловский Никита</t>
  </si>
  <si>
    <t>28.01.2008</t>
  </si>
  <si>
    <t>Краснодарский край</t>
  </si>
  <si>
    <t>ГБУ КК "СШОР по велосипедному спорту"</t>
  </si>
  <si>
    <t>Сёмин Сергей</t>
  </si>
  <si>
    <t>22.12.2008</t>
  </si>
  <si>
    <t>Костерин Владимир</t>
  </si>
  <si>
    <t>28.04.2008</t>
  </si>
  <si>
    <t>Тельнов Лев</t>
  </si>
  <si>
    <t>12.11.2009</t>
  </si>
  <si>
    <t>Кочергин Дмитрий</t>
  </si>
  <si>
    <t>08.10.2009</t>
  </si>
  <si>
    <t>Есин Николай</t>
  </si>
  <si>
    <t>02.09.2009</t>
  </si>
  <si>
    <t>Юноши 13-14 лет</t>
  </si>
  <si>
    <t>№ ЕКП 2022: 4684</t>
  </si>
  <si>
    <t>2 сп.юн.р.</t>
  </si>
  <si>
    <t>1 сп.юн.р.</t>
  </si>
  <si>
    <r>
      <t xml:space="preserve">НАЧАЛО ГОНКИ: </t>
    </r>
    <r>
      <rPr>
        <sz val="11"/>
        <rFont val="Calibri"/>
        <family val="2"/>
        <charset val="204"/>
      </rPr>
      <t>16ч 25м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</si>
  <si>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19ч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</si>
</sst>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left" vertical="center"/>
    </xf>
    <xf numFmtId="0" fontId="21" fillId="0" borderId="36" xfId="0" applyNumberFormat="1" applyFont="1" applyFill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1" fillId="0" borderId="24" xfId="0" applyNumberFormat="1" applyFont="1" applyFill="1" applyBorder="1" applyAlignment="1">
      <alignment horizontal="center" vertical="center"/>
    </xf>
    <xf numFmtId="165" fontId="21" fillId="0" borderId="36" xfId="0" applyNumberFormat="1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Z81"/>
  <sheetViews>
    <sheetView tabSelected="1" view="pageBreakPreview" topLeftCell="D1" zoomScaleNormal="100" zoomScaleSheetLayoutView="100" zoomScalePageLayoutView="95" workbookViewId="0">
      <selection activeCell="H14" sqref="H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8554687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14" width="9.140625" style="1"/>
  </cols>
  <sheetData>
    <row r="1" spans="1:11" ht="22.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2.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2.5" customHeight="1" x14ac:dyDescent="0.2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22.5" customHeight="1" x14ac:dyDescent="0.2">
      <c r="A4" s="108" t="s">
        <v>48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21" customHeight="1" x14ac:dyDescent="0.2">
      <c r="A5" s="108" t="s">
        <v>49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s="3" customFormat="1" ht="28.5" x14ac:dyDescent="0.2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s="3" customFormat="1" ht="18" customHeight="1" x14ac:dyDescent="0.2">
      <c r="A7" s="105" t="s">
        <v>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s="3" customFormat="1" ht="6" customHeight="1" thickBo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ht="18" customHeight="1" thickTop="1" x14ac:dyDescent="0.2">
      <c r="A9" s="107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 ht="18" customHeight="1" x14ac:dyDescent="0.2">
      <c r="A10" s="98" t="s">
        <v>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19.5" customHeight="1" x14ac:dyDescent="0.2">
      <c r="A11" s="98" t="s">
        <v>163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ht="7.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15.75" x14ac:dyDescent="0.2">
      <c r="A13" s="100" t="s">
        <v>50</v>
      </c>
      <c r="B13" s="100"/>
      <c r="C13" s="100"/>
      <c r="D13" s="100"/>
      <c r="E13" s="4"/>
      <c r="F13" s="4"/>
      <c r="H13" s="79" t="s">
        <v>167</v>
      </c>
      <c r="I13" s="4"/>
      <c r="J13" s="5"/>
      <c r="K13" s="6" t="s">
        <v>6</v>
      </c>
    </row>
    <row r="14" spans="1:11" ht="15.75" x14ac:dyDescent="0.2">
      <c r="A14" s="101" t="s">
        <v>58</v>
      </c>
      <c r="B14" s="101"/>
      <c r="C14" s="101"/>
      <c r="D14" s="101"/>
      <c r="E14" s="7"/>
      <c r="F14" s="7"/>
      <c r="H14" s="80" t="s">
        <v>168</v>
      </c>
      <c r="I14" s="7"/>
      <c r="J14" s="8"/>
      <c r="K14" s="83" t="s">
        <v>164</v>
      </c>
    </row>
    <row r="15" spans="1:11" ht="15" x14ac:dyDescent="0.2">
      <c r="A15" s="102" t="s">
        <v>7</v>
      </c>
      <c r="B15" s="102"/>
      <c r="C15" s="102"/>
      <c r="D15" s="102"/>
      <c r="E15" s="102"/>
      <c r="F15" s="102"/>
      <c r="G15" s="102"/>
      <c r="H15" s="102"/>
      <c r="I15" s="103" t="s">
        <v>8</v>
      </c>
      <c r="J15" s="103"/>
      <c r="K15" s="103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2" t="s">
        <v>54</v>
      </c>
      <c r="J16" s="92"/>
      <c r="K16" s="92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81" t="s">
        <v>51</v>
      </c>
      <c r="I17" s="15" t="s">
        <v>11</v>
      </c>
      <c r="J17" s="16"/>
      <c r="K17" s="78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81" t="s">
        <v>52</v>
      </c>
      <c r="I18" s="15" t="s">
        <v>13</v>
      </c>
      <c r="J18" s="16"/>
      <c r="K18" s="78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82" t="s">
        <v>53</v>
      </c>
      <c r="I19" s="20" t="s">
        <v>46</v>
      </c>
      <c r="J19" s="76">
        <v>290</v>
      </c>
      <c r="K19" s="77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61">
        <v>1</v>
      </c>
      <c r="B22" s="69">
        <v>50</v>
      </c>
      <c r="C22" s="67">
        <v>10091231514</v>
      </c>
      <c r="D22" s="68" t="s">
        <v>70</v>
      </c>
      <c r="E22" s="74" t="s">
        <v>71</v>
      </c>
      <c r="F22" s="67" t="s">
        <v>27</v>
      </c>
      <c r="G22" s="67" t="s">
        <v>67</v>
      </c>
      <c r="H22" s="67" t="s">
        <v>59</v>
      </c>
      <c r="I22" s="85">
        <v>3.3912037037037032E-4</v>
      </c>
      <c r="J22" s="62"/>
      <c r="K22" s="63"/>
    </row>
    <row r="23" spans="1:11" s="30" customFormat="1" ht="27" customHeight="1" x14ac:dyDescent="0.2">
      <c r="A23" s="61">
        <v>2</v>
      </c>
      <c r="B23" s="69">
        <v>239</v>
      </c>
      <c r="C23" s="67">
        <v>10115647222</v>
      </c>
      <c r="D23" s="68" t="s">
        <v>72</v>
      </c>
      <c r="E23" s="74" t="s">
        <v>73</v>
      </c>
      <c r="F23" s="67" t="s">
        <v>27</v>
      </c>
      <c r="G23" s="67" t="s">
        <v>74</v>
      </c>
      <c r="H23" s="67" t="s">
        <v>75</v>
      </c>
      <c r="I23" s="85">
        <v>3.4537037037037039E-4</v>
      </c>
      <c r="J23" s="62"/>
      <c r="K23" s="63"/>
    </row>
    <row r="24" spans="1:11" s="30" customFormat="1" ht="27" customHeight="1" x14ac:dyDescent="0.2">
      <c r="A24" s="61">
        <v>3</v>
      </c>
      <c r="B24" s="69">
        <v>41</v>
      </c>
      <c r="C24" s="67">
        <v>10090868974</v>
      </c>
      <c r="D24" s="68" t="s">
        <v>76</v>
      </c>
      <c r="E24" s="74" t="s">
        <v>77</v>
      </c>
      <c r="F24" s="67" t="s">
        <v>27</v>
      </c>
      <c r="G24" s="67" t="s">
        <v>67</v>
      </c>
      <c r="H24" s="67" t="s">
        <v>59</v>
      </c>
      <c r="I24" s="85">
        <v>3.4861111111111112E-4</v>
      </c>
      <c r="J24" s="62"/>
      <c r="K24" s="63"/>
    </row>
    <row r="25" spans="1:11" s="30" customFormat="1" ht="27" customHeight="1" x14ac:dyDescent="0.2">
      <c r="A25" s="61">
        <v>4</v>
      </c>
      <c r="B25" s="69">
        <v>67</v>
      </c>
      <c r="C25" s="67">
        <v>10076198736</v>
      </c>
      <c r="D25" s="68" t="s">
        <v>78</v>
      </c>
      <c r="E25" s="74" t="s">
        <v>79</v>
      </c>
      <c r="F25" s="67" t="s">
        <v>41</v>
      </c>
      <c r="G25" s="67" t="s">
        <v>67</v>
      </c>
      <c r="H25" s="67" t="s">
        <v>59</v>
      </c>
      <c r="I25" s="85">
        <v>3.4895833333333328E-4</v>
      </c>
      <c r="J25" s="62"/>
      <c r="K25" s="63"/>
    </row>
    <row r="26" spans="1:11" s="30" customFormat="1" ht="27" customHeight="1" x14ac:dyDescent="0.2">
      <c r="A26" s="61">
        <v>5</v>
      </c>
      <c r="B26" s="69">
        <v>60</v>
      </c>
      <c r="C26" s="67">
        <v>10093067339</v>
      </c>
      <c r="D26" s="68" t="s">
        <v>80</v>
      </c>
      <c r="E26" s="74" t="s">
        <v>81</v>
      </c>
      <c r="F26" s="67" t="s">
        <v>27</v>
      </c>
      <c r="G26" s="67" t="s">
        <v>67</v>
      </c>
      <c r="H26" s="67" t="s">
        <v>49</v>
      </c>
      <c r="I26" s="85">
        <v>3.4930555555555556E-4</v>
      </c>
      <c r="J26" s="62"/>
      <c r="K26" s="63"/>
    </row>
    <row r="27" spans="1:11" s="30" customFormat="1" ht="27" customHeight="1" x14ac:dyDescent="0.2">
      <c r="A27" s="61">
        <v>6</v>
      </c>
      <c r="B27" s="69">
        <v>880</v>
      </c>
      <c r="C27" s="67">
        <v>10089252007</v>
      </c>
      <c r="D27" s="68" t="s">
        <v>82</v>
      </c>
      <c r="E27" s="74" t="s">
        <v>83</v>
      </c>
      <c r="F27" s="67" t="s">
        <v>41</v>
      </c>
      <c r="G27" s="67" t="s">
        <v>60</v>
      </c>
      <c r="H27" s="67" t="s">
        <v>61</v>
      </c>
      <c r="I27" s="85">
        <v>3.5567129629629626E-4</v>
      </c>
      <c r="J27" s="62"/>
      <c r="K27" s="63"/>
    </row>
    <row r="28" spans="1:11" s="30" customFormat="1" ht="27" customHeight="1" x14ac:dyDescent="0.2">
      <c r="A28" s="61">
        <v>7</v>
      </c>
      <c r="B28" s="69">
        <v>123</v>
      </c>
      <c r="C28" s="67">
        <v>10076198534</v>
      </c>
      <c r="D28" s="68" t="s">
        <v>84</v>
      </c>
      <c r="E28" s="74" t="s">
        <v>85</v>
      </c>
      <c r="F28" s="67" t="s">
        <v>41</v>
      </c>
      <c r="G28" s="67" t="s">
        <v>67</v>
      </c>
      <c r="H28" s="67" t="s">
        <v>49</v>
      </c>
      <c r="I28" s="85">
        <v>3.5763888888888889E-4</v>
      </c>
      <c r="J28" s="62"/>
      <c r="K28" s="63"/>
    </row>
    <row r="29" spans="1:11" s="30" customFormat="1" ht="27" customHeight="1" x14ac:dyDescent="0.2">
      <c r="A29" s="61">
        <v>8</v>
      </c>
      <c r="B29" s="69">
        <v>831</v>
      </c>
      <c r="C29" s="70">
        <v>10064774459</v>
      </c>
      <c r="D29" s="68" t="s">
        <v>86</v>
      </c>
      <c r="E29" s="74" t="s">
        <v>87</v>
      </c>
      <c r="F29" s="67" t="s">
        <v>41</v>
      </c>
      <c r="G29" s="67" t="s">
        <v>62</v>
      </c>
      <c r="H29" s="67" t="s">
        <v>63</v>
      </c>
      <c r="I29" s="85">
        <v>3.5833333333333333E-4</v>
      </c>
      <c r="J29" s="62"/>
      <c r="K29" s="63"/>
    </row>
    <row r="30" spans="1:11" s="30" customFormat="1" ht="27" customHeight="1" x14ac:dyDescent="0.2">
      <c r="A30" s="61">
        <v>9</v>
      </c>
      <c r="B30" s="69">
        <v>318</v>
      </c>
      <c r="C30" s="67">
        <v>10091604760</v>
      </c>
      <c r="D30" s="68" t="s">
        <v>88</v>
      </c>
      <c r="E30" s="74" t="s">
        <v>89</v>
      </c>
      <c r="F30" s="67" t="s">
        <v>39</v>
      </c>
      <c r="G30" s="67" t="s">
        <v>60</v>
      </c>
      <c r="H30" s="67" t="s">
        <v>61</v>
      </c>
      <c r="I30" s="85">
        <v>3.6030092592592597E-4</v>
      </c>
      <c r="J30" s="62"/>
      <c r="K30" s="63"/>
    </row>
    <row r="31" spans="1:11" s="30" customFormat="1" ht="27" customHeight="1" x14ac:dyDescent="0.2">
      <c r="A31" s="61">
        <v>10</v>
      </c>
      <c r="B31" s="69">
        <v>58</v>
      </c>
      <c r="C31" s="67">
        <v>10090414387</v>
      </c>
      <c r="D31" s="68" t="s">
        <v>90</v>
      </c>
      <c r="E31" s="74" t="s">
        <v>91</v>
      </c>
      <c r="F31" s="67" t="s">
        <v>41</v>
      </c>
      <c r="G31" s="67" t="s">
        <v>67</v>
      </c>
      <c r="H31" s="67" t="s">
        <v>49</v>
      </c>
      <c r="I31" s="85">
        <v>3.6134259259259257E-4</v>
      </c>
      <c r="J31" s="62"/>
      <c r="K31" s="63"/>
    </row>
    <row r="32" spans="1:11" s="30" customFormat="1" ht="27" customHeight="1" x14ac:dyDescent="0.2">
      <c r="A32" s="61">
        <v>11</v>
      </c>
      <c r="B32" s="69">
        <v>32</v>
      </c>
      <c r="C32" s="67">
        <v>10103713996</v>
      </c>
      <c r="D32" s="68" t="s">
        <v>92</v>
      </c>
      <c r="E32" s="74" t="s">
        <v>93</v>
      </c>
      <c r="F32" s="67" t="s">
        <v>37</v>
      </c>
      <c r="G32" s="67" t="s">
        <v>68</v>
      </c>
      <c r="H32" s="67" t="s">
        <v>94</v>
      </c>
      <c r="I32" s="85">
        <v>3.6203703703703701E-4</v>
      </c>
      <c r="J32" s="62"/>
      <c r="K32" s="63"/>
    </row>
    <row r="33" spans="1:11" s="30" customFormat="1" ht="27" customHeight="1" x14ac:dyDescent="0.2">
      <c r="A33" s="61">
        <v>12</v>
      </c>
      <c r="B33" s="69">
        <v>333</v>
      </c>
      <c r="C33" s="67">
        <v>10063187501</v>
      </c>
      <c r="D33" s="68" t="s">
        <v>95</v>
      </c>
      <c r="E33" s="74" t="s">
        <v>96</v>
      </c>
      <c r="F33" s="67" t="s">
        <v>41</v>
      </c>
      <c r="G33" s="67" t="s">
        <v>60</v>
      </c>
      <c r="H33" s="67" t="s">
        <v>61</v>
      </c>
      <c r="I33" s="85">
        <v>3.6250000000000003E-4</v>
      </c>
      <c r="J33" s="62"/>
      <c r="K33" s="63"/>
    </row>
    <row r="34" spans="1:11" s="30" customFormat="1" ht="27" customHeight="1" x14ac:dyDescent="0.2">
      <c r="A34" s="61">
        <v>13</v>
      </c>
      <c r="B34" s="69">
        <v>625</v>
      </c>
      <c r="C34" s="67">
        <v>10094844156</v>
      </c>
      <c r="D34" s="68" t="s">
        <v>97</v>
      </c>
      <c r="E34" s="74" t="s">
        <v>98</v>
      </c>
      <c r="F34" s="67" t="s">
        <v>41</v>
      </c>
      <c r="G34" s="67" t="s">
        <v>60</v>
      </c>
      <c r="H34" s="67" t="s">
        <v>61</v>
      </c>
      <c r="I34" s="85">
        <v>3.6377314814814817E-4</v>
      </c>
      <c r="J34" s="62"/>
      <c r="K34" s="63"/>
    </row>
    <row r="35" spans="1:11" s="30" customFormat="1" ht="27" customHeight="1" x14ac:dyDescent="0.2">
      <c r="A35" s="61">
        <v>14</v>
      </c>
      <c r="B35" s="69">
        <v>81</v>
      </c>
      <c r="C35" s="67">
        <v>10090064480</v>
      </c>
      <c r="D35" s="68" t="s">
        <v>99</v>
      </c>
      <c r="E35" s="74" t="s">
        <v>79</v>
      </c>
      <c r="F35" s="67" t="s">
        <v>41</v>
      </c>
      <c r="G35" s="67" t="s">
        <v>67</v>
      </c>
      <c r="H35" s="67" t="s">
        <v>59</v>
      </c>
      <c r="I35" s="85">
        <v>3.6493055555555557E-4</v>
      </c>
      <c r="J35" s="62"/>
      <c r="K35" s="63"/>
    </row>
    <row r="36" spans="1:11" s="30" customFormat="1" ht="27" customHeight="1" x14ac:dyDescent="0.2">
      <c r="A36" s="61">
        <v>15</v>
      </c>
      <c r="B36" s="69">
        <v>75</v>
      </c>
      <c r="C36" s="67">
        <v>10090437528</v>
      </c>
      <c r="D36" s="68" t="s">
        <v>100</v>
      </c>
      <c r="E36" s="74" t="s">
        <v>101</v>
      </c>
      <c r="F36" s="67" t="s">
        <v>166</v>
      </c>
      <c r="G36" s="67" t="s">
        <v>67</v>
      </c>
      <c r="H36" s="67" t="s">
        <v>49</v>
      </c>
      <c r="I36" s="85">
        <v>3.6678240740740741E-4</v>
      </c>
      <c r="J36" s="62"/>
      <c r="K36" s="63"/>
    </row>
    <row r="37" spans="1:11" s="30" customFormat="1" ht="27" customHeight="1" x14ac:dyDescent="0.2">
      <c r="A37" s="61">
        <v>16</v>
      </c>
      <c r="B37" s="69">
        <v>881</v>
      </c>
      <c r="C37" s="67">
        <v>10089250892</v>
      </c>
      <c r="D37" s="68" t="s">
        <v>102</v>
      </c>
      <c r="E37" s="74" t="s">
        <v>83</v>
      </c>
      <c r="F37" s="67" t="s">
        <v>41</v>
      </c>
      <c r="G37" s="67" t="s">
        <v>60</v>
      </c>
      <c r="H37" s="67" t="s">
        <v>61</v>
      </c>
      <c r="I37" s="85">
        <v>3.6805555555555555E-4</v>
      </c>
      <c r="J37" s="62"/>
      <c r="K37" s="63"/>
    </row>
    <row r="38" spans="1:11" s="30" customFormat="1" ht="27" customHeight="1" x14ac:dyDescent="0.2">
      <c r="A38" s="61">
        <v>17</v>
      </c>
      <c r="B38" s="69">
        <v>350</v>
      </c>
      <c r="C38" s="67">
        <v>10090653554</v>
      </c>
      <c r="D38" s="68" t="s">
        <v>103</v>
      </c>
      <c r="E38" s="74" t="s">
        <v>104</v>
      </c>
      <c r="F38" s="67" t="s">
        <v>41</v>
      </c>
      <c r="G38" s="67" t="s">
        <v>60</v>
      </c>
      <c r="H38" s="67" t="s">
        <v>61</v>
      </c>
      <c r="I38" s="85">
        <v>3.6967592592592591E-4</v>
      </c>
      <c r="J38" s="62"/>
      <c r="K38" s="63"/>
    </row>
    <row r="39" spans="1:11" s="30" customFormat="1" ht="27" customHeight="1" x14ac:dyDescent="0.2">
      <c r="A39" s="61">
        <v>18</v>
      </c>
      <c r="B39" s="69">
        <v>57</v>
      </c>
      <c r="C39" s="67">
        <v>10118497709</v>
      </c>
      <c r="D39" s="68" t="s">
        <v>105</v>
      </c>
      <c r="E39" s="74" t="s">
        <v>106</v>
      </c>
      <c r="F39" s="67" t="s">
        <v>41</v>
      </c>
      <c r="G39" s="67" t="s">
        <v>67</v>
      </c>
      <c r="H39" s="67" t="s">
        <v>49</v>
      </c>
      <c r="I39" s="85">
        <v>3.7025462962962967E-4</v>
      </c>
      <c r="J39" s="62"/>
      <c r="K39" s="63"/>
    </row>
    <row r="40" spans="1:11" s="30" customFormat="1" ht="27" customHeight="1" x14ac:dyDescent="0.2">
      <c r="A40" s="61">
        <v>19</v>
      </c>
      <c r="B40" s="69">
        <v>821</v>
      </c>
      <c r="C40" s="67">
        <v>10064795778</v>
      </c>
      <c r="D40" s="68" t="s">
        <v>107</v>
      </c>
      <c r="E40" s="74" t="s">
        <v>108</v>
      </c>
      <c r="F40" s="67" t="s">
        <v>41</v>
      </c>
      <c r="G40" s="67" t="s">
        <v>62</v>
      </c>
      <c r="H40" s="67" t="s">
        <v>63</v>
      </c>
      <c r="I40" s="85">
        <v>3.7175925925925923E-4</v>
      </c>
      <c r="J40" s="62"/>
      <c r="K40" s="63"/>
    </row>
    <row r="41" spans="1:11" s="30" customFormat="1" ht="27" customHeight="1" x14ac:dyDescent="0.2">
      <c r="A41" s="61">
        <v>20</v>
      </c>
      <c r="B41" s="69">
        <v>184</v>
      </c>
      <c r="C41" s="67">
        <v>10092520503</v>
      </c>
      <c r="D41" s="68" t="s">
        <v>109</v>
      </c>
      <c r="E41" s="74" t="s">
        <v>110</v>
      </c>
      <c r="F41" s="67" t="s">
        <v>37</v>
      </c>
      <c r="G41" s="67" t="s">
        <v>111</v>
      </c>
      <c r="H41" s="67" t="s">
        <v>112</v>
      </c>
      <c r="I41" s="85">
        <v>3.7210648148148145E-4</v>
      </c>
      <c r="J41" s="62"/>
      <c r="K41" s="63"/>
    </row>
    <row r="42" spans="1:11" s="30" customFormat="1" ht="27" customHeight="1" x14ac:dyDescent="0.2">
      <c r="A42" s="61">
        <v>21</v>
      </c>
      <c r="B42" s="69">
        <v>897</v>
      </c>
      <c r="C42" s="67">
        <v>10093589119</v>
      </c>
      <c r="D42" s="68" t="s">
        <v>113</v>
      </c>
      <c r="E42" s="74" t="s">
        <v>114</v>
      </c>
      <c r="F42" s="67" t="s">
        <v>41</v>
      </c>
      <c r="G42" s="67" t="s">
        <v>60</v>
      </c>
      <c r="H42" s="67" t="s">
        <v>115</v>
      </c>
      <c r="I42" s="85">
        <v>3.7256944444444441E-4</v>
      </c>
      <c r="J42" s="62"/>
      <c r="K42" s="63"/>
    </row>
    <row r="43" spans="1:11" s="30" customFormat="1" ht="27" customHeight="1" x14ac:dyDescent="0.2">
      <c r="A43" s="61">
        <v>22</v>
      </c>
      <c r="B43" s="69">
        <v>54</v>
      </c>
      <c r="C43" s="67">
        <v>10090410246</v>
      </c>
      <c r="D43" s="68" t="s">
        <v>116</v>
      </c>
      <c r="E43" s="74" t="s">
        <v>117</v>
      </c>
      <c r="F43" s="67" t="s">
        <v>41</v>
      </c>
      <c r="G43" s="67" t="s">
        <v>67</v>
      </c>
      <c r="H43" s="67" t="s">
        <v>49</v>
      </c>
      <c r="I43" s="85">
        <v>3.7407407407407403E-4</v>
      </c>
      <c r="J43" s="62"/>
      <c r="K43" s="63"/>
    </row>
    <row r="44" spans="1:11" s="30" customFormat="1" ht="27" customHeight="1" x14ac:dyDescent="0.2">
      <c r="A44" s="61">
        <v>23</v>
      </c>
      <c r="B44" s="69">
        <v>65</v>
      </c>
      <c r="C44" s="67">
        <v>10091230605</v>
      </c>
      <c r="D44" s="68" t="s">
        <v>118</v>
      </c>
      <c r="E44" s="74" t="s">
        <v>119</v>
      </c>
      <c r="F44" s="67" t="s">
        <v>41</v>
      </c>
      <c r="G44" s="67" t="s">
        <v>67</v>
      </c>
      <c r="H44" s="67" t="s">
        <v>59</v>
      </c>
      <c r="I44" s="85">
        <v>3.7476851851851858E-4</v>
      </c>
      <c r="J44" s="62"/>
      <c r="K44" s="63"/>
    </row>
    <row r="45" spans="1:11" s="30" customFormat="1" ht="27" customHeight="1" x14ac:dyDescent="0.2">
      <c r="A45" s="61">
        <v>24</v>
      </c>
      <c r="B45" s="69">
        <v>165</v>
      </c>
      <c r="C45" s="67">
        <v>10092367525</v>
      </c>
      <c r="D45" s="68" t="s">
        <v>120</v>
      </c>
      <c r="E45" s="74" t="s">
        <v>121</v>
      </c>
      <c r="F45" s="67" t="s">
        <v>37</v>
      </c>
      <c r="G45" s="67" t="s">
        <v>122</v>
      </c>
      <c r="H45" s="67" t="s">
        <v>123</v>
      </c>
      <c r="I45" s="85">
        <v>3.7662037037037042E-4</v>
      </c>
      <c r="J45" s="62"/>
      <c r="K45" s="63"/>
    </row>
    <row r="46" spans="1:11" s="30" customFormat="1" ht="27" customHeight="1" x14ac:dyDescent="0.2">
      <c r="A46" s="61">
        <v>25</v>
      </c>
      <c r="B46" s="69">
        <v>37</v>
      </c>
      <c r="C46" s="67">
        <v>10118497305</v>
      </c>
      <c r="D46" s="68" t="s">
        <v>124</v>
      </c>
      <c r="E46" s="74" t="s">
        <v>125</v>
      </c>
      <c r="F46" s="67" t="s">
        <v>166</v>
      </c>
      <c r="G46" s="67" t="s">
        <v>67</v>
      </c>
      <c r="H46" s="67" t="s">
        <v>49</v>
      </c>
      <c r="I46" s="85">
        <v>3.7847222222222226E-4</v>
      </c>
      <c r="J46" s="62"/>
      <c r="K46" s="63"/>
    </row>
    <row r="47" spans="1:11" s="30" customFormat="1" ht="27" customHeight="1" x14ac:dyDescent="0.2">
      <c r="A47" s="61">
        <v>26</v>
      </c>
      <c r="B47" s="69">
        <v>80</v>
      </c>
      <c r="C47" s="67">
        <v>10128927431</v>
      </c>
      <c r="D47" s="68" t="s">
        <v>126</v>
      </c>
      <c r="E47" s="74" t="s">
        <v>127</v>
      </c>
      <c r="F47" s="67" t="s">
        <v>166</v>
      </c>
      <c r="G47" s="67" t="s">
        <v>67</v>
      </c>
      <c r="H47" s="67" t="s">
        <v>49</v>
      </c>
      <c r="I47" s="85">
        <v>3.8391203703703705E-4</v>
      </c>
      <c r="J47" s="62"/>
      <c r="K47" s="63"/>
    </row>
    <row r="48" spans="1:11" s="30" customFormat="1" ht="27" customHeight="1" x14ac:dyDescent="0.2">
      <c r="A48" s="61">
        <v>27</v>
      </c>
      <c r="B48" s="69">
        <v>186</v>
      </c>
      <c r="C48" s="67">
        <v>10106093227</v>
      </c>
      <c r="D48" s="68" t="s">
        <v>128</v>
      </c>
      <c r="E48" s="74" t="s">
        <v>129</v>
      </c>
      <c r="F48" s="67" t="s">
        <v>37</v>
      </c>
      <c r="G48" s="67" t="s">
        <v>111</v>
      </c>
      <c r="H48" s="67" t="s">
        <v>112</v>
      </c>
      <c r="I48" s="85">
        <v>3.8483796296296297E-4</v>
      </c>
      <c r="J48" s="62"/>
      <c r="K48" s="63"/>
    </row>
    <row r="49" spans="1:11" s="30" customFormat="1" ht="27" customHeight="1" x14ac:dyDescent="0.2">
      <c r="A49" s="61">
        <v>28</v>
      </c>
      <c r="B49" s="69">
        <v>891</v>
      </c>
      <c r="C49" s="67">
        <v>10091865650</v>
      </c>
      <c r="D49" s="68" t="s">
        <v>130</v>
      </c>
      <c r="E49" s="74" t="s">
        <v>131</v>
      </c>
      <c r="F49" s="67" t="s">
        <v>41</v>
      </c>
      <c r="G49" s="67" t="s">
        <v>60</v>
      </c>
      <c r="H49" s="67" t="s">
        <v>115</v>
      </c>
      <c r="I49" s="85">
        <v>3.8912037037037035E-4</v>
      </c>
      <c r="J49" s="62"/>
      <c r="K49" s="63"/>
    </row>
    <row r="50" spans="1:11" s="30" customFormat="1" ht="27" customHeight="1" x14ac:dyDescent="0.2">
      <c r="A50" s="61">
        <v>29</v>
      </c>
      <c r="B50" s="69">
        <v>57</v>
      </c>
      <c r="C50" s="67">
        <v>10092780379</v>
      </c>
      <c r="D50" s="68" t="s">
        <v>132</v>
      </c>
      <c r="E50" s="74" t="s">
        <v>133</v>
      </c>
      <c r="F50" s="67" t="s">
        <v>166</v>
      </c>
      <c r="G50" s="67" t="s">
        <v>67</v>
      </c>
      <c r="H50" s="67" t="s">
        <v>49</v>
      </c>
      <c r="I50" s="85">
        <v>3.9421296296296296E-4</v>
      </c>
      <c r="J50" s="62"/>
      <c r="K50" s="63"/>
    </row>
    <row r="51" spans="1:11" s="30" customFormat="1" ht="27" customHeight="1" x14ac:dyDescent="0.2">
      <c r="A51" s="61">
        <v>30</v>
      </c>
      <c r="B51" s="69">
        <v>39</v>
      </c>
      <c r="C51" s="67"/>
      <c r="D51" s="68" t="s">
        <v>134</v>
      </c>
      <c r="E51" s="74">
        <v>2009</v>
      </c>
      <c r="F51" s="67" t="s">
        <v>166</v>
      </c>
      <c r="G51" s="67" t="s">
        <v>67</v>
      </c>
      <c r="H51" s="67" t="s">
        <v>49</v>
      </c>
      <c r="I51" s="85">
        <v>3.9942129629629621E-4</v>
      </c>
      <c r="J51" s="62"/>
      <c r="K51" s="63"/>
    </row>
    <row r="52" spans="1:11" s="30" customFormat="1" ht="27" customHeight="1" x14ac:dyDescent="0.2">
      <c r="A52" s="61">
        <v>31</v>
      </c>
      <c r="B52" s="69">
        <v>585</v>
      </c>
      <c r="C52" s="67">
        <v>10100513202</v>
      </c>
      <c r="D52" s="68" t="s">
        <v>135</v>
      </c>
      <c r="E52" s="74" t="s">
        <v>136</v>
      </c>
      <c r="F52" s="67" t="s">
        <v>41</v>
      </c>
      <c r="G52" s="67" t="s">
        <v>122</v>
      </c>
      <c r="H52" s="67" t="s">
        <v>123</v>
      </c>
      <c r="I52" s="85">
        <v>4.0509259259259258E-4</v>
      </c>
      <c r="J52" s="62"/>
      <c r="K52" s="63"/>
    </row>
    <row r="53" spans="1:11" s="30" customFormat="1" ht="27" customHeight="1" x14ac:dyDescent="0.2">
      <c r="A53" s="61">
        <v>32</v>
      </c>
      <c r="B53" s="69">
        <v>158</v>
      </c>
      <c r="C53" s="67">
        <v>10100512592</v>
      </c>
      <c r="D53" s="68" t="s">
        <v>137</v>
      </c>
      <c r="E53" s="74" t="s">
        <v>138</v>
      </c>
      <c r="F53" s="67" t="s">
        <v>41</v>
      </c>
      <c r="G53" s="67" t="s">
        <v>122</v>
      </c>
      <c r="H53" s="67" t="s">
        <v>123</v>
      </c>
      <c r="I53" s="85">
        <v>4.0694444444444442E-4</v>
      </c>
      <c r="J53" s="62"/>
      <c r="K53" s="63"/>
    </row>
    <row r="54" spans="1:11" s="30" customFormat="1" ht="27" customHeight="1" x14ac:dyDescent="0.2">
      <c r="A54" s="61">
        <v>33</v>
      </c>
      <c r="B54" s="69">
        <v>359</v>
      </c>
      <c r="C54" s="67">
        <v>10126132417</v>
      </c>
      <c r="D54" s="68" t="s">
        <v>139</v>
      </c>
      <c r="E54" s="74" t="s">
        <v>140</v>
      </c>
      <c r="F54" s="67" t="s">
        <v>166</v>
      </c>
      <c r="G54" s="67" t="s">
        <v>68</v>
      </c>
      <c r="H54" s="67" t="s">
        <v>64</v>
      </c>
      <c r="I54" s="85">
        <v>4.1446759259259258E-4</v>
      </c>
      <c r="J54" s="62"/>
      <c r="K54" s="63"/>
    </row>
    <row r="55" spans="1:11" s="30" customFormat="1" ht="27" customHeight="1" x14ac:dyDescent="0.2">
      <c r="A55" s="61">
        <v>34</v>
      </c>
      <c r="B55" s="69">
        <v>198</v>
      </c>
      <c r="C55" s="67">
        <v>10113022663</v>
      </c>
      <c r="D55" s="68" t="s">
        <v>141</v>
      </c>
      <c r="E55" s="74" t="s">
        <v>142</v>
      </c>
      <c r="F55" s="67" t="s">
        <v>41</v>
      </c>
      <c r="G55" s="67" t="s">
        <v>62</v>
      </c>
      <c r="H55" s="67" t="s">
        <v>143</v>
      </c>
      <c r="I55" s="85">
        <v>4.1562499999999998E-4</v>
      </c>
      <c r="J55" s="62"/>
      <c r="K55" s="63"/>
    </row>
    <row r="56" spans="1:11" s="30" customFormat="1" ht="27" customHeight="1" x14ac:dyDescent="0.2">
      <c r="A56" s="61">
        <v>35</v>
      </c>
      <c r="B56" s="69">
        <v>35</v>
      </c>
      <c r="C56" s="67"/>
      <c r="D56" s="68" t="s">
        <v>144</v>
      </c>
      <c r="E56" s="74" t="s">
        <v>145</v>
      </c>
      <c r="F56" s="67" t="s">
        <v>165</v>
      </c>
      <c r="G56" s="67" t="s">
        <v>67</v>
      </c>
      <c r="H56" s="67" t="s">
        <v>49</v>
      </c>
      <c r="I56" s="85">
        <v>4.1967592592592593E-4</v>
      </c>
      <c r="J56" s="62"/>
      <c r="K56" s="63"/>
    </row>
    <row r="57" spans="1:11" s="30" customFormat="1" ht="27" customHeight="1" x14ac:dyDescent="0.2">
      <c r="A57" s="61">
        <v>36</v>
      </c>
      <c r="B57" s="69">
        <v>34</v>
      </c>
      <c r="C57" s="67"/>
      <c r="D57" s="68" t="s">
        <v>146</v>
      </c>
      <c r="E57" s="74">
        <v>2009</v>
      </c>
      <c r="F57" s="67"/>
      <c r="G57" s="67" t="s">
        <v>67</v>
      </c>
      <c r="H57" s="67" t="s">
        <v>49</v>
      </c>
      <c r="I57" s="85">
        <v>4.2511574074074072E-4</v>
      </c>
      <c r="J57" s="62"/>
      <c r="K57" s="63"/>
    </row>
    <row r="58" spans="1:11" s="30" customFormat="1" ht="27" customHeight="1" x14ac:dyDescent="0.2">
      <c r="A58" s="61">
        <v>37</v>
      </c>
      <c r="B58" s="69">
        <v>158</v>
      </c>
      <c r="C58" s="67"/>
      <c r="D58" s="68" t="s">
        <v>147</v>
      </c>
      <c r="E58" s="74" t="s">
        <v>148</v>
      </c>
      <c r="F58" s="67" t="s">
        <v>41</v>
      </c>
      <c r="G58" s="67" t="s">
        <v>67</v>
      </c>
      <c r="H58" s="67" t="s">
        <v>49</v>
      </c>
      <c r="I58" s="85">
        <v>4.2847222222222229E-4</v>
      </c>
      <c r="J58" s="62"/>
      <c r="K58" s="63"/>
    </row>
    <row r="59" spans="1:11" s="30" customFormat="1" ht="27" customHeight="1" x14ac:dyDescent="0.2">
      <c r="A59" s="61">
        <v>38</v>
      </c>
      <c r="B59" s="69">
        <v>935</v>
      </c>
      <c r="C59" s="67">
        <v>10128501540</v>
      </c>
      <c r="D59" s="68" t="s">
        <v>149</v>
      </c>
      <c r="E59" s="74" t="s">
        <v>150</v>
      </c>
      <c r="F59" s="67" t="s">
        <v>41</v>
      </c>
      <c r="G59" s="67" t="s">
        <v>151</v>
      </c>
      <c r="H59" s="67" t="s">
        <v>152</v>
      </c>
      <c r="I59" s="85">
        <v>4.4722222222222228E-4</v>
      </c>
      <c r="J59" s="62"/>
      <c r="K59" s="63"/>
    </row>
    <row r="60" spans="1:11" s="30" customFormat="1" ht="27" customHeight="1" x14ac:dyDescent="0.2">
      <c r="A60" s="61">
        <v>39</v>
      </c>
      <c r="B60" s="69">
        <v>332</v>
      </c>
      <c r="C60" s="67">
        <v>10125229408</v>
      </c>
      <c r="D60" s="68" t="s">
        <v>153</v>
      </c>
      <c r="E60" s="74" t="s">
        <v>154</v>
      </c>
      <c r="F60" s="67" t="s">
        <v>37</v>
      </c>
      <c r="G60" s="67" t="s">
        <v>68</v>
      </c>
      <c r="H60" s="67" t="s">
        <v>64</v>
      </c>
      <c r="I60" s="85">
        <v>4.7361111111111112E-4</v>
      </c>
      <c r="J60" s="62"/>
      <c r="K60" s="63"/>
    </row>
    <row r="61" spans="1:11" s="30" customFormat="1" ht="27" customHeight="1" x14ac:dyDescent="0.2">
      <c r="A61" s="61">
        <v>40</v>
      </c>
      <c r="B61" s="69">
        <v>612</v>
      </c>
      <c r="C61" s="67">
        <v>10080174322</v>
      </c>
      <c r="D61" s="68" t="s">
        <v>155</v>
      </c>
      <c r="E61" s="74" t="s">
        <v>156</v>
      </c>
      <c r="F61" s="67" t="s">
        <v>41</v>
      </c>
      <c r="G61" s="67" t="s">
        <v>69</v>
      </c>
      <c r="H61" s="67" t="s">
        <v>65</v>
      </c>
      <c r="I61" s="85">
        <v>4.8900462962962971E-4</v>
      </c>
      <c r="J61" s="62"/>
      <c r="K61" s="63"/>
    </row>
    <row r="62" spans="1:11" s="30" customFormat="1" ht="27" customHeight="1" x14ac:dyDescent="0.2">
      <c r="A62" s="61">
        <v>41</v>
      </c>
      <c r="B62" s="69">
        <v>45</v>
      </c>
      <c r="C62" s="67"/>
      <c r="D62" s="68" t="s">
        <v>157</v>
      </c>
      <c r="E62" s="74" t="s">
        <v>158</v>
      </c>
      <c r="F62" s="67" t="s">
        <v>41</v>
      </c>
      <c r="G62" s="67" t="s">
        <v>122</v>
      </c>
      <c r="H62" s="67" t="s">
        <v>123</v>
      </c>
      <c r="I62" s="85">
        <v>4.9780092592592595E-4</v>
      </c>
      <c r="J62" s="62"/>
      <c r="K62" s="63"/>
    </row>
    <row r="63" spans="1:11" s="30" customFormat="1" ht="27" customHeight="1" x14ac:dyDescent="0.2">
      <c r="A63" s="61">
        <v>42</v>
      </c>
      <c r="B63" s="69">
        <v>17</v>
      </c>
      <c r="C63" s="67">
        <v>10103575267</v>
      </c>
      <c r="D63" s="68" t="s">
        <v>159</v>
      </c>
      <c r="E63" s="74" t="s">
        <v>160</v>
      </c>
      <c r="F63" s="67" t="s">
        <v>41</v>
      </c>
      <c r="G63" s="67" t="s">
        <v>122</v>
      </c>
      <c r="H63" s="67" t="s">
        <v>123</v>
      </c>
      <c r="I63" s="85">
        <v>5.2511574074074071E-4</v>
      </c>
      <c r="J63" s="62"/>
      <c r="K63" s="63"/>
    </row>
    <row r="64" spans="1:11" s="30" customFormat="1" ht="27" customHeight="1" thickBot="1" x14ac:dyDescent="0.25">
      <c r="A64" s="64">
        <v>43</v>
      </c>
      <c r="B64" s="73">
        <v>85</v>
      </c>
      <c r="C64" s="71">
        <v>10090065086</v>
      </c>
      <c r="D64" s="72" t="s">
        <v>161</v>
      </c>
      <c r="E64" s="75" t="s">
        <v>162</v>
      </c>
      <c r="F64" s="71" t="s">
        <v>41</v>
      </c>
      <c r="G64" s="71" t="s">
        <v>67</v>
      </c>
      <c r="H64" s="71" t="s">
        <v>49</v>
      </c>
      <c r="I64" s="86">
        <v>6.9432870370370362E-4</v>
      </c>
      <c r="J64" s="65"/>
      <c r="K64" s="66"/>
    </row>
    <row r="65" spans="1:11" ht="7.5" customHeight="1" thickTop="1" thickBot="1" x14ac:dyDescent="0.25">
      <c r="A65" s="31"/>
      <c r="B65" s="32"/>
      <c r="C65" s="32"/>
      <c r="D65" s="33"/>
      <c r="E65" s="34"/>
      <c r="F65" s="35"/>
      <c r="G65" s="34"/>
      <c r="H65" s="34"/>
      <c r="I65" s="36"/>
      <c r="J65" s="36"/>
      <c r="K65" s="36"/>
    </row>
    <row r="66" spans="1:11" ht="13.5" thickTop="1" x14ac:dyDescent="0.2">
      <c r="A66" s="93" t="s">
        <v>28</v>
      </c>
      <c r="B66" s="93"/>
      <c r="C66" s="93"/>
      <c r="D66" s="93"/>
      <c r="E66" s="52"/>
      <c r="F66" s="52"/>
      <c r="G66" s="52"/>
      <c r="H66" s="94" t="s">
        <v>29</v>
      </c>
      <c r="I66" s="94"/>
      <c r="J66" s="94"/>
      <c r="K66" s="94"/>
    </row>
    <row r="67" spans="1:11" ht="15" x14ac:dyDescent="0.2">
      <c r="A67" s="37" t="s">
        <v>66</v>
      </c>
      <c r="B67" s="38"/>
      <c r="C67" s="53"/>
      <c r="D67" s="40"/>
      <c r="E67" s="54"/>
      <c r="F67" s="54"/>
      <c r="G67" s="39"/>
      <c r="H67" s="55" t="s">
        <v>30</v>
      </c>
      <c r="I67" s="84">
        <v>9</v>
      </c>
      <c r="J67" s="55" t="s">
        <v>31</v>
      </c>
      <c r="K67" s="59">
        <f>COUNTIF(F$21:F174,"ЗМС")</f>
        <v>0</v>
      </c>
    </row>
    <row r="68" spans="1:11" ht="15" x14ac:dyDescent="0.2">
      <c r="A68" s="37" t="s">
        <v>55</v>
      </c>
      <c r="B68" s="38"/>
      <c r="C68" s="56"/>
      <c r="D68" s="40"/>
      <c r="E68" s="51"/>
      <c r="F68" s="51"/>
      <c r="G68" s="41"/>
      <c r="H68" s="55" t="s">
        <v>32</v>
      </c>
      <c r="I68" s="60">
        <f>I69+I73</f>
        <v>43</v>
      </c>
      <c r="J68" s="55" t="s">
        <v>33</v>
      </c>
      <c r="K68" s="59">
        <f>COUNTIF(F$21:F174,"МСМК")</f>
        <v>0</v>
      </c>
    </row>
    <row r="69" spans="1:11" ht="15" x14ac:dyDescent="0.2">
      <c r="A69" s="37" t="s">
        <v>56</v>
      </c>
      <c r="B69" s="38"/>
      <c r="C69" s="57"/>
      <c r="D69" s="40"/>
      <c r="E69" s="51"/>
      <c r="F69" s="51"/>
      <c r="G69" s="41"/>
      <c r="H69" s="55" t="s">
        <v>34</v>
      </c>
      <c r="I69" s="60">
        <f>I70+I71+I72</f>
        <v>43</v>
      </c>
      <c r="J69" s="55" t="s">
        <v>26</v>
      </c>
      <c r="K69" s="59">
        <f>COUNTIF(F$21:F64,"МС")</f>
        <v>0</v>
      </c>
    </row>
    <row r="70" spans="1:11" ht="15" x14ac:dyDescent="0.2">
      <c r="A70" s="37" t="s">
        <v>57</v>
      </c>
      <c r="B70" s="38"/>
      <c r="C70" s="57"/>
      <c r="D70" s="40"/>
      <c r="E70" s="51"/>
      <c r="F70" s="51"/>
      <c r="G70" s="41"/>
      <c r="H70" s="55" t="s">
        <v>35</v>
      </c>
      <c r="I70" s="60">
        <f>COUNT(A10:A129)</f>
        <v>43</v>
      </c>
      <c r="J70" s="55" t="s">
        <v>27</v>
      </c>
      <c r="K70" s="59">
        <f>COUNTIF(F$20:F64,"КМС")</f>
        <v>4</v>
      </c>
    </row>
    <row r="71" spans="1:11" ht="15" x14ac:dyDescent="0.2">
      <c r="A71" s="42"/>
      <c r="B71" s="38"/>
      <c r="C71" s="57"/>
      <c r="D71" s="40"/>
      <c r="E71" s="43"/>
      <c r="F71" s="43"/>
      <c r="G71" s="43"/>
      <c r="H71" s="55" t="s">
        <v>36</v>
      </c>
      <c r="I71" s="60">
        <f>COUNTIF(A10:A128,"НФ")</f>
        <v>0</v>
      </c>
      <c r="J71" s="55" t="s">
        <v>37</v>
      </c>
      <c r="K71" s="59">
        <f>COUNTIF(F$22:F175,"1 СР")</f>
        <v>5</v>
      </c>
    </row>
    <row r="72" spans="1:11" x14ac:dyDescent="0.2">
      <c r="A72" s="44"/>
      <c r="B72" s="14"/>
      <c r="C72" s="14"/>
      <c r="D72" s="40"/>
      <c r="E72" s="43"/>
      <c r="F72" s="43"/>
      <c r="G72" s="43"/>
      <c r="H72" s="55" t="s">
        <v>38</v>
      </c>
      <c r="I72" s="60">
        <f>COUNTIF(A10:A128,"ДСКВ")</f>
        <v>0</v>
      </c>
      <c r="J72" s="55" t="s">
        <v>39</v>
      </c>
      <c r="K72" s="59">
        <f>COUNTIF(F$22:F176,"2 СР")</f>
        <v>1</v>
      </c>
    </row>
    <row r="73" spans="1:11" ht="15" x14ac:dyDescent="0.2">
      <c r="A73" s="45"/>
      <c r="B73" s="38"/>
      <c r="C73" s="18"/>
      <c r="D73" s="40"/>
      <c r="E73" s="51"/>
      <c r="F73" s="51"/>
      <c r="G73" s="41"/>
      <c r="H73" s="55" t="s">
        <v>40</v>
      </c>
      <c r="I73" s="60">
        <f>COUNTIF(A10:A128,"НС")</f>
        <v>0</v>
      </c>
      <c r="J73" s="55" t="s">
        <v>41</v>
      </c>
      <c r="K73" s="59">
        <f>COUNTIF(F$22:F177,"3 СР")</f>
        <v>25</v>
      </c>
    </row>
    <row r="74" spans="1:11" ht="5.25" customHeight="1" x14ac:dyDescent="0.2">
      <c r="A74" s="45"/>
      <c r="B74" s="38"/>
      <c r="C74" s="38"/>
      <c r="D74" s="38"/>
      <c r="E74" s="38"/>
      <c r="F74" s="38"/>
      <c r="G74" s="14"/>
      <c r="H74" s="14"/>
      <c r="I74" s="46"/>
      <c r="J74" s="47"/>
      <c r="K74" s="48"/>
    </row>
    <row r="75" spans="1:11" x14ac:dyDescent="0.2">
      <c r="A75" s="95" t="s">
        <v>42</v>
      </c>
      <c r="B75" s="95"/>
      <c r="C75" s="95"/>
      <c r="D75" s="95"/>
      <c r="E75" s="96" t="s">
        <v>43</v>
      </c>
      <c r="F75" s="96"/>
      <c r="G75" s="96"/>
      <c r="H75" s="96" t="s">
        <v>44</v>
      </c>
      <c r="I75" s="96"/>
      <c r="J75" s="97" t="s">
        <v>45</v>
      </c>
      <c r="K75" s="97"/>
    </row>
    <row r="76" spans="1:11" x14ac:dyDescent="0.2">
      <c r="A76" s="87"/>
      <c r="B76" s="87"/>
      <c r="C76" s="87"/>
      <c r="D76" s="87"/>
      <c r="E76" s="87"/>
      <c r="F76" s="88"/>
      <c r="G76" s="88"/>
      <c r="H76" s="88"/>
      <c r="I76" s="88"/>
      <c r="J76" s="88"/>
      <c r="K76" s="88"/>
    </row>
    <row r="77" spans="1:11" x14ac:dyDescent="0.2">
      <c r="A77" s="49"/>
      <c r="B77" s="51"/>
      <c r="C77" s="51"/>
      <c r="D77" s="51"/>
      <c r="E77" s="51"/>
      <c r="F77" s="51"/>
      <c r="G77" s="51"/>
      <c r="H77" s="51"/>
      <c r="I77" s="51"/>
      <c r="J77" s="51"/>
      <c r="K77" s="50"/>
    </row>
    <row r="78" spans="1:11" x14ac:dyDescent="0.2">
      <c r="A78" s="49"/>
      <c r="B78" s="51"/>
      <c r="C78" s="51"/>
      <c r="D78" s="51"/>
      <c r="E78" s="51"/>
      <c r="F78" s="51"/>
      <c r="G78" s="51"/>
      <c r="H78" s="51"/>
      <c r="I78" s="51"/>
      <c r="J78" s="51"/>
      <c r="K78" s="50"/>
    </row>
    <row r="79" spans="1:11" x14ac:dyDescent="0.2">
      <c r="A79" s="49"/>
      <c r="B79" s="51"/>
      <c r="C79" s="51"/>
      <c r="D79" s="51"/>
      <c r="E79" s="51"/>
      <c r="F79" s="51"/>
      <c r="G79" s="51"/>
      <c r="H79" s="51"/>
      <c r="I79" s="51"/>
      <c r="J79" s="51"/>
      <c r="K79" s="50"/>
    </row>
    <row r="80" spans="1:11" x14ac:dyDescent="0.2">
      <c r="A80" s="49"/>
      <c r="B80" s="51"/>
      <c r="C80" s="51"/>
      <c r="D80" s="51"/>
      <c r="E80" s="51"/>
      <c r="F80" s="51"/>
      <c r="G80" s="51"/>
      <c r="H80" s="51"/>
      <c r="I80" s="51"/>
      <c r="J80" s="51"/>
      <c r="K80" s="50"/>
    </row>
    <row r="81" spans="1:11" ht="13.5" thickBot="1" x14ac:dyDescent="0.25">
      <c r="A81" s="89"/>
      <c r="B81" s="89"/>
      <c r="C81" s="89"/>
      <c r="D81" s="89"/>
      <c r="E81" s="90" t="str">
        <f>H17</f>
        <v>БОЯРОВ В.В. (ВК, г. Саранск)</v>
      </c>
      <c r="F81" s="90"/>
      <c r="G81" s="90"/>
      <c r="H81" s="90" t="str">
        <f>H18</f>
        <v>МЯГКОВА Е.А. (IК, г. Саранск)</v>
      </c>
      <c r="I81" s="90"/>
      <c r="J81" s="91" t="str">
        <f>H19</f>
        <v>КОЧЕТКОВ Д.А. (ВК, г. Саранск)</v>
      </c>
      <c r="K81" s="91"/>
    </row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66:D66"/>
    <mergeCell ref="H66:K66"/>
    <mergeCell ref="A75:D75"/>
    <mergeCell ref="E75:G75"/>
    <mergeCell ref="H75:I75"/>
    <mergeCell ref="J75:K75"/>
    <mergeCell ref="A76:E76"/>
    <mergeCell ref="F76:K76"/>
    <mergeCell ref="A81:D81"/>
    <mergeCell ref="E81:G81"/>
    <mergeCell ref="H81:I81"/>
    <mergeCell ref="J81:K81"/>
  </mergeCells>
  <printOptions horizontalCentered="1"/>
  <pageMargins left="0.196527777777778" right="0.196527777777778" top="0.64583333333333304" bottom="0.59027777777777801" header="0.21319444444444399" footer="0.118055555555556"/>
  <pageSetup paperSize="9" scale="42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2022-04-11T07:53:29Z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