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юн" sheetId="92" r:id="rId1"/>
  </sheets>
  <definedNames>
    <definedName name="_xlnm.Print_Titles" localSheetId="0">'инд гонка юн'!$21:$21</definedName>
    <definedName name="_xlnm.Print_Area" localSheetId="0">'инд гонка юн'!$A$1:$L$79</definedName>
  </definedNames>
  <calcPr calcId="152511"/>
</workbook>
</file>

<file path=xl/calcChain.xml><?xml version="1.0" encoding="utf-8"?>
<calcChain xmlns="http://schemas.openxmlformats.org/spreadsheetml/2006/main">
  <c r="I38" i="92" l="1"/>
  <c r="J38" i="92"/>
  <c r="I39" i="92"/>
  <c r="J39" i="92"/>
  <c r="I40" i="92"/>
  <c r="J40" i="92"/>
  <c r="I41" i="92"/>
  <c r="J41" i="92"/>
  <c r="I42" i="92"/>
  <c r="J42" i="92"/>
  <c r="I43" i="92"/>
  <c r="J43" i="92"/>
  <c r="I44" i="92"/>
  <c r="J44" i="92"/>
  <c r="I45" i="92"/>
  <c r="J45" i="92"/>
  <c r="I46" i="92"/>
  <c r="J46" i="92"/>
  <c r="I47" i="92"/>
  <c r="J47" i="92"/>
  <c r="I48" i="92"/>
  <c r="J48" i="92"/>
  <c r="I49" i="92"/>
  <c r="J49" i="92"/>
  <c r="I50" i="92"/>
  <c r="J50" i="92"/>
  <c r="I51" i="92"/>
  <c r="J51" i="92"/>
  <c r="I52" i="92"/>
  <c r="J52" i="92"/>
  <c r="I53" i="92"/>
  <c r="J53" i="92"/>
  <c r="I54" i="92"/>
  <c r="J54" i="92"/>
  <c r="I55" i="92"/>
  <c r="J55" i="92"/>
  <c r="I56" i="92"/>
  <c r="J56" i="92"/>
  <c r="I57" i="92"/>
  <c r="J57" i="92"/>
  <c r="I58" i="92"/>
  <c r="J58" i="92"/>
  <c r="I59" i="92"/>
  <c r="J59" i="92"/>
  <c r="I60" i="92"/>
  <c r="J60" i="92"/>
  <c r="J79" i="92" l="1"/>
  <c r="J22" i="92" l="1"/>
  <c r="H79" i="92" l="1"/>
  <c r="E79" i="92"/>
  <c r="I37" i="92"/>
  <c r="I61" i="92"/>
  <c r="J23" i="92"/>
  <c r="J24" i="92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61" i="92"/>
  <c r="I67" i="92" l="1"/>
  <c r="L70" i="92"/>
  <c r="I70" i="92"/>
  <c r="L69" i="92"/>
  <c r="I69" i="92"/>
  <c r="L68" i="92"/>
  <c r="I68" i="92"/>
  <c r="L67" i="92"/>
  <c r="L66" i="92"/>
  <c r="L65" i="92"/>
  <c r="L64" i="92"/>
  <c r="I66" i="92" l="1"/>
  <c r="I65" i="92" s="1"/>
  <c r="I25" i="92" l="1"/>
  <c r="I26" i="92"/>
  <c r="I27" i="92"/>
  <c r="I28" i="92"/>
  <c r="I29" i="92"/>
  <c r="I30" i="92"/>
  <c r="I31" i="92"/>
  <c r="I32" i="92"/>
  <c r="I33" i="92"/>
  <c r="I34" i="92"/>
  <c r="I35" i="92"/>
  <c r="I36" i="92"/>
  <c r="I24" i="92"/>
  <c r="I23" i="92"/>
</calcChain>
</file>

<file path=xl/sharedStrings.xml><?xml version="1.0" encoding="utf-8"?>
<sst xmlns="http://schemas.openxmlformats.org/spreadsheetml/2006/main" count="231" uniqueCount="151">
  <si>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</si>
  <si>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</si>
  <si>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</si>
  <si>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</si>
  <si>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</si>
  <si>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</si>
  <si>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</si>
  <si>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</si>
  <si>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</si>
  <si>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</si>
  <si>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</si>
  <si>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</si>
  <si>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</si>
  <si>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</si>
  <si>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</si>
  <si>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</si>
  <si>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</si>
  <si>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</si>
  <si>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</si>
  <si>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</si>
  <si>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</si>
  <si>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</si>
  <si>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</si>
  <si>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</si>
  <si>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</si>
  <si>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</si>
  <si>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</si>
  <si>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КМС</t>
  </si>
  <si>
    <t>ДАТА РОЖД.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</si>
  <si>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</si>
  <si>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</si>
  <si>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</si>
  <si>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</si>
  <si>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</si>
  <si>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</si>
  <si>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</si>
  <si>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</si>
  <si>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</si>
  <si>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</si>
  <si>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</si>
  <si>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</si>
  <si>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</si>
  <si>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№ ВРВС: 0080511611Я</t>
  </si>
  <si>
    <t>шоссе - индивидуальная гонка на время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</si>
  <si>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</si>
  <si>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</si>
  <si>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</si>
  <si>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</si>
  <si>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СУДЬЯ НА ФИНИШЕ</t>
  </si>
  <si>
    <t>Министерство физической культуры и спорта Оренбургской области</t>
  </si>
  <si>
    <t>Федерация велосипедного спорта Оренбургской области</t>
  </si>
  <si>
    <t>№ ЕКП 2022: 5093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</si>
  <si>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15м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</si>
  <si>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11ч 50м</t>
    </r>
  </si>
  <si>
    <t>АФАНАСЬЕВА Е. А. (ВК, г. Верхняя Пышма)</t>
  </si>
  <si>
    <t>ШАТРЫГИНА Е. В. (ВК, г. Верхняя Пышма)</t>
  </si>
  <si>
    <t>РОМАНЕНКО Ю. А. (1К, г. Орск)</t>
  </si>
  <si>
    <t>10 км/1</t>
  </si>
  <si>
    <t>Оренбургская область</t>
  </si>
  <si>
    <t>Свердловская область</t>
  </si>
  <si>
    <t>Самарская область</t>
  </si>
  <si>
    <t>Челябинская область</t>
  </si>
  <si>
    <t>Температура: +30</t>
  </si>
  <si>
    <t>Влажность: 40%</t>
  </si>
  <si>
    <t>Осадки: облачно</t>
  </si>
  <si>
    <t>Ветер: 5 м/с (ю)</t>
  </si>
  <si>
    <t>Юноши 15-16 лет</t>
  </si>
  <si>
    <t>САННИКОВ Евгений</t>
  </si>
  <si>
    <t>08.02.2006</t>
  </si>
  <si>
    <t>БАРУШКО Никита</t>
  </si>
  <si>
    <t>28.08.2006</t>
  </si>
  <si>
    <t>Иркутская область</t>
  </si>
  <si>
    <t>ЯКИМОВ Даниил</t>
  </si>
  <si>
    <t>04.03.2006</t>
  </si>
  <si>
    <t>АНДРОСЕНКО Егор</t>
  </si>
  <si>
    <t>02.03.2006</t>
  </si>
  <si>
    <t>ХАБИПОВ Дамир</t>
  </si>
  <si>
    <t>22.06.2006</t>
  </si>
  <si>
    <t>Республика Татарстан</t>
  </si>
  <si>
    <t>АХТАМОВ Кирилл</t>
  </si>
  <si>
    <t>13.07.2007</t>
  </si>
  <si>
    <t>СИБАГАТУЛЛИН Аяз</t>
  </si>
  <si>
    <t>07.01.2007</t>
  </si>
  <si>
    <t>ЖИГАЛОВ Родион</t>
  </si>
  <si>
    <t>06.10.2006</t>
  </si>
  <si>
    <t>АХУНОВ Эльдар</t>
  </si>
  <si>
    <t>17.10.2006</t>
  </si>
  <si>
    <t>БОНДАРЕНКО Александр</t>
  </si>
  <si>
    <t>16.03.2007</t>
  </si>
  <si>
    <t>ШАЙДУЛЛИН Тимур</t>
  </si>
  <si>
    <t>21.09.2006</t>
  </si>
  <si>
    <t>ГОРШКОВ Арсений</t>
  </si>
  <si>
    <t>23.02.2006</t>
  </si>
  <si>
    <t>МИНИБАЕВ Айнур</t>
  </si>
  <si>
    <t>07.05.2007</t>
  </si>
  <si>
    <t>ГУРЬЯНОВ Никита</t>
  </si>
  <si>
    <t>10.04.2006</t>
  </si>
  <si>
    <t>КЛЫПИН Никита</t>
  </si>
  <si>
    <t>20.02.2007</t>
  </si>
  <si>
    <t>ВОВКАНЕЦ Евгений</t>
  </si>
  <si>
    <t>18.01.2006</t>
  </si>
  <si>
    <t>УРАЗОВ Артем</t>
  </si>
  <si>
    <t>04.09.2007</t>
  </si>
  <si>
    <t>ПЕТРОВ Даниил</t>
  </si>
  <si>
    <t>15.12.2007</t>
  </si>
  <si>
    <t>НИСТРАТОВ Данила</t>
  </si>
  <si>
    <t>ХОЛКИН Геннадий</t>
  </si>
  <si>
    <t>19.10.2006</t>
  </si>
  <si>
    <t>ВЫСКОРКО Виктор</t>
  </si>
  <si>
    <t>21.06.2006</t>
  </si>
  <si>
    <t>ЗУБЧЕНКО Георгий</t>
  </si>
  <si>
    <t>21.04.2007</t>
  </si>
  <si>
    <t>АЗЯБИН Александр</t>
  </si>
  <si>
    <t>14.01.2006</t>
  </si>
  <si>
    <t>НАГОРНОВ Богдан</t>
  </si>
  <si>
    <t>15.03.2007</t>
  </si>
  <si>
    <t>БАЗУЕВ Данил</t>
  </si>
  <si>
    <t>27.04.2007</t>
  </si>
  <si>
    <t>КОЛОКОЛОВ Максим</t>
  </si>
  <si>
    <t>01.05.2007</t>
  </si>
  <si>
    <t>БАЛЯСНИКОВ Сергей</t>
  </si>
  <si>
    <t>15.02.2007</t>
  </si>
  <si>
    <t>СНИГИРЕВ Илья</t>
  </si>
  <si>
    <t>13.08.2007</t>
  </si>
  <si>
    <t>ВЬЮНОШЕВ Матвей</t>
  </si>
  <si>
    <t>07.12.2006</t>
  </si>
  <si>
    <t>НАСРУДИНОВ Илья</t>
  </si>
  <si>
    <t>30.01.2006</t>
  </si>
  <si>
    <t>КАЛАБИН Алексей</t>
  </si>
  <si>
    <t>13.12.2007</t>
  </si>
  <si>
    <t>ЧЕЧЕНЕВ Глеб</t>
  </si>
  <si>
    <t>03.02.2006</t>
  </si>
  <si>
    <t>ЧЕПАЙКИН Илья</t>
  </si>
  <si>
    <t>08.03.2007</t>
  </si>
  <si>
    <t>ДУЛЕСОВ Егор</t>
  </si>
  <si>
    <t>31.01.2007</t>
  </si>
  <si>
    <t>БАБИН Дмитрий</t>
  </si>
  <si>
    <t>10.07.2007</t>
  </si>
  <si>
    <t>ГАВРИЛЮК Даниил</t>
  </si>
  <si>
    <t>29.12.2007</t>
  </si>
  <si>
    <t>СКУРЛЫГИН Илья</t>
  </si>
  <si>
    <t>31.08.2007</t>
  </si>
  <si>
    <t>ЮНУСОВ Тимур</t>
  </si>
  <si>
    <t>11.09.2007</t>
  </si>
  <si>
    <t>ИВАНОВ Егор</t>
  </si>
  <si>
    <t>25.12.2007</t>
  </si>
  <si>
    <t>СТАРОДУМОВ Евгений</t>
  </si>
  <si>
    <t>26.01.2007</t>
  </si>
  <si>
    <t>Удмуртская Республика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</si>
  <si>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Оренбург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</si>
  <si>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15 июля 2022 года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</si>
</sst>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"/>
    <numFmt numFmtId="166" formatCode="h:mm:ss.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2B2E3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8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165" fontId="9" fillId="0" borderId="22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/>
    <xf numFmtId="0" fontId="1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8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/>
    </xf>
    <xf numFmtId="0" fontId="18" fillId="0" borderId="1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3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22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284360</xdr:colOff>
      <xdr:row>0</xdr:row>
      <xdr:rowOff>69747</xdr:rowOff>
    </xdr:from>
    <xdr:to>
      <xdr:col>3</xdr:col>
      <xdr:colOff>308059</xdr:colOff>
      <xdr:row>2</xdr:row>
      <xdr:rowOff>169623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815" y="69747"/>
          <a:ext cx="924244" cy="7233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121227</xdr:colOff>
      <xdr:row>2</xdr:row>
      <xdr:rowOff>166335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5682" cy="789790"/>
        </a:xfrm>
        <a:prstGeom prst="rect">
          <a:avLst/>
        </a:prstGeom>
      </xdr:spPr>
    </xdr:pic>
    <xdr:clientData/>
  </xdr:twoCellAnchor>
  <xdr:oneCellAnchor>
    <xdr:from>
      <xdr:col>11</xdr:col>
      <xdr:colOff>169723</xdr:colOff>
      <xdr:row>0</xdr:row>
      <xdr:rowOff>43415</xdr:rowOff>
    </xdr:from>
    <xdr:ext cx="595615" cy="649311"/>
    <xdr:pic>
      <xdr:nvPicPr>
        <xdr:cNvPr id="6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2814" y="43415"/>
          <a:ext cx="595615" cy="6493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80"/>
  <sheetViews>
    <sheetView tabSelected="1" view="pageBreakPreview" topLeftCell="A47" zoomScale="93" zoomScaleNormal="100" zoomScaleSheetLayoutView="93" workbookViewId="0">
      <selection activeCell="J54" sqref="J53:J54"/>
    </sheetView>
  </sheetViews>
  <sheetFormatPr defaultRowHeight="12.75" x14ac:dyDescent="0.2"/>
  <cols>
    <col min="1" max="1" width="7" style="4" customWidth="1"/>
    <col min="2" max="2" width="8.140625" style="5" customWidth="1"/>
    <col min="3" max="3" width="13.5703125" style="5" customWidth="1"/>
    <col min="4" max="4" width="21.85546875" style="4" customWidth="1"/>
    <col min="5" max="5" width="10.28515625" style="4" customWidth="1"/>
    <col min="6" max="6" width="8.7109375" style="4" customWidth="1"/>
    <col min="7" max="7" width="22.140625" style="4" customWidth="1"/>
    <col min="8" max="8" width="21.42578125" style="4" customWidth="1"/>
    <col min="9" max="9" width="14.28515625" style="4" customWidth="1"/>
    <col min="10" max="10" width="11.7109375" style="4" customWidth="1"/>
    <col min="11" max="11" width="15" style="4" customWidth="1"/>
    <col min="12" max="12" width="14.7109375" style="4" customWidth="1"/>
    <col min="13" max="16384" width="9.140625" style="4"/>
  </cols>
  <sheetData>
    <row r="1" spans="1:18" s="38" customFormat="1" ht="24" customHeight="1" x14ac:dyDescent="0.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8" s="38" customFormat="1" ht="24" customHeight="1" x14ac:dyDescent="0.2">
      <c r="A2" s="123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8" s="38" customFormat="1" ht="24" customHeight="1" x14ac:dyDescent="0.2">
      <c r="A3" s="123" t="s">
        <v>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8" s="38" customFormat="1" ht="24" customHeight="1" x14ac:dyDescent="0.2">
      <c r="A4" s="123" t="s">
        <v>50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8" s="38" customFormat="1" ht="8.25" customHeight="1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8" s="39" customFormat="1" ht="28.5" x14ac:dyDescent="0.2">
      <c r="A6" s="124" t="s">
        <v>16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R6" s="40"/>
    </row>
    <row r="7" spans="1:18" s="39" customFormat="1" ht="18" customHeight="1" x14ac:dyDescent="0.2">
      <c r="A7" s="122" t="s">
        <v>18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 s="41" customFormat="1" ht="9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8" s="38" customFormat="1" ht="25.5" customHeight="1" thickTop="1" x14ac:dyDescent="0.2">
      <c r="A9" s="125" t="s">
        <v>23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</row>
    <row r="10" spans="1:18" s="42" customFormat="1" ht="18" customHeight="1" x14ac:dyDescent="0.2">
      <c r="A10" s="128" t="s">
        <v>43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8" s="38" customFormat="1" ht="19.5" customHeight="1" x14ac:dyDescent="0.2">
      <c r="A11" s="131" t="s">
        <v>66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18" s="38" customFormat="1" ht="25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8" s="38" customFormat="1" ht="15.75" x14ac:dyDescent="0.2">
      <c r="A13" s="46" t="s">
        <v>149</v>
      </c>
      <c r="B13" s="47"/>
      <c r="C13" s="47"/>
      <c r="D13" s="48"/>
      <c r="E13" s="49"/>
      <c r="F13" s="49"/>
      <c r="G13" s="50" t="s">
        <v>52</v>
      </c>
      <c r="H13" s="49"/>
      <c r="I13" s="49"/>
      <c r="J13" s="49"/>
      <c r="K13" s="51"/>
      <c r="L13" s="52" t="s">
        <v>42</v>
      </c>
    </row>
    <row r="14" spans="1:18" s="38" customFormat="1" ht="15.75" x14ac:dyDescent="0.25">
      <c r="A14" s="53" t="s">
        <v>150</v>
      </c>
      <c r="B14" s="54"/>
      <c r="C14" s="54"/>
      <c r="D14" s="55"/>
      <c r="E14" s="55"/>
      <c r="F14" s="55"/>
      <c r="G14" s="56" t="s">
        <v>53</v>
      </c>
      <c r="H14" s="55"/>
      <c r="I14" s="55"/>
      <c r="J14" s="55"/>
      <c r="K14" s="57"/>
      <c r="L14" s="58" t="s">
        <v>51</v>
      </c>
    </row>
    <row r="15" spans="1:18" s="38" customFormat="1" ht="15" x14ac:dyDescent="0.2">
      <c r="A15" s="134" t="s">
        <v>10</v>
      </c>
      <c r="B15" s="120"/>
      <c r="C15" s="120"/>
      <c r="D15" s="120"/>
      <c r="E15" s="120"/>
      <c r="F15" s="120"/>
      <c r="G15" s="135"/>
      <c r="H15" s="119" t="s">
        <v>1</v>
      </c>
      <c r="I15" s="120"/>
      <c r="J15" s="120"/>
      <c r="K15" s="120"/>
      <c r="L15" s="121"/>
    </row>
    <row r="16" spans="1:18" s="38" customFormat="1" ht="15" x14ac:dyDescent="0.2">
      <c r="A16" s="59" t="s">
        <v>19</v>
      </c>
      <c r="B16" s="60"/>
      <c r="C16" s="60"/>
      <c r="D16" s="61"/>
      <c r="E16" s="62"/>
      <c r="F16" s="61"/>
      <c r="G16" s="63"/>
      <c r="H16" s="64" t="s">
        <v>44</v>
      </c>
      <c r="I16" s="65"/>
      <c r="J16" s="65"/>
      <c r="K16" s="65"/>
      <c r="L16" s="66"/>
    </row>
    <row r="17" spans="1:12" s="38" customFormat="1" ht="15" x14ac:dyDescent="0.2">
      <c r="A17" s="59" t="s">
        <v>20</v>
      </c>
      <c r="B17" s="60"/>
      <c r="C17" s="60"/>
      <c r="D17" s="67"/>
      <c r="E17" s="62"/>
      <c r="F17" s="61"/>
      <c r="G17" s="68" t="s">
        <v>54</v>
      </c>
      <c r="H17" s="64" t="s">
        <v>45</v>
      </c>
      <c r="I17" s="65"/>
      <c r="J17" s="65"/>
      <c r="K17" s="65"/>
      <c r="L17" s="66"/>
    </row>
    <row r="18" spans="1:12" s="38" customFormat="1" ht="15" x14ac:dyDescent="0.2">
      <c r="A18" s="59" t="s">
        <v>21</v>
      </c>
      <c r="B18" s="60"/>
      <c r="C18" s="60"/>
      <c r="D18" s="67"/>
      <c r="E18" s="62"/>
      <c r="F18" s="61"/>
      <c r="G18" s="68" t="s">
        <v>55</v>
      </c>
      <c r="H18" s="64" t="s">
        <v>46</v>
      </c>
      <c r="I18" s="65"/>
      <c r="J18" s="65"/>
      <c r="K18" s="65"/>
      <c r="L18" s="66"/>
    </row>
    <row r="19" spans="1:12" s="38" customFormat="1" ht="15.75" thickBot="1" x14ac:dyDescent="0.25">
      <c r="A19" s="69" t="s">
        <v>17</v>
      </c>
      <c r="B19" s="70"/>
      <c r="C19" s="70"/>
      <c r="D19" s="71"/>
      <c r="E19" s="71"/>
      <c r="F19" s="71"/>
      <c r="G19" s="72" t="s">
        <v>56</v>
      </c>
      <c r="H19" s="73" t="s">
        <v>47</v>
      </c>
      <c r="I19" s="74"/>
      <c r="J19" s="74"/>
      <c r="K19" s="75">
        <v>10</v>
      </c>
      <c r="L19" s="76" t="s">
        <v>57</v>
      </c>
    </row>
    <row r="20" spans="1:12" s="38" customFormat="1" ht="7.5" customHeight="1" thickTop="1" thickBot="1" x14ac:dyDescent="0.25">
      <c r="A20" s="77"/>
      <c r="B20" s="78"/>
      <c r="C20" s="78"/>
      <c r="D20" s="77"/>
      <c r="E20" s="77"/>
      <c r="F20" s="77"/>
      <c r="G20" s="77"/>
      <c r="H20" s="77"/>
      <c r="I20" s="77"/>
      <c r="J20" s="77"/>
      <c r="K20" s="77"/>
      <c r="L20" s="77"/>
    </row>
    <row r="21" spans="1:12" s="83" customFormat="1" ht="31.5" customHeight="1" thickTop="1" x14ac:dyDescent="0.2">
      <c r="A21" s="79" t="s">
        <v>7</v>
      </c>
      <c r="B21" s="80" t="s">
        <v>13</v>
      </c>
      <c r="C21" s="80" t="s">
        <v>22</v>
      </c>
      <c r="D21" s="80" t="s">
        <v>2</v>
      </c>
      <c r="E21" s="80" t="s">
        <v>28</v>
      </c>
      <c r="F21" s="80" t="s">
        <v>9</v>
      </c>
      <c r="G21" s="80" t="s">
        <v>14</v>
      </c>
      <c r="H21" s="80" t="s">
        <v>8</v>
      </c>
      <c r="I21" s="80" t="s">
        <v>26</v>
      </c>
      <c r="J21" s="80" t="s">
        <v>24</v>
      </c>
      <c r="K21" s="81" t="s">
        <v>25</v>
      </c>
      <c r="L21" s="82" t="s">
        <v>15</v>
      </c>
    </row>
    <row r="22" spans="1:12" s="38" customFormat="1" ht="24" customHeight="1" x14ac:dyDescent="0.2">
      <c r="A22" s="18">
        <v>1</v>
      </c>
      <c r="B22" s="19">
        <v>19</v>
      </c>
      <c r="C22" s="19">
        <v>10092426331</v>
      </c>
      <c r="D22" s="20" t="s">
        <v>67</v>
      </c>
      <c r="E22" s="21" t="s">
        <v>68</v>
      </c>
      <c r="F22" s="19" t="s">
        <v>27</v>
      </c>
      <c r="G22" s="19" t="s">
        <v>59</v>
      </c>
      <c r="H22" s="101">
        <v>8.7491898148148155E-3</v>
      </c>
      <c r="I22" s="101"/>
      <c r="J22" s="22">
        <f>$K$19/(HOUR(H22)+MINUTE(H22)/60+SECOND(H22)/3600)</f>
        <v>47.619047619047613</v>
      </c>
      <c r="K22" s="23" t="s">
        <v>27</v>
      </c>
      <c r="L22" s="24"/>
    </row>
    <row r="23" spans="1:12" s="38" customFormat="1" ht="24" customHeight="1" x14ac:dyDescent="0.2">
      <c r="A23" s="25">
        <v>2</v>
      </c>
      <c r="B23" s="19">
        <v>44</v>
      </c>
      <c r="C23" s="19">
        <v>10108865205</v>
      </c>
      <c r="D23" s="20" t="s">
        <v>69</v>
      </c>
      <c r="E23" s="21" t="s">
        <v>70</v>
      </c>
      <c r="F23" s="19" t="s">
        <v>27</v>
      </c>
      <c r="G23" s="19" t="s">
        <v>71</v>
      </c>
      <c r="H23" s="101">
        <v>8.8197916666666668E-3</v>
      </c>
      <c r="I23" s="101">
        <f t="shared" ref="I23:I61" si="0">H23-$H$22</f>
        <v>7.0601851851851208E-5</v>
      </c>
      <c r="J23" s="22">
        <f t="shared" ref="J23:J61" si="1">$K$19/(HOUR(H23)+MINUTE(H23)/60+SECOND(H23)/3600)</f>
        <v>47.244094488188978</v>
      </c>
      <c r="K23" s="23" t="s">
        <v>27</v>
      </c>
      <c r="L23" s="24"/>
    </row>
    <row r="24" spans="1:12" s="38" customFormat="1" ht="24" customHeight="1" x14ac:dyDescent="0.2">
      <c r="A24" s="25">
        <v>3</v>
      </c>
      <c r="B24" s="19">
        <v>67</v>
      </c>
      <c r="C24" s="19">
        <v>10115080982</v>
      </c>
      <c r="D24" s="20" t="s">
        <v>72</v>
      </c>
      <c r="E24" s="21" t="s">
        <v>73</v>
      </c>
      <c r="F24" s="19" t="s">
        <v>29</v>
      </c>
      <c r="G24" s="19" t="s">
        <v>148</v>
      </c>
      <c r="H24" s="101">
        <v>9.0582175925925917E-3</v>
      </c>
      <c r="I24" s="101">
        <f t="shared" si="0"/>
        <v>3.0902777777777612E-4</v>
      </c>
      <c r="J24" s="22">
        <f t="shared" si="1"/>
        <v>45.977011494252871</v>
      </c>
      <c r="K24" s="23" t="s">
        <v>27</v>
      </c>
      <c r="L24" s="24"/>
    </row>
    <row r="25" spans="1:12" s="38" customFormat="1" ht="24" customHeight="1" x14ac:dyDescent="0.2">
      <c r="A25" s="25">
        <v>4</v>
      </c>
      <c r="B25" s="19">
        <v>20</v>
      </c>
      <c r="C25" s="19">
        <v>10092736933</v>
      </c>
      <c r="D25" s="20" t="s">
        <v>74</v>
      </c>
      <c r="E25" s="21" t="s">
        <v>75</v>
      </c>
      <c r="F25" s="19" t="s">
        <v>27</v>
      </c>
      <c r="G25" s="26" t="s">
        <v>59</v>
      </c>
      <c r="H25" s="101">
        <v>9.3148148148148157E-3</v>
      </c>
      <c r="I25" s="101">
        <f t="shared" si="0"/>
        <v>5.6562500000000016E-4</v>
      </c>
      <c r="J25" s="22">
        <f t="shared" si="1"/>
        <v>44.720496894409933</v>
      </c>
      <c r="K25" s="23" t="s">
        <v>27</v>
      </c>
      <c r="L25" s="24"/>
    </row>
    <row r="26" spans="1:12" s="38" customFormat="1" ht="24" customHeight="1" x14ac:dyDescent="0.2">
      <c r="A26" s="25">
        <v>5</v>
      </c>
      <c r="B26" s="19">
        <v>4</v>
      </c>
      <c r="C26" s="19">
        <v>10096563278</v>
      </c>
      <c r="D26" s="20" t="s">
        <v>76</v>
      </c>
      <c r="E26" s="21" t="s">
        <v>77</v>
      </c>
      <c r="F26" s="19" t="s">
        <v>27</v>
      </c>
      <c r="G26" s="26" t="s">
        <v>78</v>
      </c>
      <c r="H26" s="101">
        <v>9.3649305555555552E-3</v>
      </c>
      <c r="I26" s="101">
        <f t="shared" si="0"/>
        <v>6.1574074074073962E-4</v>
      </c>
      <c r="J26" s="22">
        <f t="shared" si="1"/>
        <v>44.499381953028426</v>
      </c>
      <c r="K26" s="23" t="s">
        <v>27</v>
      </c>
      <c r="L26" s="24"/>
    </row>
    <row r="27" spans="1:12" s="38" customFormat="1" ht="24" customHeight="1" x14ac:dyDescent="0.2">
      <c r="A27" s="25">
        <v>6</v>
      </c>
      <c r="B27" s="19">
        <v>41</v>
      </c>
      <c r="C27" s="19">
        <v>10131547845</v>
      </c>
      <c r="D27" s="20" t="s">
        <v>79</v>
      </c>
      <c r="E27" s="21" t="s">
        <v>80</v>
      </c>
      <c r="F27" s="19" t="s">
        <v>27</v>
      </c>
      <c r="G27" s="19" t="s">
        <v>71</v>
      </c>
      <c r="H27" s="101">
        <v>9.5413194444444443E-3</v>
      </c>
      <c r="I27" s="101">
        <f t="shared" si="0"/>
        <v>7.9212962962962874E-4</v>
      </c>
      <c r="J27" s="22">
        <f t="shared" si="1"/>
        <v>43.689320388349515</v>
      </c>
      <c r="K27" s="23" t="s">
        <v>27</v>
      </c>
      <c r="L27" s="24"/>
    </row>
    <row r="28" spans="1:12" s="38" customFormat="1" ht="24" customHeight="1" x14ac:dyDescent="0.2">
      <c r="A28" s="25">
        <v>7</v>
      </c>
      <c r="B28" s="19">
        <v>1</v>
      </c>
      <c r="C28" s="19">
        <v>10107577024</v>
      </c>
      <c r="D28" s="20" t="s">
        <v>81</v>
      </c>
      <c r="E28" s="21" t="s">
        <v>82</v>
      </c>
      <c r="F28" s="19" t="s">
        <v>27</v>
      </c>
      <c r="G28" s="19" t="s">
        <v>78</v>
      </c>
      <c r="H28" s="101">
        <v>9.6090277777777771E-3</v>
      </c>
      <c r="I28" s="101">
        <f t="shared" si="0"/>
        <v>8.5983796296296156E-4</v>
      </c>
      <c r="J28" s="22">
        <f t="shared" si="1"/>
        <v>43.373493975903614</v>
      </c>
      <c r="K28" s="27"/>
      <c r="L28" s="24"/>
    </row>
    <row r="29" spans="1:12" s="38" customFormat="1" ht="24" customHeight="1" x14ac:dyDescent="0.2">
      <c r="A29" s="25">
        <v>8</v>
      </c>
      <c r="B29" s="19">
        <v>64</v>
      </c>
      <c r="C29" s="19">
        <v>10105736448</v>
      </c>
      <c r="D29" s="20" t="s">
        <v>83</v>
      </c>
      <c r="E29" s="21" t="s">
        <v>84</v>
      </c>
      <c r="F29" s="19" t="s">
        <v>30</v>
      </c>
      <c r="G29" s="19" t="s">
        <v>148</v>
      </c>
      <c r="H29" s="101">
        <v>9.6686342592592588E-3</v>
      </c>
      <c r="I29" s="101">
        <f t="shared" si="0"/>
        <v>9.1944444444444322E-4</v>
      </c>
      <c r="J29" s="22">
        <f t="shared" si="1"/>
        <v>43.113772455089816</v>
      </c>
      <c r="K29" s="27"/>
      <c r="L29" s="24"/>
    </row>
    <row r="30" spans="1:12" s="38" customFormat="1" ht="24" customHeight="1" x14ac:dyDescent="0.2">
      <c r="A30" s="25">
        <v>9</v>
      </c>
      <c r="B30" s="19">
        <v>7</v>
      </c>
      <c r="C30" s="19">
        <v>10090325774</v>
      </c>
      <c r="D30" s="20" t="s">
        <v>85</v>
      </c>
      <c r="E30" s="21" t="s">
        <v>86</v>
      </c>
      <c r="F30" s="19" t="s">
        <v>30</v>
      </c>
      <c r="G30" s="19" t="s">
        <v>59</v>
      </c>
      <c r="H30" s="101">
        <v>9.6773148148148139E-3</v>
      </c>
      <c r="I30" s="101">
        <f t="shared" si="0"/>
        <v>9.281249999999984E-4</v>
      </c>
      <c r="J30" s="22">
        <f t="shared" si="1"/>
        <v>43.062200956937801</v>
      </c>
      <c r="K30" s="27"/>
      <c r="L30" s="24"/>
    </row>
    <row r="31" spans="1:12" s="38" customFormat="1" ht="24" customHeight="1" x14ac:dyDescent="0.2">
      <c r="A31" s="25">
        <v>10</v>
      </c>
      <c r="B31" s="19">
        <v>57</v>
      </c>
      <c r="C31" s="19">
        <v>10128097776</v>
      </c>
      <c r="D31" s="20" t="s">
        <v>87</v>
      </c>
      <c r="E31" s="21" t="s">
        <v>88</v>
      </c>
      <c r="F31" s="19" t="s">
        <v>30</v>
      </c>
      <c r="G31" s="19" t="s">
        <v>148</v>
      </c>
      <c r="H31" s="101">
        <v>9.6836805555555548E-3</v>
      </c>
      <c r="I31" s="101">
        <f t="shared" si="0"/>
        <v>9.3449074074073921E-4</v>
      </c>
      <c r="J31" s="22">
        <f t="shared" si="1"/>
        <v>43.01075268817204</v>
      </c>
      <c r="K31" s="27"/>
      <c r="L31" s="24"/>
    </row>
    <row r="32" spans="1:12" s="38" customFormat="1" ht="24" customHeight="1" x14ac:dyDescent="0.2">
      <c r="A32" s="25">
        <v>11</v>
      </c>
      <c r="B32" s="19">
        <v>12</v>
      </c>
      <c r="C32" s="19">
        <v>10089937673</v>
      </c>
      <c r="D32" s="20" t="s">
        <v>89</v>
      </c>
      <c r="E32" s="21" t="s">
        <v>90</v>
      </c>
      <c r="F32" s="19" t="s">
        <v>31</v>
      </c>
      <c r="G32" s="19" t="s">
        <v>59</v>
      </c>
      <c r="H32" s="101">
        <v>9.7130787037037047E-3</v>
      </c>
      <c r="I32" s="101">
        <f t="shared" si="0"/>
        <v>9.6388888888888913E-4</v>
      </c>
      <c r="J32" s="22">
        <f t="shared" si="1"/>
        <v>42.908224076281286</v>
      </c>
      <c r="K32" s="27"/>
      <c r="L32" s="28"/>
    </row>
    <row r="33" spans="1:12" s="38" customFormat="1" ht="24" customHeight="1" x14ac:dyDescent="0.2">
      <c r="A33" s="25">
        <v>12</v>
      </c>
      <c r="B33" s="19">
        <v>43</v>
      </c>
      <c r="C33" s="19">
        <v>10113844739</v>
      </c>
      <c r="D33" s="20" t="s">
        <v>91</v>
      </c>
      <c r="E33" s="21" t="s">
        <v>92</v>
      </c>
      <c r="F33" s="19" t="s">
        <v>27</v>
      </c>
      <c r="G33" s="19" t="s">
        <v>71</v>
      </c>
      <c r="H33" s="101">
        <v>9.7145833333333338E-3</v>
      </c>
      <c r="I33" s="101">
        <f t="shared" si="0"/>
        <v>9.6539351851851821E-4</v>
      </c>
      <c r="J33" s="22">
        <f t="shared" si="1"/>
        <v>42.908224076281286</v>
      </c>
      <c r="K33" s="29"/>
      <c r="L33" s="30"/>
    </row>
    <row r="34" spans="1:12" s="38" customFormat="1" ht="24" customHeight="1" x14ac:dyDescent="0.2">
      <c r="A34" s="25">
        <v>13</v>
      </c>
      <c r="B34" s="19">
        <v>2</v>
      </c>
      <c r="C34" s="19">
        <v>10127977437</v>
      </c>
      <c r="D34" s="20" t="s">
        <v>93</v>
      </c>
      <c r="E34" s="21" t="s">
        <v>94</v>
      </c>
      <c r="F34" s="19" t="s">
        <v>29</v>
      </c>
      <c r="G34" s="19" t="s">
        <v>78</v>
      </c>
      <c r="H34" s="101">
        <v>9.8210648148148155E-3</v>
      </c>
      <c r="I34" s="101">
        <f t="shared" si="0"/>
        <v>1.0718749999999999E-3</v>
      </c>
      <c r="J34" s="22">
        <f t="shared" si="1"/>
        <v>42.402826855123671</v>
      </c>
      <c r="K34" s="29"/>
      <c r="L34" s="30"/>
    </row>
    <row r="35" spans="1:12" s="38" customFormat="1" ht="24" customHeight="1" x14ac:dyDescent="0.2">
      <c r="A35" s="25">
        <v>14</v>
      </c>
      <c r="B35" s="19">
        <v>54</v>
      </c>
      <c r="C35" s="19">
        <v>10115980759</v>
      </c>
      <c r="D35" s="20" t="s">
        <v>95</v>
      </c>
      <c r="E35" s="21" t="s">
        <v>96</v>
      </c>
      <c r="F35" s="19" t="s">
        <v>29</v>
      </c>
      <c r="G35" s="19" t="s">
        <v>60</v>
      </c>
      <c r="H35" s="101">
        <v>9.822106481481482E-3</v>
      </c>
      <c r="I35" s="101">
        <f t="shared" si="0"/>
        <v>1.0729166666666665E-3</v>
      </c>
      <c r="J35" s="22">
        <f t="shared" si="1"/>
        <v>42.402826855123671</v>
      </c>
      <c r="K35" s="31"/>
      <c r="L35" s="32"/>
    </row>
    <row r="36" spans="1:12" s="38" customFormat="1" ht="24" customHeight="1" x14ac:dyDescent="0.2">
      <c r="A36" s="25">
        <v>15</v>
      </c>
      <c r="B36" s="19">
        <v>42</v>
      </c>
      <c r="C36" s="19">
        <v>10131546936</v>
      </c>
      <c r="D36" s="20" t="s">
        <v>97</v>
      </c>
      <c r="E36" s="21" t="s">
        <v>98</v>
      </c>
      <c r="F36" s="19" t="s">
        <v>27</v>
      </c>
      <c r="G36" s="19" t="s">
        <v>71</v>
      </c>
      <c r="H36" s="101">
        <v>9.8568287037037045E-3</v>
      </c>
      <c r="I36" s="101">
        <f t="shared" si="0"/>
        <v>1.1076388888888889E-3</v>
      </c>
      <c r="J36" s="22">
        <f t="shared" si="1"/>
        <v>42.25352112676056</v>
      </c>
      <c r="K36" s="31"/>
      <c r="L36" s="32"/>
    </row>
    <row r="37" spans="1:12" s="38" customFormat="1" ht="24" customHeight="1" x14ac:dyDescent="0.2">
      <c r="A37" s="25">
        <v>16</v>
      </c>
      <c r="B37" s="19">
        <v>14</v>
      </c>
      <c r="C37" s="19">
        <v>10090064985</v>
      </c>
      <c r="D37" s="20" t="s">
        <v>99</v>
      </c>
      <c r="E37" s="21" t="s">
        <v>100</v>
      </c>
      <c r="F37" s="19" t="s">
        <v>30</v>
      </c>
      <c r="G37" s="19" t="s">
        <v>59</v>
      </c>
      <c r="H37" s="101">
        <v>9.9611111111111098E-3</v>
      </c>
      <c r="I37" s="101">
        <f t="shared" si="0"/>
        <v>1.2119212962962943E-3</v>
      </c>
      <c r="J37" s="22">
        <f t="shared" si="1"/>
        <v>41.811846689895468</v>
      </c>
      <c r="K37" s="31"/>
      <c r="L37" s="32"/>
    </row>
    <row r="38" spans="1:12" s="38" customFormat="1" ht="24" customHeight="1" x14ac:dyDescent="0.2">
      <c r="A38" s="25">
        <v>17</v>
      </c>
      <c r="B38" s="19">
        <v>45</v>
      </c>
      <c r="C38" s="19">
        <v>10128927734</v>
      </c>
      <c r="D38" s="20" t="s">
        <v>101</v>
      </c>
      <c r="E38" s="21" t="s">
        <v>102</v>
      </c>
      <c r="F38" s="19" t="s">
        <v>27</v>
      </c>
      <c r="G38" s="19" t="s">
        <v>71</v>
      </c>
      <c r="H38" s="101">
        <v>1.0000462962962963E-2</v>
      </c>
      <c r="I38" s="101">
        <f t="shared" ref="I38:I60" si="2">H38-$H$22</f>
        <v>1.2512731481481472E-3</v>
      </c>
      <c r="J38" s="22">
        <f t="shared" ref="J38:J60" si="3">$K$19/(HOUR(H38)+MINUTE(H38)/60+SECOND(H38)/3600)</f>
        <v>41.666666666666671</v>
      </c>
      <c r="K38" s="31"/>
      <c r="L38" s="32"/>
    </row>
    <row r="39" spans="1:12" s="38" customFormat="1" ht="24" customHeight="1" x14ac:dyDescent="0.2">
      <c r="A39" s="25">
        <v>18</v>
      </c>
      <c r="B39" s="19">
        <v>56</v>
      </c>
      <c r="C39" s="19">
        <v>10125782308</v>
      </c>
      <c r="D39" s="20" t="s">
        <v>103</v>
      </c>
      <c r="E39" s="21" t="s">
        <v>104</v>
      </c>
      <c r="F39" s="19" t="s">
        <v>30</v>
      </c>
      <c r="G39" s="19" t="s">
        <v>148</v>
      </c>
      <c r="H39" s="101">
        <v>1.0038194444444445E-2</v>
      </c>
      <c r="I39" s="101">
        <f t="shared" si="2"/>
        <v>1.2890046296296295E-3</v>
      </c>
      <c r="J39" s="22">
        <f t="shared" si="3"/>
        <v>41.522491349480966</v>
      </c>
      <c r="K39" s="31"/>
      <c r="L39" s="32"/>
    </row>
    <row r="40" spans="1:12" s="38" customFormat="1" ht="24" customHeight="1" x14ac:dyDescent="0.2">
      <c r="A40" s="25">
        <v>19</v>
      </c>
      <c r="B40" s="19">
        <v>33</v>
      </c>
      <c r="C40" s="19">
        <v>10092372777</v>
      </c>
      <c r="D40" s="20" t="s">
        <v>105</v>
      </c>
      <c r="E40" s="21" t="s">
        <v>73</v>
      </c>
      <c r="F40" s="19" t="s">
        <v>29</v>
      </c>
      <c r="G40" s="19" t="s">
        <v>58</v>
      </c>
      <c r="H40" s="101">
        <v>1.0052314814814814E-2</v>
      </c>
      <c r="I40" s="101">
        <f t="shared" si="2"/>
        <v>1.3031249999999987E-3</v>
      </c>
      <c r="J40" s="22">
        <f t="shared" si="3"/>
        <v>41.426927502876865</v>
      </c>
      <c r="K40" s="31"/>
      <c r="L40" s="32"/>
    </row>
    <row r="41" spans="1:12" s="38" customFormat="1" ht="24" customHeight="1" x14ac:dyDescent="0.2">
      <c r="A41" s="25">
        <v>20</v>
      </c>
      <c r="B41" s="19">
        <v>5</v>
      </c>
      <c r="C41" s="19">
        <v>10126123229</v>
      </c>
      <c r="D41" s="20" t="s">
        <v>106</v>
      </c>
      <c r="E41" s="21" t="s">
        <v>107</v>
      </c>
      <c r="F41" s="19" t="s">
        <v>29</v>
      </c>
      <c r="G41" s="19" t="s">
        <v>78</v>
      </c>
      <c r="H41" s="101">
        <v>1.0064930555555554E-2</v>
      </c>
      <c r="I41" s="101">
        <f t="shared" si="2"/>
        <v>1.3157407407407389E-3</v>
      </c>
      <c r="J41" s="22">
        <f t="shared" si="3"/>
        <v>41.379310344827587</v>
      </c>
      <c r="K41" s="31"/>
      <c r="L41" s="32"/>
    </row>
    <row r="42" spans="1:12" s="38" customFormat="1" ht="24" customHeight="1" x14ac:dyDescent="0.2">
      <c r="A42" s="25">
        <v>21</v>
      </c>
      <c r="B42" s="19">
        <v>53</v>
      </c>
      <c r="C42" s="19">
        <v>10119182163</v>
      </c>
      <c r="D42" s="20" t="s">
        <v>108</v>
      </c>
      <c r="E42" s="21" t="s">
        <v>109</v>
      </c>
      <c r="F42" s="19" t="s">
        <v>29</v>
      </c>
      <c r="G42" s="19" t="s">
        <v>60</v>
      </c>
      <c r="H42" s="101">
        <v>1.0119907407407407E-2</v>
      </c>
      <c r="I42" s="101">
        <f t="shared" si="2"/>
        <v>1.3707175925925918E-3</v>
      </c>
      <c r="J42" s="22">
        <f t="shared" si="3"/>
        <v>41.189931350114414</v>
      </c>
      <c r="K42" s="31"/>
      <c r="L42" s="32"/>
    </row>
    <row r="43" spans="1:12" s="38" customFormat="1" ht="24" customHeight="1" x14ac:dyDescent="0.2">
      <c r="A43" s="25">
        <v>22</v>
      </c>
      <c r="B43" s="19">
        <v>65</v>
      </c>
      <c r="C43" s="19">
        <v>10119189944</v>
      </c>
      <c r="D43" s="20" t="s">
        <v>110</v>
      </c>
      <c r="E43" s="21" t="s">
        <v>111</v>
      </c>
      <c r="F43" s="19" t="s">
        <v>30</v>
      </c>
      <c r="G43" s="19" t="s">
        <v>148</v>
      </c>
      <c r="H43" s="101">
        <v>1.0143171296296296E-2</v>
      </c>
      <c r="I43" s="101">
        <f t="shared" si="2"/>
        <v>1.3939814814814804E-3</v>
      </c>
      <c r="J43" s="22">
        <f t="shared" si="3"/>
        <v>41.095890410958901</v>
      </c>
      <c r="K43" s="31"/>
      <c r="L43" s="32"/>
    </row>
    <row r="44" spans="1:12" s="38" customFormat="1" ht="24" customHeight="1" x14ac:dyDescent="0.2">
      <c r="A44" s="25">
        <v>23</v>
      </c>
      <c r="B44" s="19">
        <v>71</v>
      </c>
      <c r="C44" s="19">
        <v>10103575974</v>
      </c>
      <c r="D44" s="20" t="s">
        <v>112</v>
      </c>
      <c r="E44" s="21" t="s">
        <v>113</v>
      </c>
      <c r="F44" s="19" t="s">
        <v>30</v>
      </c>
      <c r="G44" s="19" t="s">
        <v>148</v>
      </c>
      <c r="H44" s="101">
        <v>1.0158101851851852E-2</v>
      </c>
      <c r="I44" s="101">
        <f t="shared" si="2"/>
        <v>1.4089120370370366E-3</v>
      </c>
      <c r="J44" s="22">
        <f t="shared" si="3"/>
        <v>41.002277904328018</v>
      </c>
      <c r="K44" s="31"/>
      <c r="L44" s="32"/>
    </row>
    <row r="45" spans="1:12" s="38" customFormat="1" ht="24" customHeight="1" x14ac:dyDescent="0.2">
      <c r="A45" s="25">
        <v>24</v>
      </c>
      <c r="B45" s="19">
        <v>21</v>
      </c>
      <c r="C45" s="19">
        <v>10104651866</v>
      </c>
      <c r="D45" s="20" t="s">
        <v>114</v>
      </c>
      <c r="E45" s="21" t="s">
        <v>115</v>
      </c>
      <c r="F45" s="19" t="s">
        <v>30</v>
      </c>
      <c r="G45" s="19" t="s">
        <v>59</v>
      </c>
      <c r="H45" s="101">
        <v>1.016238425925926E-2</v>
      </c>
      <c r="I45" s="101">
        <f t="shared" si="2"/>
        <v>1.4131944444444444E-3</v>
      </c>
      <c r="J45" s="22">
        <f t="shared" si="3"/>
        <v>41.002277904328018</v>
      </c>
      <c r="K45" s="31"/>
      <c r="L45" s="32"/>
    </row>
    <row r="46" spans="1:12" s="38" customFormat="1" ht="24" customHeight="1" x14ac:dyDescent="0.2">
      <c r="A46" s="25">
        <v>25</v>
      </c>
      <c r="B46" s="19">
        <v>11</v>
      </c>
      <c r="C46" s="19">
        <v>10090324663</v>
      </c>
      <c r="D46" s="20" t="s">
        <v>116</v>
      </c>
      <c r="E46" s="21" t="s">
        <v>117</v>
      </c>
      <c r="F46" s="19" t="s">
        <v>30</v>
      </c>
      <c r="G46" s="19" t="s">
        <v>59</v>
      </c>
      <c r="H46" s="101">
        <v>1.020798611111111E-2</v>
      </c>
      <c r="I46" s="101">
        <f t="shared" si="2"/>
        <v>1.4587962962962948E-3</v>
      </c>
      <c r="J46" s="22">
        <f t="shared" si="3"/>
        <v>40.816326530612244</v>
      </c>
      <c r="K46" s="31"/>
      <c r="L46" s="32"/>
    </row>
    <row r="47" spans="1:12" s="38" customFormat="1" ht="24" customHeight="1" x14ac:dyDescent="0.2">
      <c r="A47" s="25">
        <v>26</v>
      </c>
      <c r="B47" s="19">
        <v>34</v>
      </c>
      <c r="C47" s="19">
        <v>10114922954</v>
      </c>
      <c r="D47" s="20" t="s">
        <v>118</v>
      </c>
      <c r="E47" s="21" t="s">
        <v>119</v>
      </c>
      <c r="F47" s="19" t="s">
        <v>29</v>
      </c>
      <c r="G47" s="19" t="s">
        <v>58</v>
      </c>
      <c r="H47" s="101">
        <v>1.0238541666666667E-2</v>
      </c>
      <c r="I47" s="101">
        <f t="shared" si="2"/>
        <v>1.4893518518518511E-3</v>
      </c>
      <c r="J47" s="22">
        <f t="shared" si="3"/>
        <v>40.677966101694913</v>
      </c>
      <c r="K47" s="31"/>
      <c r="L47" s="32"/>
    </row>
    <row r="48" spans="1:12" s="38" customFormat="1" ht="24" customHeight="1" x14ac:dyDescent="0.2">
      <c r="A48" s="25">
        <v>27</v>
      </c>
      <c r="B48" s="19">
        <v>52</v>
      </c>
      <c r="C48" s="19">
        <v>10128097271</v>
      </c>
      <c r="D48" s="20" t="s">
        <v>120</v>
      </c>
      <c r="E48" s="21" t="s">
        <v>121</v>
      </c>
      <c r="F48" s="19" t="s">
        <v>27</v>
      </c>
      <c r="G48" s="19" t="s">
        <v>60</v>
      </c>
      <c r="H48" s="101">
        <v>1.0250578703703704E-2</v>
      </c>
      <c r="I48" s="101">
        <f t="shared" si="2"/>
        <v>1.5013888888888889E-3</v>
      </c>
      <c r="J48" s="22">
        <f t="shared" si="3"/>
        <v>40.632054176072238</v>
      </c>
      <c r="K48" s="31"/>
      <c r="L48" s="32"/>
    </row>
    <row r="49" spans="1:12" s="38" customFormat="1" ht="24" customHeight="1" x14ac:dyDescent="0.2">
      <c r="A49" s="25">
        <v>28</v>
      </c>
      <c r="B49" s="19">
        <v>8</v>
      </c>
      <c r="C49" s="19">
        <v>10102007507</v>
      </c>
      <c r="D49" s="20" t="s">
        <v>122</v>
      </c>
      <c r="E49" s="21" t="s">
        <v>123</v>
      </c>
      <c r="F49" s="19" t="s">
        <v>31</v>
      </c>
      <c r="G49" s="19" t="s">
        <v>59</v>
      </c>
      <c r="H49" s="101">
        <v>1.0300462962962963E-2</v>
      </c>
      <c r="I49" s="101">
        <f t="shared" si="2"/>
        <v>1.5512731481481471E-3</v>
      </c>
      <c r="J49" s="22">
        <f t="shared" si="3"/>
        <v>40.449438202247187</v>
      </c>
      <c r="K49" s="31"/>
      <c r="L49" s="32"/>
    </row>
    <row r="50" spans="1:12" s="38" customFormat="1" ht="24" customHeight="1" x14ac:dyDescent="0.2">
      <c r="A50" s="25">
        <v>29</v>
      </c>
      <c r="B50" s="19">
        <v>13</v>
      </c>
      <c r="C50" s="19">
        <v>10089944343</v>
      </c>
      <c r="D50" s="20" t="s">
        <v>124</v>
      </c>
      <c r="E50" s="21" t="s">
        <v>125</v>
      </c>
      <c r="F50" s="19" t="s">
        <v>30</v>
      </c>
      <c r="G50" s="19" t="s">
        <v>59</v>
      </c>
      <c r="H50" s="101">
        <v>1.0302430555555556E-2</v>
      </c>
      <c r="I50" s="101">
        <f t="shared" si="2"/>
        <v>1.5532407407407404E-3</v>
      </c>
      <c r="J50" s="22">
        <f t="shared" si="3"/>
        <v>40.449438202247187</v>
      </c>
      <c r="K50" s="31"/>
      <c r="L50" s="32"/>
    </row>
    <row r="51" spans="1:12" s="38" customFormat="1" ht="24" customHeight="1" x14ac:dyDescent="0.2">
      <c r="A51" s="25">
        <v>30</v>
      </c>
      <c r="B51" s="19">
        <v>75</v>
      </c>
      <c r="C51" s="19">
        <v>10131860568</v>
      </c>
      <c r="D51" s="20" t="s">
        <v>126</v>
      </c>
      <c r="E51" s="21" t="s">
        <v>127</v>
      </c>
      <c r="F51" s="19" t="s">
        <v>30</v>
      </c>
      <c r="G51" s="19" t="s">
        <v>61</v>
      </c>
      <c r="H51" s="101">
        <v>1.0305324074074073E-2</v>
      </c>
      <c r="I51" s="101">
        <f t="shared" si="2"/>
        <v>1.5561342592592571E-3</v>
      </c>
      <c r="J51" s="22">
        <f t="shared" si="3"/>
        <v>40.449438202247187</v>
      </c>
      <c r="K51" s="31"/>
      <c r="L51" s="32"/>
    </row>
    <row r="52" spans="1:12" s="38" customFormat="1" ht="24" customHeight="1" x14ac:dyDescent="0.2">
      <c r="A52" s="25">
        <v>31</v>
      </c>
      <c r="B52" s="19">
        <v>58</v>
      </c>
      <c r="C52" s="19">
        <v>10128099493</v>
      </c>
      <c r="D52" s="20" t="s">
        <v>128</v>
      </c>
      <c r="E52" s="21" t="s">
        <v>129</v>
      </c>
      <c r="F52" s="19" t="s">
        <v>30</v>
      </c>
      <c r="G52" s="19" t="s">
        <v>148</v>
      </c>
      <c r="H52" s="101">
        <v>1.0418171296296297E-2</v>
      </c>
      <c r="I52" s="101">
        <f t="shared" si="2"/>
        <v>1.6689814814814814E-3</v>
      </c>
      <c r="J52" s="22">
        <f t="shared" si="3"/>
        <v>40</v>
      </c>
      <c r="K52" s="31"/>
      <c r="L52" s="32"/>
    </row>
    <row r="53" spans="1:12" s="38" customFormat="1" ht="24" customHeight="1" x14ac:dyDescent="0.2">
      <c r="A53" s="25">
        <v>32</v>
      </c>
      <c r="B53" s="19">
        <v>51</v>
      </c>
      <c r="C53" s="19">
        <v>10119181759</v>
      </c>
      <c r="D53" s="20" t="s">
        <v>130</v>
      </c>
      <c r="E53" s="21" t="s">
        <v>131</v>
      </c>
      <c r="F53" s="19" t="s">
        <v>27</v>
      </c>
      <c r="G53" s="19" t="s">
        <v>60</v>
      </c>
      <c r="H53" s="101">
        <v>1.0523148148148148E-2</v>
      </c>
      <c r="I53" s="101">
        <f t="shared" si="2"/>
        <v>1.7739583333333322E-3</v>
      </c>
      <c r="J53" s="22">
        <f t="shared" si="3"/>
        <v>39.603960396039604</v>
      </c>
      <c r="K53" s="31"/>
      <c r="L53" s="32"/>
    </row>
    <row r="54" spans="1:12" s="38" customFormat="1" ht="24" customHeight="1" x14ac:dyDescent="0.2">
      <c r="A54" s="25">
        <v>33</v>
      </c>
      <c r="B54" s="19">
        <v>3</v>
      </c>
      <c r="C54" s="19">
        <v>10127891753</v>
      </c>
      <c r="D54" s="20" t="s">
        <v>132</v>
      </c>
      <c r="E54" s="21" t="s">
        <v>133</v>
      </c>
      <c r="F54" s="19" t="s">
        <v>30</v>
      </c>
      <c r="G54" s="19" t="s">
        <v>78</v>
      </c>
      <c r="H54" s="101">
        <v>1.0538425925925925E-2</v>
      </c>
      <c r="I54" s="101">
        <f t="shared" si="2"/>
        <v>1.7892361111111095E-3</v>
      </c>
      <c r="J54" s="22">
        <f t="shared" si="3"/>
        <v>39.517014270032931</v>
      </c>
      <c r="K54" s="31"/>
      <c r="L54" s="32"/>
    </row>
    <row r="55" spans="1:12" s="38" customFormat="1" ht="24" customHeight="1" x14ac:dyDescent="0.2">
      <c r="A55" s="25">
        <v>34</v>
      </c>
      <c r="B55" s="19">
        <v>72</v>
      </c>
      <c r="C55" s="19">
        <v>10128099594</v>
      </c>
      <c r="D55" s="20" t="s">
        <v>134</v>
      </c>
      <c r="E55" s="21" t="s">
        <v>135</v>
      </c>
      <c r="F55" s="19" t="s">
        <v>30</v>
      </c>
      <c r="G55" s="19" t="s">
        <v>148</v>
      </c>
      <c r="H55" s="101">
        <v>1.0595949074074074E-2</v>
      </c>
      <c r="I55" s="101">
        <f t="shared" si="2"/>
        <v>1.8467592592592581E-3</v>
      </c>
      <c r="J55" s="22">
        <f t="shared" si="3"/>
        <v>39.344262295081968</v>
      </c>
      <c r="K55" s="31"/>
      <c r="L55" s="32"/>
    </row>
    <row r="56" spans="1:12" s="38" customFormat="1" ht="24" customHeight="1" x14ac:dyDescent="0.2">
      <c r="A56" s="25">
        <v>35</v>
      </c>
      <c r="B56" s="19">
        <v>10</v>
      </c>
      <c r="C56" s="19">
        <v>10105158084</v>
      </c>
      <c r="D56" s="20" t="s">
        <v>136</v>
      </c>
      <c r="E56" s="21" t="s">
        <v>137</v>
      </c>
      <c r="F56" s="19" t="s">
        <v>31</v>
      </c>
      <c r="G56" s="19" t="s">
        <v>59</v>
      </c>
      <c r="H56" s="101">
        <v>1.0696875E-2</v>
      </c>
      <c r="I56" s="101">
        <f t="shared" si="2"/>
        <v>1.9476851851851842E-3</v>
      </c>
      <c r="J56" s="22">
        <f t="shared" si="3"/>
        <v>38.961038961038966</v>
      </c>
      <c r="K56" s="31"/>
      <c r="L56" s="32"/>
    </row>
    <row r="57" spans="1:12" s="38" customFormat="1" ht="24" customHeight="1" x14ac:dyDescent="0.2">
      <c r="A57" s="25">
        <v>36</v>
      </c>
      <c r="B57" s="19">
        <v>9</v>
      </c>
      <c r="C57" s="19">
        <v>10102001544</v>
      </c>
      <c r="D57" s="20" t="s">
        <v>138</v>
      </c>
      <c r="E57" s="21" t="s">
        <v>139</v>
      </c>
      <c r="F57" s="19" t="s">
        <v>31</v>
      </c>
      <c r="G57" s="19" t="s">
        <v>59</v>
      </c>
      <c r="H57" s="101">
        <v>1.0821064814814813E-2</v>
      </c>
      <c r="I57" s="101">
        <f t="shared" si="2"/>
        <v>2.0718749999999973E-3</v>
      </c>
      <c r="J57" s="22">
        <f t="shared" si="3"/>
        <v>38.502673796791441</v>
      </c>
      <c r="K57" s="31"/>
      <c r="L57" s="32"/>
    </row>
    <row r="58" spans="1:12" s="38" customFormat="1" ht="24" customHeight="1" x14ac:dyDescent="0.2">
      <c r="A58" s="25">
        <v>37</v>
      </c>
      <c r="B58" s="19">
        <v>59</v>
      </c>
      <c r="C58" s="19">
        <v>10128097978</v>
      </c>
      <c r="D58" s="20" t="s">
        <v>140</v>
      </c>
      <c r="E58" s="21" t="s">
        <v>141</v>
      </c>
      <c r="F58" s="19" t="s">
        <v>30</v>
      </c>
      <c r="G58" s="19" t="s">
        <v>148</v>
      </c>
      <c r="H58" s="101">
        <v>1.0875462962962962E-2</v>
      </c>
      <c r="I58" s="101">
        <f t="shared" si="2"/>
        <v>2.1262731481481462E-3</v>
      </c>
      <c r="J58" s="22">
        <f t="shared" si="3"/>
        <v>38.297872340425528</v>
      </c>
      <c r="K58" s="31"/>
      <c r="L58" s="32"/>
    </row>
    <row r="59" spans="1:12" s="38" customFormat="1" ht="24" customHeight="1" x14ac:dyDescent="0.2">
      <c r="A59" s="25">
        <v>38</v>
      </c>
      <c r="B59" s="19">
        <v>6</v>
      </c>
      <c r="C59" s="19">
        <v>10127317736</v>
      </c>
      <c r="D59" s="20" t="s">
        <v>142</v>
      </c>
      <c r="E59" s="21" t="s">
        <v>143</v>
      </c>
      <c r="F59" s="19" t="s">
        <v>30</v>
      </c>
      <c r="G59" s="19" t="s">
        <v>78</v>
      </c>
      <c r="H59" s="101">
        <v>1.0992129629629629E-2</v>
      </c>
      <c r="I59" s="101">
        <f t="shared" si="2"/>
        <v>2.2429398148148139E-3</v>
      </c>
      <c r="J59" s="22">
        <f t="shared" si="3"/>
        <v>37.89473684210526</v>
      </c>
      <c r="K59" s="31"/>
      <c r="L59" s="32"/>
    </row>
    <row r="60" spans="1:12" s="38" customFormat="1" ht="24" customHeight="1" x14ac:dyDescent="0.2">
      <c r="A60" s="25">
        <v>39</v>
      </c>
      <c r="B60" s="19">
        <v>17</v>
      </c>
      <c r="C60" s="19">
        <v>10104454129</v>
      </c>
      <c r="D60" s="20" t="s">
        <v>144</v>
      </c>
      <c r="E60" s="21" t="s">
        <v>145</v>
      </c>
      <c r="F60" s="19" t="s">
        <v>31</v>
      </c>
      <c r="G60" s="19" t="s">
        <v>59</v>
      </c>
      <c r="H60" s="101">
        <v>1.1652546296296298E-2</v>
      </c>
      <c r="I60" s="101">
        <f t="shared" si="2"/>
        <v>2.9033564814814825E-3</v>
      </c>
      <c r="J60" s="22">
        <f t="shared" si="3"/>
        <v>35.749751737835155</v>
      </c>
      <c r="K60" s="31"/>
      <c r="L60" s="32"/>
    </row>
    <row r="61" spans="1:12" s="38" customFormat="1" ht="24" customHeight="1" thickBot="1" x14ac:dyDescent="0.25">
      <c r="A61" s="33">
        <v>40</v>
      </c>
      <c r="B61" s="34">
        <v>38</v>
      </c>
      <c r="C61" s="34">
        <v>10119124569</v>
      </c>
      <c r="D61" s="35" t="s">
        <v>146</v>
      </c>
      <c r="E61" s="36" t="s">
        <v>147</v>
      </c>
      <c r="F61" s="34" t="s">
        <v>30</v>
      </c>
      <c r="G61" s="34" t="s">
        <v>58</v>
      </c>
      <c r="H61" s="102">
        <v>1.236087962962963E-2</v>
      </c>
      <c r="I61" s="102">
        <f t="shared" si="0"/>
        <v>3.6116898148148141E-3</v>
      </c>
      <c r="J61" s="37">
        <f t="shared" si="1"/>
        <v>33.707865168539328</v>
      </c>
      <c r="K61" s="99"/>
      <c r="L61" s="100"/>
    </row>
    <row r="62" spans="1:12" s="38" customFormat="1" ht="6.75" customHeight="1" thickTop="1" thickBot="1" x14ac:dyDescent="0.25">
      <c r="A62" s="84"/>
      <c r="B62" s="85"/>
      <c r="C62" s="85"/>
      <c r="D62" s="86"/>
      <c r="E62" s="87"/>
      <c r="F62" s="88"/>
      <c r="G62" s="89"/>
      <c r="H62" s="90"/>
      <c r="I62" s="90"/>
      <c r="J62" s="90"/>
      <c r="K62" s="90"/>
      <c r="L62" s="90"/>
    </row>
    <row r="63" spans="1:12" s="38" customFormat="1" ht="15.75" thickTop="1" x14ac:dyDescent="0.2">
      <c r="A63" s="105" t="s">
        <v>5</v>
      </c>
      <c r="B63" s="106"/>
      <c r="C63" s="106"/>
      <c r="D63" s="106"/>
      <c r="E63" s="91"/>
      <c r="F63" s="91"/>
      <c r="G63" s="91"/>
      <c r="H63" s="106" t="s">
        <v>6</v>
      </c>
      <c r="I63" s="106"/>
      <c r="J63" s="106"/>
      <c r="K63" s="106"/>
      <c r="L63" s="107"/>
    </row>
    <row r="64" spans="1:12" s="38" customFormat="1" ht="15" x14ac:dyDescent="0.2">
      <c r="A64" s="2" t="s">
        <v>62</v>
      </c>
      <c r="B64" s="92"/>
      <c r="C64" s="93"/>
      <c r="H64" s="1" t="s">
        <v>32</v>
      </c>
      <c r="I64" s="6">
        <v>9</v>
      </c>
      <c r="K64" s="7" t="s">
        <v>33</v>
      </c>
      <c r="L64" s="8">
        <f>COUNTIF(F20:F62,"ЗМС")</f>
        <v>0</v>
      </c>
    </row>
    <row r="65" spans="1:12" s="38" customFormat="1" ht="15" x14ac:dyDescent="0.2">
      <c r="A65" s="2" t="s">
        <v>63</v>
      </c>
      <c r="B65" s="92"/>
      <c r="C65" s="93"/>
      <c r="H65" s="1" t="s">
        <v>34</v>
      </c>
      <c r="I65" s="6">
        <f>I66+I70</f>
        <v>40</v>
      </c>
      <c r="K65" s="7" t="s">
        <v>35</v>
      </c>
      <c r="L65" s="8">
        <f>COUNTIF(F20:F62,"МСМК")</f>
        <v>0</v>
      </c>
    </row>
    <row r="66" spans="1:12" s="38" customFormat="1" ht="15" x14ac:dyDescent="0.2">
      <c r="A66" s="2" t="s">
        <v>64</v>
      </c>
      <c r="B66" s="92"/>
      <c r="C66" s="93"/>
      <c r="H66" s="1" t="s">
        <v>36</v>
      </c>
      <c r="I66" s="6">
        <f>I67+I68+I69</f>
        <v>40</v>
      </c>
      <c r="K66" s="7" t="s">
        <v>37</v>
      </c>
      <c r="L66" s="8">
        <f>COUNTIF(F20:F62,"МС")</f>
        <v>0</v>
      </c>
    </row>
    <row r="67" spans="1:12" s="38" customFormat="1" ht="15" x14ac:dyDescent="0.2">
      <c r="A67" s="2" t="s">
        <v>65</v>
      </c>
      <c r="B67" s="92"/>
      <c r="C67" s="93"/>
      <c r="H67" s="1" t="s">
        <v>38</v>
      </c>
      <c r="I67" s="6">
        <f>COUNT(A20:A62)</f>
        <v>40</v>
      </c>
      <c r="K67" s="7" t="s">
        <v>27</v>
      </c>
      <c r="L67" s="8">
        <f>COUNTIF(F20:F62,"КМС")</f>
        <v>11</v>
      </c>
    </row>
    <row r="68" spans="1:12" s="38" customFormat="1" ht="15" x14ac:dyDescent="0.2">
      <c r="A68" s="9"/>
      <c r="B68" s="92"/>
      <c r="C68" s="93"/>
      <c r="H68" s="1" t="s">
        <v>39</v>
      </c>
      <c r="I68" s="6">
        <f>COUNTIF(A20:A62,"НФ")</f>
        <v>0</v>
      </c>
      <c r="K68" s="7" t="s">
        <v>29</v>
      </c>
      <c r="L68" s="8">
        <f>COUNTIF(F20:F62,"1 СР")</f>
        <v>7</v>
      </c>
    </row>
    <row r="69" spans="1:12" s="38" customFormat="1" ht="15" x14ac:dyDescent="0.2">
      <c r="A69" s="3"/>
      <c r="B69" s="92"/>
      <c r="C69" s="93"/>
      <c r="H69" s="1" t="s">
        <v>40</v>
      </c>
      <c r="I69" s="6">
        <f>COUNTIF(A20:A62,"ДСКВ")</f>
        <v>0</v>
      </c>
      <c r="K69" s="10" t="s">
        <v>30</v>
      </c>
      <c r="L69" s="11">
        <f>COUNTIF(F20:F62,"2 СР")</f>
        <v>17</v>
      </c>
    </row>
    <row r="70" spans="1:12" s="38" customFormat="1" ht="15" x14ac:dyDescent="0.2">
      <c r="A70" s="3"/>
      <c r="B70" s="92"/>
      <c r="C70" s="93"/>
      <c r="D70" s="94"/>
      <c r="E70" s="94"/>
      <c r="F70" s="94"/>
      <c r="G70" s="94"/>
      <c r="H70" s="1" t="s">
        <v>41</v>
      </c>
      <c r="I70" s="6">
        <f>COUNTIF(A20:A62,"НС")</f>
        <v>0</v>
      </c>
      <c r="J70" s="94"/>
      <c r="K70" s="10" t="s">
        <v>31</v>
      </c>
      <c r="L70" s="12">
        <f>COUNTIF(F20:F62,"3 СР")</f>
        <v>5</v>
      </c>
    </row>
    <row r="71" spans="1:12" s="38" customFormat="1" ht="8.25" customHeight="1" x14ac:dyDescent="0.2">
      <c r="A71" s="13"/>
      <c r="B71" s="95"/>
      <c r="C71" s="95"/>
      <c r="H71" s="14"/>
      <c r="I71" s="15"/>
      <c r="K71" s="16"/>
      <c r="L71" s="17"/>
    </row>
    <row r="72" spans="1:12" s="38" customFormat="1" ht="15.75" x14ac:dyDescent="0.2">
      <c r="A72" s="103" t="s">
        <v>3</v>
      </c>
      <c r="B72" s="104"/>
      <c r="C72" s="104"/>
      <c r="D72" s="104"/>
      <c r="E72" s="104" t="s">
        <v>12</v>
      </c>
      <c r="F72" s="104"/>
      <c r="G72" s="104"/>
      <c r="H72" s="104" t="s">
        <v>4</v>
      </c>
      <c r="I72" s="104"/>
      <c r="J72" s="104" t="s">
        <v>48</v>
      </c>
      <c r="K72" s="104"/>
      <c r="L72" s="108"/>
    </row>
    <row r="73" spans="1:12" s="38" customFormat="1" x14ac:dyDescent="0.2">
      <c r="A73" s="111"/>
      <c r="B73" s="112"/>
      <c r="C73" s="112"/>
      <c r="D73" s="112"/>
      <c r="E73" s="112"/>
      <c r="F73" s="113"/>
      <c r="G73" s="113"/>
      <c r="H73" s="113"/>
      <c r="I73" s="113"/>
      <c r="J73" s="113"/>
      <c r="K73" s="113"/>
      <c r="L73" s="114"/>
    </row>
    <row r="74" spans="1:12" s="38" customFormat="1" x14ac:dyDescent="0.2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8"/>
    </row>
    <row r="75" spans="1:12" s="38" customFormat="1" x14ac:dyDescent="0.2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8"/>
    </row>
    <row r="76" spans="1:12" s="38" customFormat="1" x14ac:dyDescent="0.2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8"/>
    </row>
    <row r="77" spans="1:12" s="38" customFormat="1" x14ac:dyDescent="0.2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5"/>
    </row>
    <row r="78" spans="1:12" s="38" customFormat="1" x14ac:dyDescent="0.2">
      <c r="A78" s="111"/>
      <c r="B78" s="112"/>
      <c r="C78" s="112"/>
      <c r="D78" s="112"/>
      <c r="E78" s="112"/>
      <c r="F78" s="116"/>
      <c r="G78" s="116"/>
      <c r="H78" s="116"/>
      <c r="I78" s="116"/>
      <c r="J78" s="116"/>
      <c r="K78" s="116"/>
      <c r="L78" s="117"/>
    </row>
    <row r="79" spans="1:12" s="38" customFormat="1" ht="13.5" thickBot="1" x14ac:dyDescent="0.25">
      <c r="A79" s="109"/>
      <c r="B79" s="110"/>
      <c r="C79" s="110"/>
      <c r="D79" s="110"/>
      <c r="E79" s="110" t="str">
        <f>G17</f>
        <v>АФАНАСЬЕВА Е. А. (ВК, г. Верхняя Пышма)</v>
      </c>
      <c r="F79" s="110"/>
      <c r="G79" s="110"/>
      <c r="H79" s="110" t="str">
        <f>G18</f>
        <v>ШАТРЫГИНА Е. В. (ВК, г. Верхняя Пышма)</v>
      </c>
      <c r="I79" s="110"/>
      <c r="J79" s="110" t="str">
        <f>G19</f>
        <v>РОМАНЕНКО Ю. А. (1К, г. Орск)</v>
      </c>
      <c r="K79" s="110"/>
      <c r="L79" s="118"/>
    </row>
    <row r="80" spans="1:12" ht="13.5" thickTop="1" x14ac:dyDescent="0.2"/>
  </sheetData>
  <mergeCells count="29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5:L5"/>
    <mergeCell ref="A8:L8"/>
    <mergeCell ref="A79:D79"/>
    <mergeCell ref="A73:E73"/>
    <mergeCell ref="F73:L73"/>
    <mergeCell ref="A77:E77"/>
    <mergeCell ref="F77:L77"/>
    <mergeCell ref="A78:E78"/>
    <mergeCell ref="F78:L78"/>
    <mergeCell ref="E79:G79"/>
    <mergeCell ref="H79:I79"/>
    <mergeCell ref="J79:L79"/>
    <mergeCell ref="A72:D72"/>
    <mergeCell ref="A63:D63"/>
    <mergeCell ref="H63:L63"/>
    <mergeCell ref="E72:G72"/>
    <mergeCell ref="H72:I72"/>
    <mergeCell ref="J72:L72"/>
  </mergeCells>
  <conditionalFormatting sqref="H64:H71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юн</vt:lpstr>
      <vt:lpstr>'инд гонка юн'!Заголовки_для_печати</vt:lpstr>
      <vt:lpstr>'инд гонка юн'!Область_печати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2022-08-01T14:23:29Z</dcterms:modified>
</cp:coreProperties>
</file>