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/>
  </bookViews>
  <sheets>
    <sheet name="Критериум" sheetId="2" r:id="rId1"/>
  </sheets>
  <definedNames>
    <definedName name="_xlnm.Print_Titles" localSheetId="0">Критериум!$21:$22</definedName>
    <definedName name="_xlnm.Print_Area" localSheetId="0">Критериум!$A$1:$T$107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7" i="2" l="1"/>
  <c r="Q98" i="2"/>
  <c r="Q97" i="2"/>
  <c r="Q24" i="2"/>
  <c r="Q25" i="2"/>
  <c r="Q26" i="2"/>
  <c r="Q27" i="2"/>
  <c r="Q28" i="2"/>
  <c r="Q29" i="2"/>
  <c r="Q30" i="2"/>
  <c r="Q31" i="2"/>
  <c r="Q23" i="2"/>
  <c r="Q101" i="2" l="1"/>
  <c r="Q100" i="2"/>
  <c r="Q99" i="2"/>
  <c r="Q96" i="2"/>
  <c r="F107" i="2"/>
  <c r="T100" i="2" s="1"/>
  <c r="T99" i="2"/>
  <c r="T97" i="2"/>
  <c r="T96" i="2"/>
  <c r="T95" i="2"/>
  <c r="T94" i="2" l="1"/>
  <c r="T98" i="2"/>
  <c r="Q95" i="2"/>
</calcChain>
</file>

<file path=xl/sharedStrings.xml><?xml version="1.0" encoding="utf-8"?>
<sst xmlns="http://schemas.openxmlformats.org/spreadsheetml/2006/main" count="377" uniqueCount="201">
  <si>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</si>
  <si>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</si>
  <si>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</si>
  <si>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</si>
  <si>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</si>
  <si>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</si>
  <si>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</si>
  <si>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</si>
  <si>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</si>
  <si>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</si>
  <si>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СУДЬЯ НА ФИНИШЕ:</t>
  </si>
  <si>
    <t>МЕСТО</t>
  </si>
  <si>
    <t>НОМЕР</t>
  </si>
  <si>
    <t>КОД UCI</t>
  </si>
  <si>
    <t>ФАМИЛИЯ ИМЯ</t>
  </si>
  <si>
    <t>РАЗРЯД,
ЗВАНИЕ</t>
  </si>
  <si>
    <t>ТЕРРИТОРИАЛЬНАЯ ПРИНАДЛЕЖНОСТЬ</t>
  </si>
  <si>
    <t>ОЧКИ НА ПРОМЕЖУТОЧНЫХ ФИНИШАХ</t>
  </si>
  <si>
    <t>РЕЗУЛЬТАТ очки</t>
  </si>
  <si>
    <t>Доп. Инфо</t>
  </si>
  <si>
    <t>ВЫПОЛНЕНИЕ НТУ ЕВСК</t>
  </si>
  <si>
    <t>ПРИМЕЧАНИЕ</t>
  </si>
  <si>
    <t>НФ</t>
  </si>
  <si>
    <t>НС</t>
  </si>
  <si>
    <t>ПОГОДНЫЕ УСЛОВИЯ</t>
  </si>
  <si>
    <t>СТАТИСТИКА ГОНКИ</t>
  </si>
  <si>
    <t>ТЕХНИЧЕСКИЙ ДЕЛЕГАТ</t>
  </si>
  <si>
    <t>ГЛАВНЫЙ СУДЬЯ</t>
  </si>
  <si>
    <t>КМС</t>
  </si>
  <si>
    <t>шоссе - критериум 20-40 км</t>
  </si>
  <si>
    <t>Московская область</t>
  </si>
  <si>
    <t>Республика Адыгея</t>
  </si>
  <si>
    <t>1 СР</t>
  </si>
  <si>
    <t>3 СР</t>
  </si>
  <si>
    <t>2 СР</t>
  </si>
  <si>
    <t>НАЗВАНИЕ ТРАССЫ / РЕГ. НОМЕР:</t>
  </si>
  <si>
    <t>Управление физической культуры и спорта Орловской области</t>
  </si>
  <si>
    <t>Орловская региональная федерация велосипедного спорта</t>
  </si>
  <si>
    <t>"ГОРОД ПЕРВОГО САЛЮТА" КУБОК "ГАЗПРОМ-РУСВЕЛО"</t>
  </si>
  <si>
    <r>
      <rPr>
        <b/>
        <sz val="11"/>
        <rFont val="Calibri"/>
        <family val="2"/>
        <charset val="204"/>
        <scheme val="minor"/>
      </rPr>
      <t xml:space="preserve"> МЕСТО ПРОВЕДЕНИЯ</t>
    </r>
    <r>
      <rPr>
        <sz val="11"/>
        <rFont val="Calibri"/>
        <family val="2"/>
        <charset val="204"/>
        <scheme val="minor"/>
      </rPr>
      <t>: г. Орел</t>
    </r>
  </si>
  <si>
    <r>
      <rPr>
        <b/>
        <sz val="11"/>
        <rFont val="Calibri"/>
        <family val="2"/>
        <charset val="204"/>
        <scheme val="minor"/>
      </rP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31 июля 2021 года</t>
    </r>
  </si>
  <si>
    <r>
      <rPr>
        <b/>
        <sz val="11"/>
        <color theme="1"/>
        <rFont val="Calibri"/>
        <family val="2"/>
        <charset val="204"/>
        <scheme val="minor"/>
      </rPr>
      <t>НАЧАЛО ГОНКИ:</t>
    </r>
    <r>
      <rPr>
        <sz val="11"/>
        <color theme="1"/>
        <rFont val="Calibri"/>
        <family val="2"/>
        <charset val="204"/>
        <scheme val="minor"/>
      </rPr>
      <t xml:space="preserve"> 18ч 45м </t>
    </r>
  </si>
  <si>
    <r>
      <rPr>
        <b/>
        <sz val="11"/>
        <color theme="1"/>
        <rFont val="Calibri"/>
        <family val="2"/>
        <charset val="204"/>
        <scheme val="minor"/>
      </rPr>
      <t xml:space="preserve">ОКОНЧАНИЕ ГОНКИ: </t>
    </r>
    <r>
      <rPr>
        <sz val="11"/>
        <color theme="1"/>
        <rFont val="Calibri"/>
        <family val="2"/>
        <charset val="204"/>
        <scheme val="minor"/>
      </rPr>
      <t>19ч 50м</t>
    </r>
  </si>
  <si>
    <t>№ ВРВС: 0080721811С</t>
  </si>
  <si>
    <t>№ ЕКП 2021: 35550</t>
  </si>
  <si>
    <t>МАКСИМАЛЬНЫЙ ПЕРЕПАД (HD) (м): 20</t>
  </si>
  <si>
    <t>СУММА ПЕРЕПАДОВ (ТС) (м): 550</t>
  </si>
  <si>
    <t>1,4/25</t>
  </si>
  <si>
    <r>
      <t xml:space="preserve">ДИСТАНЦИЯ: </t>
    </r>
    <r>
      <rPr>
        <b/>
        <sz val="9"/>
        <rFont val="Calibri"/>
        <family val="2"/>
        <charset val="204"/>
        <scheme val="minor"/>
      </rPr>
      <t>ДЛИНА КРУГА/КРУГОВ</t>
    </r>
  </si>
  <si>
    <t>ЖУРКИН С.Г. (1к., г. Орел)</t>
  </si>
  <si>
    <t>СТОЛЯРОВА Т.Е. (ВК, Орел)</t>
  </si>
  <si>
    <t>МЕНЬШОВ Д.Н. (ВК, Орел)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</si>
  <si>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</si>
  <si>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</si>
  <si>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</si>
  <si>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</si>
  <si>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</si>
  <si>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</si>
  <si>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</si>
  <si>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</si>
  <si>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Лимит времени</t>
  </si>
  <si>
    <t>Дисквалифицировано</t>
  </si>
  <si>
    <t>Н. стартовало</t>
  </si>
  <si>
    <t/>
  </si>
  <si>
    <t>Место на основном финише</t>
  </si>
  <si>
    <t>ДАТА РОЖД.</t>
  </si>
  <si>
    <t>Псковская область</t>
  </si>
  <si>
    <t>Орловская область</t>
  </si>
  <si>
    <t>Воронежская область</t>
  </si>
  <si>
    <t>Влажность: 60%</t>
  </si>
  <si>
    <t>Осадки: ясно</t>
  </si>
  <si>
    <t>Ветер: 5 м/с (с/в)</t>
  </si>
  <si>
    <t>Юноши 15-16 лет</t>
  </si>
  <si>
    <t>ПЕРЕПЕЛИЦА Вадим</t>
  </si>
  <si>
    <t>03.10.2005</t>
  </si>
  <si>
    <t>14.02.2005</t>
  </si>
  <si>
    <t>ЧЕРНОВ Денис</t>
  </si>
  <si>
    <t>08.04.2005</t>
  </si>
  <si>
    <t>01.04.2005</t>
  </si>
  <si>
    <t>13.11.2005</t>
  </si>
  <si>
    <t>СУЯТИН Мирослав</t>
  </si>
  <si>
    <t>09.01.2006</t>
  </si>
  <si>
    <t>ПОЛЕХИН Артем</t>
  </si>
  <si>
    <t>28.03.2006</t>
  </si>
  <si>
    <t>СОЗИНОВ Владислав</t>
  </si>
  <si>
    <t>10.09.2006</t>
  </si>
  <si>
    <t>ТЛЮСТАНГЕЛОВ Даниил</t>
  </si>
  <si>
    <t>04.01.2006</t>
  </si>
  <si>
    <t>МЕНЬШОВ Александр</t>
  </si>
  <si>
    <t>22.01.2005</t>
  </si>
  <si>
    <t>б</t>
  </si>
  <si>
    <t>ЕПИФАНОВ Вячеслав</t>
  </si>
  <si>
    <t>05.02.2005</t>
  </si>
  <si>
    <t>Краснодарский край</t>
  </si>
  <si>
    <t>ХЛУПОВ Дмитрий</t>
  </si>
  <si>
    <t>09.02.2005</t>
  </si>
  <si>
    <t>02.02.2006</t>
  </si>
  <si>
    <t>ХОВМЕНЕЦ Михаил</t>
  </si>
  <si>
    <t>07.09.2005</t>
  </si>
  <si>
    <t>24.02.2007</t>
  </si>
  <si>
    <t>МАЛИКОВ Данил</t>
  </si>
  <si>
    <t>03.03.2006</t>
  </si>
  <si>
    <t>БУДИГАЙ Александр</t>
  </si>
  <si>
    <t>16.11.2006</t>
  </si>
  <si>
    <t>КУДРЯВЦЕВ Игорь</t>
  </si>
  <si>
    <t>05.06.2006</t>
  </si>
  <si>
    <t>11.08.2007</t>
  </si>
  <si>
    <t>УЖЕВКО Роман</t>
  </si>
  <si>
    <t>10.03.2005</t>
  </si>
  <si>
    <t>02.09.2006</t>
  </si>
  <si>
    <t>СЕРГЕЕВ Георгий</t>
  </si>
  <si>
    <t>31.08.2005</t>
  </si>
  <si>
    <t>ПОЧЕРНЯЕВ Николай</t>
  </si>
  <si>
    <t>БУРОВ Егор</t>
  </si>
  <si>
    <t>КАТАРЖНОВ Михаил</t>
  </si>
  <si>
    <t>21.11.2006</t>
  </si>
  <si>
    <t>ИСАЕВ Павел</t>
  </si>
  <si>
    <t>05.09.2007</t>
  </si>
  <si>
    <t>ДАВЫДОВ Егор</t>
  </si>
  <si>
    <t>01.05.2006</t>
  </si>
  <si>
    <t>Республика Адь-гея</t>
  </si>
  <si>
    <t>БЕЛИКОВ Никита</t>
  </si>
  <si>
    <t>МАЙОРОВ Ждан</t>
  </si>
  <si>
    <t>11.04.2005</t>
  </si>
  <si>
    <t>МАРЯМИДЗЕ Степан</t>
  </si>
  <si>
    <t>31.05.2005</t>
  </si>
  <si>
    <t>ЧЕРЕПНИН Артем</t>
  </si>
  <si>
    <t>03.06.2006</t>
  </si>
  <si>
    <t>01.02.2005</t>
  </si>
  <si>
    <t>МОСОЛОВ Константин</t>
  </si>
  <si>
    <t>12.07.2006</t>
  </si>
  <si>
    <t>21.06.2006</t>
  </si>
  <si>
    <t>12.03.2005</t>
  </si>
  <si>
    <t>БАЯНОВ Владислав</t>
  </si>
  <si>
    <t>ГОЙДА Даниил</t>
  </si>
  <si>
    <t>28.02.2006</t>
  </si>
  <si>
    <t>ПОЛЯКОВ Кирилл</t>
  </si>
  <si>
    <t>21.03.2006</t>
  </si>
  <si>
    <t>МАСЛЕННИКОВ Дмитрий</t>
  </si>
  <si>
    <t>19.06.2007</t>
  </si>
  <si>
    <t>СУПРУН Артем</t>
  </si>
  <si>
    <t>БЫКОВ Антон</t>
  </si>
  <si>
    <t>11.08.2006</t>
  </si>
  <si>
    <t>20.10.2006</t>
  </si>
  <si>
    <t>КОСТЮЧЕНКО Константин</t>
  </si>
  <si>
    <t>24.11.2006</t>
  </si>
  <si>
    <t>ВОЛКОВ Степан</t>
  </si>
  <si>
    <t>13.01.2006</t>
  </si>
  <si>
    <t>АМЕЛИН Даниил</t>
  </si>
  <si>
    <t>ИСТРАТОВ Евгений</t>
  </si>
  <si>
    <t>22.12.2005</t>
  </si>
  <si>
    <t>ЛОШАКОВ Степан</t>
  </si>
  <si>
    <t>05.06.2005</t>
  </si>
  <si>
    <t>10.02.2006</t>
  </si>
  <si>
    <t>КЛЕТУШКИН Игорь</t>
  </si>
  <si>
    <t>09.04.2006</t>
  </si>
  <si>
    <t>МАМУЛИН Дмитрий</t>
  </si>
  <si>
    <t>01.02.2006</t>
  </si>
  <si>
    <t>СИБИРКИН Антон</t>
  </si>
  <si>
    <t>24.08.2007</t>
  </si>
  <si>
    <t>09.08.2005</t>
  </si>
  <si>
    <t>ЖИДКОВ Степан</t>
  </si>
  <si>
    <t>БАРАБАНОВ Матвей</t>
  </si>
  <si>
    <t>23.05.2005</t>
  </si>
  <si>
    <t>15.06.2005</t>
  </si>
  <si>
    <t>ГАЛАХИН Владислав</t>
  </si>
  <si>
    <t>18.01.2006</t>
  </si>
  <si>
    <t>25.03.2005</t>
  </si>
  <si>
    <t>САМУСЕВ Иван</t>
  </si>
  <si>
    <t>29.08.2006</t>
  </si>
  <si>
    <t>Москва</t>
  </si>
  <si>
    <t>Ленинградская область</t>
  </si>
  <si>
    <t>Тульская область</t>
  </si>
  <si>
    <t>Ростовская область</t>
  </si>
  <si>
    <t>Самарская область</t>
  </si>
  <si>
    <t>Санкт-Петербург</t>
  </si>
  <si>
    <t>ПАВЛОВ Алексей</t>
  </si>
  <si>
    <t>ФАУЗИ Андреас</t>
  </si>
  <si>
    <t>ГОНЧАРОВ Александр</t>
  </si>
  <si>
    <t>ПУШКАРЕВ Олег</t>
  </si>
  <si>
    <t>ЖОГЛО Ефим</t>
  </si>
  <si>
    <t>ШЕРСТНИКОВ Максим</t>
  </si>
  <si>
    <t>МИЦЕЛЬ Андрей</t>
  </si>
  <si>
    <t>СОКОЛОВ Сава</t>
  </si>
  <si>
    <t>ГУРЖИЙ Иван</t>
  </si>
  <si>
    <t>ВОРОНЦОВ Виталий</t>
  </si>
  <si>
    <t>ВАХТЕРОВ Илья</t>
  </si>
  <si>
    <t>УТЕШЕВ Олег</t>
  </si>
  <si>
    <t>БA3APОВ Ярослав</t>
  </si>
  <si>
    <t>ЛИМАР Николай</t>
  </si>
  <si>
    <t>ЛЕЩЕНКО Вадим</t>
  </si>
  <si>
    <t>ВЕТЧИНИН Илья</t>
  </si>
  <si>
    <t>ОСИПОВ Максим</t>
  </si>
  <si>
    <t>ПАЛШКОВ Арсений</t>
  </si>
  <si>
    <t>КУТАСЕВИЧ Максим</t>
  </si>
  <si>
    <t>Температура: +27/+26</t>
  </si>
  <si>
    <t>ЦВЕТКОВ Никита</t>
  </si>
  <si>
    <t>ЗЕМЕНОВ Илья</t>
  </si>
  <si>
    <t>ХВОРОСТОВ Богдан</t>
  </si>
  <si>
    <t>ЯРОШЕВИЧ Тимофей</t>
  </si>
  <si>
    <t>РУДАКОВ Егор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</si>
</sst>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dd/mm/yyyy"/>
  </numFmts>
  <fonts count="23" x14ac:knownFonts="1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</cellStyleXfs>
  <cellXfs count="154">
    <xf numFmtId="0" fontId="0" fillId="0" borderId="0" xfId="0"/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horizontal="center" vertical="center"/>
    </xf>
    <xf numFmtId="0" fontId="6" fillId="0" borderId="7" xfId="1" applyFont="1" applyBorder="1"/>
    <xf numFmtId="0" fontId="10" fillId="0" borderId="7" xfId="1" applyFont="1" applyBorder="1" applyAlignment="1">
      <alignment vertical="center"/>
    </xf>
    <xf numFmtId="0" fontId="12" fillId="0" borderId="7" xfId="1" applyFont="1" applyBorder="1" applyAlignment="1">
      <alignment horizontal="right" vertical="center"/>
    </xf>
    <xf numFmtId="0" fontId="10" fillId="0" borderId="9" xfId="1" applyFont="1" applyFill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0" fontId="10" fillId="0" borderId="10" xfId="1" applyFont="1" applyBorder="1" applyAlignment="1">
      <alignment vertical="center"/>
    </xf>
    <xf numFmtId="0" fontId="12" fillId="0" borderId="10" xfId="1" applyFont="1" applyBorder="1" applyAlignment="1">
      <alignment horizontal="right" vertical="center"/>
    </xf>
    <xf numFmtId="0" fontId="12" fillId="0" borderId="11" xfId="1" applyFont="1" applyBorder="1" applyAlignment="1">
      <alignment horizontal="right" vertical="center"/>
    </xf>
    <xf numFmtId="0" fontId="11" fillId="0" borderId="12" xfId="1" applyFont="1" applyFill="1" applyBorder="1" applyAlignment="1">
      <alignment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vertical="center"/>
    </xf>
    <xf numFmtId="0" fontId="10" fillId="0" borderId="13" xfId="1" applyFont="1" applyFill="1" applyBorder="1" applyAlignment="1">
      <alignment horizontal="right" vertical="center"/>
    </xf>
    <xf numFmtId="0" fontId="11" fillId="0" borderId="15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10" fillId="0" borderId="13" xfId="1" applyFont="1" applyBorder="1" applyAlignment="1">
      <alignment vertical="center"/>
    </xf>
    <xf numFmtId="0" fontId="10" fillId="0" borderId="13" xfId="1" applyFont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right" vertical="center"/>
    </xf>
    <xf numFmtId="0" fontId="6" fillId="0" borderId="13" xfId="1" applyFont="1" applyBorder="1" applyAlignment="1">
      <alignment vertical="center"/>
    </xf>
    <xf numFmtId="0" fontId="10" fillId="0" borderId="13" xfId="1" applyFont="1" applyBorder="1" applyAlignment="1">
      <alignment horizontal="right" vertical="center"/>
    </xf>
    <xf numFmtId="0" fontId="11" fillId="0" borderId="17" xfId="1" applyFont="1" applyFill="1" applyBorder="1" applyAlignment="1">
      <alignment vertical="center"/>
    </xf>
    <xf numFmtId="0" fontId="10" fillId="0" borderId="18" xfId="1" applyFont="1" applyBorder="1" applyAlignment="1">
      <alignment horizontal="center" vertical="center"/>
    </xf>
    <xf numFmtId="0" fontId="10" fillId="0" borderId="18" xfId="1" applyFont="1" applyBorder="1" applyAlignment="1">
      <alignment horizontal="right" vertical="center"/>
    </xf>
    <xf numFmtId="0" fontId="6" fillId="0" borderId="18" xfId="1" applyFont="1" applyBorder="1" applyAlignment="1">
      <alignment vertical="center"/>
    </xf>
    <xf numFmtId="0" fontId="11" fillId="0" borderId="19" xfId="1" applyFont="1" applyBorder="1" applyAlignment="1">
      <alignment horizontal="left" vertical="center"/>
    </xf>
    <xf numFmtId="0" fontId="10" fillId="0" borderId="18" xfId="1" applyFont="1" applyBorder="1" applyAlignment="1">
      <alignment horizontal="left" vertical="center"/>
    </xf>
    <xf numFmtId="0" fontId="10" fillId="0" borderId="18" xfId="1" applyFont="1" applyBorder="1" applyAlignment="1">
      <alignment vertical="center"/>
    </xf>
    <xf numFmtId="49" fontId="10" fillId="0" borderId="20" xfId="1" applyNumberFormat="1" applyFont="1" applyFill="1" applyBorder="1" applyAlignment="1">
      <alignment horizontal="right" vertical="center"/>
    </xf>
    <xf numFmtId="0" fontId="6" fillId="0" borderId="21" xfId="1" applyFont="1" applyBorder="1" applyAlignment="1">
      <alignment vertical="center"/>
    </xf>
    <xf numFmtId="0" fontId="6" fillId="0" borderId="21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19" fillId="0" borderId="8" xfId="1" applyFont="1" applyBorder="1" applyAlignment="1">
      <alignment horizontal="right" vertical="center"/>
    </xf>
    <xf numFmtId="0" fontId="3" fillId="0" borderId="7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right" vertical="center"/>
    </xf>
    <xf numFmtId="0" fontId="2" fillId="0" borderId="10" xfId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49" fontId="10" fillId="0" borderId="15" xfId="1" applyNumberFormat="1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9" fontId="10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49" fontId="10" fillId="0" borderId="30" xfId="1" applyNumberFormat="1" applyFont="1" applyBorder="1" applyAlignment="1">
      <alignment vertical="center"/>
    </xf>
    <xf numFmtId="49" fontId="10" fillId="0" borderId="8" xfId="1" applyNumberFormat="1" applyFont="1" applyBorder="1" applyAlignment="1">
      <alignment horizontal="right" vertical="center"/>
    </xf>
    <xf numFmtId="0" fontId="6" fillId="0" borderId="16" xfId="1" applyFont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49" fontId="10" fillId="0" borderId="32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/>
    </xf>
    <xf numFmtId="49" fontId="10" fillId="0" borderId="32" xfId="1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13" fillId="2" borderId="23" xfId="2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3" borderId="23" xfId="2" applyFont="1" applyFill="1" applyBorder="1" applyAlignment="1">
      <alignment horizontal="center" vertical="center" wrapText="1"/>
    </xf>
    <xf numFmtId="0" fontId="21" fillId="0" borderId="23" xfId="3" applyFont="1" applyFill="1" applyBorder="1" applyAlignment="1">
      <alignment vertical="center" wrapText="1"/>
    </xf>
    <xf numFmtId="165" fontId="21" fillId="0" borderId="23" xfId="4" applyNumberFormat="1" applyFont="1" applyFill="1" applyBorder="1" applyAlignment="1">
      <alignment horizontal="center" vertical="center" wrapText="1"/>
    </xf>
    <xf numFmtId="164" fontId="6" fillId="0" borderId="23" xfId="1" applyNumberFormat="1" applyFont="1" applyFill="1" applyBorder="1" applyAlignment="1">
      <alignment horizontal="center" vertical="center" wrapText="1"/>
    </xf>
    <xf numFmtId="0" fontId="21" fillId="0" borderId="23" xfId="4" applyFont="1" applyFill="1" applyBorder="1" applyAlignment="1">
      <alignment vertical="center" wrapText="1"/>
    </xf>
    <xf numFmtId="0" fontId="6" fillId="0" borderId="23" xfId="1" applyFont="1" applyBorder="1" applyAlignment="1">
      <alignment horizontal="center" vertical="center"/>
    </xf>
    <xf numFmtId="1" fontId="21" fillId="0" borderId="23" xfId="4" applyNumberFormat="1" applyFont="1" applyFill="1" applyBorder="1" applyAlignment="1">
      <alignment horizontal="center" vertical="center" wrapText="1"/>
    </xf>
    <xf numFmtId="0" fontId="6" fillId="0" borderId="23" xfId="1" applyNumberFormat="1" applyFont="1" applyFill="1" applyBorder="1" applyAlignment="1" applyProtection="1">
      <alignment horizontal="center" vertical="center"/>
    </xf>
    <xf numFmtId="0" fontId="6" fillId="0" borderId="37" xfId="1" applyNumberFormat="1" applyFont="1" applyFill="1" applyBorder="1" applyAlignment="1" applyProtection="1">
      <alignment horizontal="center" vertical="center"/>
    </xf>
    <xf numFmtId="0" fontId="22" fillId="0" borderId="23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vertical="center" wrapText="1"/>
    </xf>
    <xf numFmtId="0" fontId="6" fillId="0" borderId="23" xfId="1" applyFont="1" applyFill="1" applyBorder="1" applyAlignment="1">
      <alignment vertical="center"/>
    </xf>
    <xf numFmtId="0" fontId="6" fillId="0" borderId="37" xfId="1" applyFont="1" applyFill="1" applyBorder="1" applyAlignment="1">
      <alignment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3" borderId="39" xfId="2" applyFont="1" applyFill="1" applyBorder="1" applyAlignment="1">
      <alignment horizontal="center" vertical="center" wrapText="1"/>
    </xf>
    <xf numFmtId="0" fontId="21" fillId="0" borderId="39" xfId="3" applyFont="1" applyFill="1" applyBorder="1" applyAlignment="1">
      <alignment vertical="center" wrapText="1"/>
    </xf>
    <xf numFmtId="165" fontId="21" fillId="0" borderId="39" xfId="4" applyNumberFormat="1" applyFont="1" applyFill="1" applyBorder="1" applyAlignment="1">
      <alignment horizontal="center" vertical="center" wrapText="1"/>
    </xf>
    <xf numFmtId="164" fontId="6" fillId="0" borderId="39" xfId="1" applyNumberFormat="1" applyFont="1" applyFill="1" applyBorder="1" applyAlignment="1">
      <alignment horizontal="center" vertical="center" wrapText="1"/>
    </xf>
    <xf numFmtId="0" fontId="21" fillId="0" borderId="39" xfId="4" applyFont="1" applyFill="1" applyBorder="1" applyAlignment="1">
      <alignment vertical="center" wrapText="1"/>
    </xf>
    <xf numFmtId="1" fontId="21" fillId="0" borderId="39" xfId="4" applyNumberFormat="1" applyFont="1" applyFill="1" applyBorder="1" applyAlignment="1">
      <alignment horizontal="center" vertical="center" wrapText="1"/>
    </xf>
    <xf numFmtId="0" fontId="6" fillId="0" borderId="39" xfId="1" applyNumberFormat="1" applyFont="1" applyFill="1" applyBorder="1" applyAlignment="1" applyProtection="1">
      <alignment horizontal="center" vertical="center"/>
    </xf>
    <xf numFmtId="0" fontId="6" fillId="0" borderId="40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13" fillId="2" borderId="35" xfId="1" applyFont="1" applyFill="1" applyBorder="1" applyAlignment="1">
      <alignment horizontal="center" vertical="center" wrapText="1"/>
    </xf>
    <xf numFmtId="0" fontId="13" fillId="2" borderId="37" xfId="1" applyFont="1" applyFill="1" applyBorder="1" applyAlignment="1">
      <alignment horizontal="center" vertical="center" wrapText="1"/>
    </xf>
    <xf numFmtId="0" fontId="13" fillId="2" borderId="29" xfId="2" applyFont="1" applyFill="1" applyBorder="1" applyAlignment="1">
      <alignment horizontal="center" vertical="center" wrapText="1"/>
    </xf>
    <xf numFmtId="0" fontId="13" fillId="2" borderId="23" xfId="2" applyFont="1" applyFill="1" applyBorder="1" applyAlignment="1">
      <alignment horizontal="center" vertical="center" wrapText="1"/>
    </xf>
    <xf numFmtId="0" fontId="13" fillId="2" borderId="29" xfId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7" fillId="0" borderId="0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4" xfId="5"/>
    <cellStyle name="Обычный_ID4938_RS 2" xfId="3"/>
    <cellStyle name="Обычный_ID4938_RS_1" xfId="4"/>
    <cellStyle name="Обычный_Стартовый протокол Смирнов_20101106_Results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630059</xdr:colOff>
      <xdr:row>0</xdr:row>
      <xdr:rowOff>78441</xdr:rowOff>
    </xdr:from>
    <xdr:to>
      <xdr:col>3</xdr:col>
      <xdr:colOff>820281</xdr:colOff>
      <xdr:row>3</xdr:row>
      <xdr:rowOff>137563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383" y="78441"/>
          <a:ext cx="1075487" cy="7987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560295</xdr:colOff>
      <xdr:row>3</xdr:row>
      <xdr:rowOff>157670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467971" cy="883652"/>
        </a:xfrm>
        <a:prstGeom prst="rect">
          <a:avLst/>
        </a:prstGeom>
      </xdr:spPr>
    </xdr:pic>
    <xdr:clientData/>
  </xdr:twoCellAnchor>
  <xdr:oneCellAnchor>
    <xdr:from>
      <xdr:col>19</xdr:col>
      <xdr:colOff>278082</xdr:colOff>
      <xdr:row>0</xdr:row>
      <xdr:rowOff>78441</xdr:rowOff>
    </xdr:from>
    <xdr:ext cx="831086" cy="801549"/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10641" y="78441"/>
          <a:ext cx="831086" cy="801549"/>
        </a:xfrm>
        <a:prstGeom prst="rect">
          <a:avLst/>
        </a:prstGeom>
      </xdr:spPr>
    </xdr:pic>
    <xdr:clientData/>
  </xdr:oneCellAnchor>
  <xdr:oneCellAnchor>
    <xdr:from>
      <xdr:col>6</xdr:col>
      <xdr:colOff>1165413</xdr:colOff>
      <xdr:row>103</xdr:row>
      <xdr:rowOff>29635</xdr:rowOff>
    </xdr:from>
    <xdr:ext cx="805142" cy="425861"/>
    <xdr:pic>
      <xdr:nvPicPr>
        <xdr:cNvPr id="6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4785" t="6771" r="50074" b="59896"/>
        <a:stretch/>
      </xdr:blipFill>
      <xdr:spPr>
        <a:xfrm>
          <a:off x="5983942" y="21903517"/>
          <a:ext cx="805142" cy="425861"/>
        </a:xfrm>
        <a:prstGeom prst="rect">
          <a:avLst/>
        </a:prstGeom>
        <a:effectLst>
          <a:glow rad="127000">
            <a:schemeClr val="bg1"/>
          </a:glow>
        </a:effectLst>
      </xdr:spPr>
    </xdr:pic>
    <xdr:clientData/>
  </xdr:oneCellAnchor>
  <xdr:oneCellAnchor>
    <xdr:from>
      <xdr:col>16</xdr:col>
      <xdr:colOff>515470</xdr:colOff>
      <xdr:row>103</xdr:row>
      <xdr:rowOff>70850</xdr:rowOff>
    </xdr:from>
    <xdr:ext cx="1308287" cy="379825"/>
    <xdr:pic>
      <xdr:nvPicPr>
        <xdr:cNvPr id="7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72700" t="8334" r="7905" b="68229"/>
        <a:stretch/>
      </xdr:blipFill>
      <xdr:spPr>
        <a:xfrm>
          <a:off x="10432676" y="21944732"/>
          <a:ext cx="1308287" cy="379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108"/>
  <sheetViews>
    <sheetView tabSelected="1" view="pageBreakPreview" topLeftCell="A52" zoomScale="85" zoomScaleNormal="90" zoomScaleSheetLayoutView="85" workbookViewId="0">
      <selection activeCell="Q63" sqref="Q63"/>
    </sheetView>
  </sheetViews>
  <sheetFormatPr defaultRowHeight="12.75" x14ac:dyDescent="0.2"/>
  <cols>
    <col min="1" max="1" width="5.625" style="1" customWidth="1"/>
    <col min="2" max="2" width="6.25" style="38" customWidth="1"/>
    <col min="3" max="3" width="11.625" style="38" customWidth="1"/>
    <col min="4" max="4" width="21.5" style="1" customWidth="1"/>
    <col min="5" max="5" width="10.375" style="1" customWidth="1"/>
    <col min="6" max="6" width="7.75" style="1" customWidth="1"/>
    <col min="7" max="7" width="18" style="1" customWidth="1"/>
    <col min="8" max="15" width="3.75" style="1" customWidth="1"/>
    <col min="16" max="16" width="18.375" style="1" customWidth="1"/>
    <col min="17" max="17" width="8.75" style="1" customWidth="1"/>
    <col min="18" max="18" width="9.125" style="1" customWidth="1"/>
    <col min="19" max="19" width="11.5" style="1" customWidth="1"/>
    <col min="20" max="20" width="16.375" style="1" customWidth="1"/>
    <col min="21" max="16384" width="9" style="1"/>
  </cols>
  <sheetData>
    <row r="1" spans="1:20" ht="15.75" customHeight="1" x14ac:dyDescent="0.2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21" x14ac:dyDescent="0.2">
      <c r="A2" s="121" t="s">
        <v>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21" x14ac:dyDescent="0.2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20" ht="21" x14ac:dyDescent="0.2">
      <c r="A4" s="121" t="s">
        <v>37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0" ht="5.2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s="2" customFormat="1" ht="20.25" customHeight="1" x14ac:dyDescent="0.2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</row>
    <row r="7" spans="1:20" s="2" customFormat="1" ht="18" customHeight="1" x14ac:dyDescent="0.2">
      <c r="A7" s="120" t="s">
        <v>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spans="1:20" s="2" customFormat="1" ht="22.5" customHeight="1" thickBot="1" x14ac:dyDescent="0.25">
      <c r="A8" s="130" t="s">
        <v>38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</row>
    <row r="9" spans="1:20" ht="24" customHeight="1" thickTop="1" x14ac:dyDescent="0.2">
      <c r="A9" s="131" t="s">
        <v>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3"/>
    </row>
    <row r="10" spans="1:20" ht="18" customHeight="1" x14ac:dyDescent="0.2">
      <c r="A10" s="134" t="s">
        <v>29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6"/>
    </row>
    <row r="11" spans="1:20" ht="19.5" customHeight="1" x14ac:dyDescent="0.2">
      <c r="A11" s="134" t="s">
        <v>72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6"/>
    </row>
    <row r="12" spans="1:20" ht="3.75" customHeight="1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</row>
    <row r="13" spans="1:20" ht="15.75" x14ac:dyDescent="0.2">
      <c r="A13" s="6" t="s">
        <v>39</v>
      </c>
      <c r="B13" s="7"/>
      <c r="C13" s="7"/>
      <c r="D13" s="8"/>
      <c r="E13" s="40"/>
      <c r="F13" s="40"/>
      <c r="G13" s="43" t="s">
        <v>41</v>
      </c>
      <c r="H13" s="40"/>
      <c r="I13" s="40"/>
      <c r="J13" s="40"/>
      <c r="K13" s="40"/>
      <c r="L13" s="40"/>
      <c r="M13" s="9"/>
      <c r="N13" s="9"/>
      <c r="O13" s="9"/>
      <c r="P13" s="9"/>
      <c r="Q13" s="9"/>
      <c r="R13" s="9"/>
      <c r="S13" s="10"/>
      <c r="T13" s="39" t="s">
        <v>43</v>
      </c>
    </row>
    <row r="14" spans="1:20" ht="15.75" x14ac:dyDescent="0.2">
      <c r="A14" s="11" t="s">
        <v>40</v>
      </c>
      <c r="B14" s="12"/>
      <c r="C14" s="12"/>
      <c r="D14" s="13"/>
      <c r="E14" s="41"/>
      <c r="F14" s="41"/>
      <c r="G14" s="44" t="s">
        <v>42</v>
      </c>
      <c r="H14" s="41"/>
      <c r="I14" s="41"/>
      <c r="J14" s="41"/>
      <c r="K14" s="41"/>
      <c r="L14" s="41"/>
      <c r="M14" s="13"/>
      <c r="N14" s="13"/>
      <c r="O14" s="13"/>
      <c r="P14" s="13"/>
      <c r="Q14" s="13"/>
      <c r="R14" s="13"/>
      <c r="S14" s="14"/>
      <c r="T14" s="15" t="s">
        <v>44</v>
      </c>
    </row>
    <row r="15" spans="1:20" ht="15" x14ac:dyDescent="0.2">
      <c r="A15" s="137" t="s">
        <v>5</v>
      </c>
      <c r="B15" s="138"/>
      <c r="C15" s="138"/>
      <c r="D15" s="138"/>
      <c r="E15" s="138"/>
      <c r="F15" s="138"/>
      <c r="G15" s="139"/>
      <c r="H15" s="140" t="s">
        <v>6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41"/>
    </row>
    <row r="16" spans="1:20" ht="15" x14ac:dyDescent="0.2">
      <c r="A16" s="16" t="s">
        <v>7</v>
      </c>
      <c r="B16" s="17"/>
      <c r="C16" s="17"/>
      <c r="D16" s="18"/>
      <c r="E16" s="18"/>
      <c r="F16" s="18"/>
      <c r="G16" s="19"/>
      <c r="H16" s="20" t="s">
        <v>35</v>
      </c>
      <c r="I16" s="21"/>
      <c r="J16" s="21"/>
      <c r="K16" s="21"/>
      <c r="L16" s="21"/>
      <c r="M16" s="21"/>
      <c r="N16" s="22"/>
      <c r="O16" s="22"/>
      <c r="P16" s="22"/>
      <c r="Q16" s="22"/>
      <c r="R16" s="22"/>
      <c r="S16" s="23"/>
      <c r="T16" s="24"/>
    </row>
    <row r="17" spans="1:20" ht="15" x14ac:dyDescent="0.2">
      <c r="A17" s="16" t="s">
        <v>8</v>
      </c>
      <c r="B17" s="23"/>
      <c r="C17" s="23"/>
      <c r="D17" s="25"/>
      <c r="E17" s="26"/>
      <c r="F17" s="25"/>
      <c r="G17" s="45" t="s">
        <v>49</v>
      </c>
      <c r="H17" s="20" t="s">
        <v>45</v>
      </c>
      <c r="I17" s="21"/>
      <c r="J17" s="21"/>
      <c r="K17" s="21"/>
      <c r="L17" s="21"/>
      <c r="M17" s="21"/>
      <c r="N17" s="22"/>
      <c r="O17" s="22"/>
      <c r="P17" s="22"/>
      <c r="Q17" s="22"/>
      <c r="R17" s="22"/>
      <c r="S17" s="23"/>
      <c r="T17" s="24"/>
    </row>
    <row r="18" spans="1:20" ht="15" x14ac:dyDescent="0.2">
      <c r="A18" s="16" t="s">
        <v>9</v>
      </c>
      <c r="B18" s="17"/>
      <c r="C18" s="17"/>
      <c r="D18" s="26"/>
      <c r="E18" s="18"/>
      <c r="F18" s="18"/>
      <c r="G18" s="45" t="s">
        <v>50</v>
      </c>
      <c r="H18" s="20" t="s">
        <v>46</v>
      </c>
      <c r="I18" s="21"/>
      <c r="J18" s="21"/>
      <c r="K18" s="21"/>
      <c r="L18" s="21"/>
      <c r="M18" s="21"/>
      <c r="N18" s="22"/>
      <c r="O18" s="22"/>
      <c r="P18" s="22"/>
      <c r="Q18" s="22"/>
      <c r="R18" s="22"/>
      <c r="S18" s="23"/>
      <c r="T18" s="24"/>
    </row>
    <row r="19" spans="1:20" ht="15.75" thickBot="1" x14ac:dyDescent="0.25">
      <c r="A19" s="27" t="s">
        <v>10</v>
      </c>
      <c r="B19" s="28"/>
      <c r="C19" s="28"/>
      <c r="D19" s="29"/>
      <c r="E19" s="29"/>
      <c r="F19" s="30"/>
      <c r="G19" s="46" t="s">
        <v>51</v>
      </c>
      <c r="H19" s="31" t="s">
        <v>48</v>
      </c>
      <c r="I19" s="32"/>
      <c r="J19" s="32"/>
      <c r="K19" s="32"/>
      <c r="L19" s="32"/>
      <c r="M19" s="32"/>
      <c r="N19" s="28"/>
      <c r="O19" s="33"/>
      <c r="P19" s="33"/>
      <c r="Q19" s="33"/>
      <c r="R19" s="33"/>
      <c r="S19" s="28">
        <v>34</v>
      </c>
      <c r="T19" s="34" t="s">
        <v>47</v>
      </c>
    </row>
    <row r="20" spans="1:20" ht="5.25" customHeight="1" thickTop="1" thickBot="1" x14ac:dyDescent="0.25">
      <c r="A20" s="35"/>
      <c r="B20" s="36"/>
      <c r="C20" s="3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s="37" customFormat="1" ht="18" customHeight="1" thickTop="1" x14ac:dyDescent="0.2">
      <c r="A21" s="142" t="s">
        <v>11</v>
      </c>
      <c r="B21" s="125" t="s">
        <v>12</v>
      </c>
      <c r="C21" s="125" t="s">
        <v>13</v>
      </c>
      <c r="D21" s="125" t="s">
        <v>14</v>
      </c>
      <c r="E21" s="125" t="s">
        <v>65</v>
      </c>
      <c r="F21" s="125" t="s">
        <v>15</v>
      </c>
      <c r="G21" s="125" t="s">
        <v>16</v>
      </c>
      <c r="H21" s="127" t="s">
        <v>17</v>
      </c>
      <c r="I21" s="127"/>
      <c r="J21" s="127"/>
      <c r="K21" s="127"/>
      <c r="L21" s="127"/>
      <c r="M21" s="127"/>
      <c r="N21" s="127"/>
      <c r="O21" s="127"/>
      <c r="P21" s="125" t="s">
        <v>64</v>
      </c>
      <c r="Q21" s="125" t="s">
        <v>18</v>
      </c>
      <c r="R21" s="125" t="s">
        <v>19</v>
      </c>
      <c r="S21" s="128" t="s">
        <v>20</v>
      </c>
      <c r="T21" s="123" t="s">
        <v>21</v>
      </c>
    </row>
    <row r="22" spans="1:20" s="37" customFormat="1" ht="18" customHeight="1" x14ac:dyDescent="0.2">
      <c r="A22" s="143"/>
      <c r="B22" s="126"/>
      <c r="C22" s="126"/>
      <c r="D22" s="126"/>
      <c r="E22" s="126"/>
      <c r="F22" s="126"/>
      <c r="G22" s="126"/>
      <c r="H22" s="93">
        <v>1</v>
      </c>
      <c r="I22" s="93">
        <v>2</v>
      </c>
      <c r="J22" s="93">
        <v>3</v>
      </c>
      <c r="K22" s="93">
        <v>4</v>
      </c>
      <c r="L22" s="93">
        <v>5</v>
      </c>
      <c r="M22" s="93">
        <v>6</v>
      </c>
      <c r="N22" s="93">
        <v>7</v>
      </c>
      <c r="O22" s="93">
        <v>8</v>
      </c>
      <c r="P22" s="126"/>
      <c r="Q22" s="126"/>
      <c r="R22" s="126"/>
      <c r="S22" s="129"/>
      <c r="T22" s="124"/>
    </row>
    <row r="23" spans="1:20" ht="18" customHeight="1" x14ac:dyDescent="0.2">
      <c r="A23" s="94">
        <v>1</v>
      </c>
      <c r="B23" s="95">
        <v>10</v>
      </c>
      <c r="C23" s="96">
        <v>10119333525</v>
      </c>
      <c r="D23" s="97" t="s">
        <v>73</v>
      </c>
      <c r="E23" s="98" t="s">
        <v>74</v>
      </c>
      <c r="F23" s="99" t="s">
        <v>28</v>
      </c>
      <c r="G23" s="100" t="s">
        <v>31</v>
      </c>
      <c r="H23" s="101">
        <v>5</v>
      </c>
      <c r="I23" s="101">
        <v>5</v>
      </c>
      <c r="J23" s="101">
        <v>3</v>
      </c>
      <c r="K23" s="101">
        <v>3</v>
      </c>
      <c r="L23" s="101">
        <v>3</v>
      </c>
      <c r="M23" s="101">
        <v>5</v>
      </c>
      <c r="N23" s="101">
        <v>5</v>
      </c>
      <c r="O23" s="101">
        <v>5</v>
      </c>
      <c r="P23" s="102">
        <v>1</v>
      </c>
      <c r="Q23" s="102">
        <f>SUM(H23:O23)</f>
        <v>34</v>
      </c>
      <c r="R23" s="102"/>
      <c r="S23" s="103" t="s">
        <v>28</v>
      </c>
      <c r="T23" s="104"/>
    </row>
    <row r="24" spans="1:20" ht="18" customHeight="1" x14ac:dyDescent="0.2">
      <c r="A24" s="94">
        <v>2</v>
      </c>
      <c r="B24" s="95">
        <v>60</v>
      </c>
      <c r="C24" s="105">
        <v>10081049544</v>
      </c>
      <c r="D24" s="97" t="s">
        <v>196</v>
      </c>
      <c r="E24" s="98" t="s">
        <v>75</v>
      </c>
      <c r="F24" s="99" t="s">
        <v>28</v>
      </c>
      <c r="G24" s="100" t="s">
        <v>170</v>
      </c>
      <c r="H24" s="101"/>
      <c r="I24" s="101">
        <v>3</v>
      </c>
      <c r="J24" s="101">
        <v>2</v>
      </c>
      <c r="K24" s="101">
        <v>2</v>
      </c>
      <c r="L24" s="101"/>
      <c r="M24" s="101"/>
      <c r="N24" s="101">
        <v>2</v>
      </c>
      <c r="O24" s="101">
        <v>3</v>
      </c>
      <c r="P24" s="102">
        <v>2</v>
      </c>
      <c r="Q24" s="102">
        <f t="shared" ref="Q24:Q31" si="0">SUM(H24:O24)</f>
        <v>12</v>
      </c>
      <c r="R24" s="102"/>
      <c r="S24" s="103" t="s">
        <v>28</v>
      </c>
      <c r="T24" s="104"/>
    </row>
    <row r="25" spans="1:20" ht="18" customHeight="1" x14ac:dyDescent="0.2">
      <c r="A25" s="94">
        <v>3</v>
      </c>
      <c r="B25" s="95">
        <v>65</v>
      </c>
      <c r="C25" s="105">
        <v>10090936268</v>
      </c>
      <c r="D25" s="97" t="s">
        <v>76</v>
      </c>
      <c r="E25" s="98" t="s">
        <v>77</v>
      </c>
      <c r="F25" s="99" t="s">
        <v>32</v>
      </c>
      <c r="G25" s="100" t="s">
        <v>170</v>
      </c>
      <c r="H25" s="101"/>
      <c r="I25" s="101"/>
      <c r="J25" s="101"/>
      <c r="K25" s="101"/>
      <c r="L25" s="101">
        <v>5</v>
      </c>
      <c r="M25" s="101">
        <v>2</v>
      </c>
      <c r="N25" s="101">
        <v>1</v>
      </c>
      <c r="O25" s="101">
        <v>1</v>
      </c>
      <c r="P25" s="102">
        <v>4</v>
      </c>
      <c r="Q25" s="102">
        <f t="shared" si="0"/>
        <v>9</v>
      </c>
      <c r="R25" s="102"/>
      <c r="S25" s="103" t="s">
        <v>28</v>
      </c>
      <c r="T25" s="104"/>
    </row>
    <row r="26" spans="1:20" ht="18" customHeight="1" x14ac:dyDescent="0.2">
      <c r="A26" s="94">
        <v>4</v>
      </c>
      <c r="B26" s="95">
        <v>50</v>
      </c>
      <c r="C26" s="105">
        <v>10083516861</v>
      </c>
      <c r="D26" s="97" t="s">
        <v>176</v>
      </c>
      <c r="E26" s="98" t="s">
        <v>78</v>
      </c>
      <c r="F26" s="99" t="s">
        <v>28</v>
      </c>
      <c r="G26" s="100" t="s">
        <v>66</v>
      </c>
      <c r="H26" s="101">
        <v>3</v>
      </c>
      <c r="I26" s="101"/>
      <c r="J26" s="101"/>
      <c r="K26" s="101">
        <v>1</v>
      </c>
      <c r="L26" s="101"/>
      <c r="M26" s="101"/>
      <c r="N26" s="101"/>
      <c r="O26" s="101"/>
      <c r="P26" s="102">
        <v>5</v>
      </c>
      <c r="Q26" s="102">
        <f t="shared" si="0"/>
        <v>4</v>
      </c>
      <c r="R26" s="102"/>
      <c r="S26" s="103" t="s">
        <v>28</v>
      </c>
      <c r="T26" s="104"/>
    </row>
    <row r="27" spans="1:20" ht="18" customHeight="1" x14ac:dyDescent="0.2">
      <c r="A27" s="94">
        <v>5</v>
      </c>
      <c r="B27" s="95">
        <v>28</v>
      </c>
      <c r="C27" s="105">
        <v>10105740690</v>
      </c>
      <c r="D27" s="97" t="s">
        <v>177</v>
      </c>
      <c r="E27" s="98" t="s">
        <v>79</v>
      </c>
      <c r="F27" s="99" t="s">
        <v>32</v>
      </c>
      <c r="G27" s="100" t="s">
        <v>171</v>
      </c>
      <c r="H27" s="101"/>
      <c r="I27" s="101">
        <v>1</v>
      </c>
      <c r="J27" s="101">
        <v>1</v>
      </c>
      <c r="K27" s="101"/>
      <c r="L27" s="101">
        <v>2</v>
      </c>
      <c r="M27" s="101"/>
      <c r="N27" s="101"/>
      <c r="O27" s="101"/>
      <c r="P27" s="102">
        <v>14</v>
      </c>
      <c r="Q27" s="102">
        <f t="shared" si="0"/>
        <v>4</v>
      </c>
      <c r="R27" s="102"/>
      <c r="S27" s="103" t="s">
        <v>28</v>
      </c>
      <c r="T27" s="104"/>
    </row>
    <row r="28" spans="1:20" ht="18" customHeight="1" x14ac:dyDescent="0.2">
      <c r="A28" s="94">
        <v>6</v>
      </c>
      <c r="B28" s="95">
        <v>20</v>
      </c>
      <c r="C28" s="105">
        <v>10104123420</v>
      </c>
      <c r="D28" s="97" t="s">
        <v>80</v>
      </c>
      <c r="E28" s="98" t="s">
        <v>81</v>
      </c>
      <c r="F28" s="99" t="s">
        <v>28</v>
      </c>
      <c r="G28" s="100" t="s">
        <v>172</v>
      </c>
      <c r="H28" s="101"/>
      <c r="I28" s="101"/>
      <c r="J28" s="101"/>
      <c r="K28" s="101"/>
      <c r="L28" s="101"/>
      <c r="M28" s="101">
        <v>3</v>
      </c>
      <c r="N28" s="101"/>
      <c r="O28" s="101"/>
      <c r="P28" s="102">
        <v>23</v>
      </c>
      <c r="Q28" s="102">
        <f t="shared" si="0"/>
        <v>3</v>
      </c>
      <c r="R28" s="102"/>
      <c r="S28" s="103"/>
      <c r="T28" s="104"/>
    </row>
    <row r="29" spans="1:20" ht="18" customHeight="1" x14ac:dyDescent="0.2">
      <c r="A29" s="94">
        <v>7</v>
      </c>
      <c r="B29" s="95">
        <v>58</v>
      </c>
      <c r="C29" s="105">
        <v>10099853804</v>
      </c>
      <c r="D29" s="97" t="s">
        <v>82</v>
      </c>
      <c r="E29" s="98" t="s">
        <v>83</v>
      </c>
      <c r="F29" s="99" t="s">
        <v>28</v>
      </c>
      <c r="G29" s="100" t="s">
        <v>68</v>
      </c>
      <c r="H29" s="101"/>
      <c r="I29" s="101"/>
      <c r="J29" s="101"/>
      <c r="K29" s="101"/>
      <c r="L29" s="101"/>
      <c r="M29" s="101">
        <v>1</v>
      </c>
      <c r="N29" s="101"/>
      <c r="O29" s="101"/>
      <c r="P29" s="102">
        <v>3</v>
      </c>
      <c r="Q29" s="102">
        <f t="shared" si="0"/>
        <v>1</v>
      </c>
      <c r="R29" s="102"/>
      <c r="S29" s="103"/>
      <c r="T29" s="104"/>
    </row>
    <row r="30" spans="1:20" ht="18" customHeight="1" x14ac:dyDescent="0.2">
      <c r="A30" s="94">
        <v>8</v>
      </c>
      <c r="B30" s="95">
        <v>30</v>
      </c>
      <c r="C30" s="105">
        <v>10109160649</v>
      </c>
      <c r="D30" s="97" t="s">
        <v>84</v>
      </c>
      <c r="E30" s="98" t="s">
        <v>85</v>
      </c>
      <c r="F30" s="99" t="s">
        <v>34</v>
      </c>
      <c r="G30" s="100" t="s">
        <v>171</v>
      </c>
      <c r="H30" s="101"/>
      <c r="I30" s="101"/>
      <c r="J30" s="101"/>
      <c r="K30" s="101"/>
      <c r="L30" s="101">
        <v>1</v>
      </c>
      <c r="M30" s="101"/>
      <c r="N30" s="101"/>
      <c r="O30" s="101"/>
      <c r="P30" s="102">
        <v>9</v>
      </c>
      <c r="Q30" s="102">
        <f t="shared" si="0"/>
        <v>1</v>
      </c>
      <c r="R30" s="102"/>
      <c r="S30" s="103"/>
      <c r="T30" s="104"/>
    </row>
    <row r="31" spans="1:20" ht="18" customHeight="1" x14ac:dyDescent="0.2">
      <c r="A31" s="94">
        <v>9</v>
      </c>
      <c r="B31" s="95">
        <v>6</v>
      </c>
      <c r="C31" s="96">
        <v>10092384194</v>
      </c>
      <c r="D31" s="97" t="s">
        <v>86</v>
      </c>
      <c r="E31" s="98" t="s">
        <v>87</v>
      </c>
      <c r="F31" s="99" t="s">
        <v>32</v>
      </c>
      <c r="G31" s="100" t="s">
        <v>31</v>
      </c>
      <c r="H31" s="101">
        <v>1</v>
      </c>
      <c r="I31" s="101"/>
      <c r="J31" s="101"/>
      <c r="K31" s="101"/>
      <c r="L31" s="101"/>
      <c r="M31" s="101"/>
      <c r="N31" s="101"/>
      <c r="O31" s="101"/>
      <c r="P31" s="102">
        <v>15</v>
      </c>
      <c r="Q31" s="102">
        <f t="shared" si="0"/>
        <v>1</v>
      </c>
      <c r="R31" s="102"/>
      <c r="S31" s="103"/>
      <c r="T31" s="104"/>
    </row>
    <row r="32" spans="1:20" ht="18" customHeight="1" x14ac:dyDescent="0.2">
      <c r="A32" s="94">
        <v>10</v>
      </c>
      <c r="B32" s="95">
        <v>39</v>
      </c>
      <c r="C32" s="96">
        <v>10078169149</v>
      </c>
      <c r="D32" s="97" t="s">
        <v>88</v>
      </c>
      <c r="E32" s="98" t="s">
        <v>89</v>
      </c>
      <c r="F32" s="99" t="s">
        <v>28</v>
      </c>
      <c r="G32" s="100" t="s">
        <v>67</v>
      </c>
      <c r="H32" s="101"/>
      <c r="I32" s="101"/>
      <c r="J32" s="101"/>
      <c r="K32" s="101"/>
      <c r="L32" s="101"/>
      <c r="M32" s="101"/>
      <c r="N32" s="101"/>
      <c r="O32" s="101"/>
      <c r="P32" s="102" t="s">
        <v>90</v>
      </c>
      <c r="Q32" s="102"/>
      <c r="R32" s="102"/>
      <c r="S32" s="103"/>
      <c r="T32" s="104"/>
    </row>
    <row r="33" spans="1:20" ht="18" customHeight="1" x14ac:dyDescent="0.2">
      <c r="A33" s="94">
        <v>11</v>
      </c>
      <c r="B33" s="95">
        <v>33</v>
      </c>
      <c r="C33" s="96">
        <v>10084014512</v>
      </c>
      <c r="D33" s="97" t="s">
        <v>91</v>
      </c>
      <c r="E33" s="98" t="s">
        <v>92</v>
      </c>
      <c r="F33" s="99" t="s">
        <v>28</v>
      </c>
      <c r="G33" s="100" t="s">
        <v>30</v>
      </c>
      <c r="H33" s="101"/>
      <c r="I33" s="101"/>
      <c r="J33" s="101"/>
      <c r="K33" s="101"/>
      <c r="L33" s="101"/>
      <c r="M33" s="101"/>
      <c r="N33" s="101"/>
      <c r="O33" s="101"/>
      <c r="P33" s="102">
        <v>7</v>
      </c>
      <c r="Q33" s="102"/>
      <c r="R33" s="102"/>
      <c r="S33" s="103"/>
      <c r="T33" s="104"/>
    </row>
    <row r="34" spans="1:20" ht="18" customHeight="1" x14ac:dyDescent="0.2">
      <c r="A34" s="94">
        <v>12</v>
      </c>
      <c r="B34" s="95">
        <v>73</v>
      </c>
      <c r="C34" s="105">
        <v>10113227676</v>
      </c>
      <c r="D34" s="97" t="s">
        <v>197</v>
      </c>
      <c r="E34" s="98">
        <v>38375</v>
      </c>
      <c r="F34" s="99" t="s">
        <v>28</v>
      </c>
      <c r="G34" s="100" t="s">
        <v>93</v>
      </c>
      <c r="H34" s="101"/>
      <c r="I34" s="101"/>
      <c r="J34" s="101"/>
      <c r="K34" s="101"/>
      <c r="L34" s="101"/>
      <c r="M34" s="101"/>
      <c r="N34" s="101"/>
      <c r="O34" s="101"/>
      <c r="P34" s="102">
        <v>8</v>
      </c>
      <c r="Q34" s="102"/>
      <c r="R34" s="102"/>
      <c r="S34" s="103"/>
      <c r="T34" s="104"/>
    </row>
    <row r="35" spans="1:20" ht="18" customHeight="1" x14ac:dyDescent="0.2">
      <c r="A35" s="94">
        <v>13</v>
      </c>
      <c r="B35" s="95">
        <v>16</v>
      </c>
      <c r="C35" s="96"/>
      <c r="D35" s="97" t="s">
        <v>178</v>
      </c>
      <c r="E35" s="98">
        <v>39154</v>
      </c>
      <c r="F35" s="99" t="s">
        <v>33</v>
      </c>
      <c r="G35" s="100" t="s">
        <v>175</v>
      </c>
      <c r="H35" s="102"/>
      <c r="I35" s="102"/>
      <c r="J35" s="102"/>
      <c r="K35" s="102"/>
      <c r="L35" s="102"/>
      <c r="M35" s="102"/>
      <c r="N35" s="102"/>
      <c r="O35" s="102"/>
      <c r="P35" s="102">
        <v>10</v>
      </c>
      <c r="Q35" s="102"/>
      <c r="R35" s="102"/>
      <c r="S35" s="103"/>
      <c r="T35" s="104"/>
    </row>
    <row r="36" spans="1:20" ht="18" customHeight="1" x14ac:dyDescent="0.2">
      <c r="A36" s="94">
        <v>14</v>
      </c>
      <c r="B36" s="95">
        <v>61</v>
      </c>
      <c r="C36" s="96">
        <v>10097338167</v>
      </c>
      <c r="D36" s="97" t="s">
        <v>94</v>
      </c>
      <c r="E36" s="98">
        <v>38553</v>
      </c>
      <c r="F36" s="99" t="s">
        <v>28</v>
      </c>
      <c r="G36" s="100" t="s">
        <v>170</v>
      </c>
      <c r="H36" s="106"/>
      <c r="I36" s="106"/>
      <c r="J36" s="106"/>
      <c r="K36" s="106"/>
      <c r="L36" s="106"/>
      <c r="M36" s="106"/>
      <c r="N36" s="107"/>
      <c r="O36" s="107"/>
      <c r="P36" s="106">
        <v>11</v>
      </c>
      <c r="Q36" s="102"/>
      <c r="R36" s="108"/>
      <c r="S36" s="108"/>
      <c r="T36" s="109"/>
    </row>
    <row r="37" spans="1:20" ht="18" customHeight="1" x14ac:dyDescent="0.2">
      <c r="A37" s="94">
        <v>15</v>
      </c>
      <c r="B37" s="95">
        <v>36</v>
      </c>
      <c r="C37" s="96">
        <v>10073954295</v>
      </c>
      <c r="D37" s="97" t="s">
        <v>179</v>
      </c>
      <c r="E37" s="98" t="s">
        <v>95</v>
      </c>
      <c r="F37" s="99" t="s">
        <v>28</v>
      </c>
      <c r="G37" s="100" t="s">
        <v>30</v>
      </c>
      <c r="H37" s="101"/>
      <c r="I37" s="101"/>
      <c r="J37" s="101"/>
      <c r="K37" s="101"/>
      <c r="L37" s="101"/>
      <c r="M37" s="101"/>
      <c r="N37" s="101"/>
      <c r="O37" s="101"/>
      <c r="P37" s="102">
        <v>12</v>
      </c>
      <c r="Q37" s="102"/>
      <c r="R37" s="102"/>
      <c r="S37" s="103"/>
      <c r="T37" s="104"/>
    </row>
    <row r="38" spans="1:20" ht="18" customHeight="1" x14ac:dyDescent="0.2">
      <c r="A38" s="94">
        <v>16</v>
      </c>
      <c r="B38" s="95">
        <v>54</v>
      </c>
      <c r="C38" s="96">
        <v>10090366392</v>
      </c>
      <c r="D38" s="97" t="s">
        <v>180</v>
      </c>
      <c r="E38" s="98" t="s">
        <v>96</v>
      </c>
      <c r="F38" s="99" t="s">
        <v>28</v>
      </c>
      <c r="G38" s="100" t="s">
        <v>68</v>
      </c>
      <c r="H38" s="102"/>
      <c r="I38" s="102"/>
      <c r="J38" s="102"/>
      <c r="K38" s="102"/>
      <c r="L38" s="102"/>
      <c r="M38" s="102"/>
      <c r="N38" s="102"/>
      <c r="O38" s="102"/>
      <c r="P38" s="102">
        <v>13</v>
      </c>
      <c r="Q38" s="102"/>
      <c r="R38" s="102"/>
      <c r="S38" s="103"/>
      <c r="T38" s="104"/>
    </row>
    <row r="39" spans="1:20" ht="18" customHeight="1" x14ac:dyDescent="0.2">
      <c r="A39" s="94">
        <v>17</v>
      </c>
      <c r="B39" s="95">
        <v>9</v>
      </c>
      <c r="C39" s="96">
        <v>10119333626</v>
      </c>
      <c r="D39" s="97" t="s">
        <v>97</v>
      </c>
      <c r="E39" s="98" t="s">
        <v>98</v>
      </c>
      <c r="F39" s="99" t="s">
        <v>28</v>
      </c>
      <c r="G39" s="100" t="s">
        <v>31</v>
      </c>
      <c r="H39" s="102"/>
      <c r="I39" s="102"/>
      <c r="J39" s="102"/>
      <c r="K39" s="102"/>
      <c r="L39" s="102"/>
      <c r="M39" s="102"/>
      <c r="N39" s="102"/>
      <c r="O39" s="102"/>
      <c r="P39" s="102">
        <v>16</v>
      </c>
      <c r="Q39" s="102"/>
      <c r="R39" s="102"/>
      <c r="S39" s="103"/>
      <c r="T39" s="104"/>
    </row>
    <row r="40" spans="1:20" ht="18" customHeight="1" x14ac:dyDescent="0.2">
      <c r="A40" s="94">
        <v>18</v>
      </c>
      <c r="B40" s="95">
        <v>55</v>
      </c>
      <c r="C40" s="96"/>
      <c r="D40" s="97" t="s">
        <v>181</v>
      </c>
      <c r="E40" s="98">
        <v>38549</v>
      </c>
      <c r="F40" s="99" t="s">
        <v>28</v>
      </c>
      <c r="G40" s="100" t="s">
        <v>68</v>
      </c>
      <c r="H40" s="102"/>
      <c r="I40" s="102"/>
      <c r="J40" s="102"/>
      <c r="K40" s="102"/>
      <c r="L40" s="102"/>
      <c r="M40" s="102"/>
      <c r="N40" s="102"/>
      <c r="O40" s="102"/>
      <c r="P40" s="102">
        <v>17</v>
      </c>
      <c r="Q40" s="102"/>
      <c r="R40" s="102"/>
      <c r="S40" s="103"/>
      <c r="T40" s="104"/>
    </row>
    <row r="41" spans="1:20" ht="18" customHeight="1" x14ac:dyDescent="0.2">
      <c r="A41" s="94">
        <v>19</v>
      </c>
      <c r="B41" s="95">
        <v>15</v>
      </c>
      <c r="C41" s="96"/>
      <c r="D41" s="97" t="s">
        <v>198</v>
      </c>
      <c r="E41" s="98" t="s">
        <v>99</v>
      </c>
      <c r="F41" s="99" t="s">
        <v>33</v>
      </c>
      <c r="G41" s="100" t="s">
        <v>175</v>
      </c>
      <c r="H41" s="102"/>
      <c r="I41" s="102"/>
      <c r="J41" s="102"/>
      <c r="K41" s="102"/>
      <c r="L41" s="102"/>
      <c r="M41" s="102"/>
      <c r="N41" s="102"/>
      <c r="O41" s="102"/>
      <c r="P41" s="102">
        <v>18</v>
      </c>
      <c r="Q41" s="102"/>
      <c r="R41" s="102"/>
      <c r="S41" s="103"/>
      <c r="T41" s="104"/>
    </row>
    <row r="42" spans="1:20" ht="18" customHeight="1" x14ac:dyDescent="0.2">
      <c r="A42" s="94">
        <v>20</v>
      </c>
      <c r="B42" s="95">
        <v>14</v>
      </c>
      <c r="C42" s="96">
        <v>10111498346</v>
      </c>
      <c r="D42" s="97" t="s">
        <v>100</v>
      </c>
      <c r="E42" s="98" t="s">
        <v>101</v>
      </c>
      <c r="F42" s="99" t="s">
        <v>34</v>
      </c>
      <c r="G42" s="100" t="s">
        <v>173</v>
      </c>
      <c r="H42" s="102"/>
      <c r="I42" s="102"/>
      <c r="J42" s="102"/>
      <c r="K42" s="102"/>
      <c r="L42" s="102"/>
      <c r="M42" s="102"/>
      <c r="N42" s="102"/>
      <c r="O42" s="102"/>
      <c r="P42" s="102">
        <v>19</v>
      </c>
      <c r="Q42" s="102"/>
      <c r="R42" s="102"/>
      <c r="S42" s="103"/>
      <c r="T42" s="104"/>
    </row>
    <row r="43" spans="1:20" ht="18" customHeight="1" x14ac:dyDescent="0.2">
      <c r="A43" s="94">
        <v>21</v>
      </c>
      <c r="B43" s="95">
        <v>46</v>
      </c>
      <c r="C43" s="96">
        <v>10089414075</v>
      </c>
      <c r="D43" s="97" t="s">
        <v>102</v>
      </c>
      <c r="E43" s="98" t="s">
        <v>103</v>
      </c>
      <c r="F43" s="99" t="s">
        <v>34</v>
      </c>
      <c r="G43" s="100" t="s">
        <v>67</v>
      </c>
      <c r="H43" s="102"/>
      <c r="I43" s="102"/>
      <c r="J43" s="102"/>
      <c r="K43" s="102"/>
      <c r="L43" s="102"/>
      <c r="M43" s="102"/>
      <c r="N43" s="102"/>
      <c r="O43" s="102"/>
      <c r="P43" s="102">
        <v>20</v>
      </c>
      <c r="Q43" s="102"/>
      <c r="R43" s="102"/>
      <c r="S43" s="103"/>
      <c r="T43" s="104"/>
    </row>
    <row r="44" spans="1:20" ht="18" customHeight="1" x14ac:dyDescent="0.2">
      <c r="A44" s="94">
        <v>22</v>
      </c>
      <c r="B44" s="95">
        <v>49</v>
      </c>
      <c r="C44" s="96">
        <v>10091546560</v>
      </c>
      <c r="D44" s="97" t="s">
        <v>104</v>
      </c>
      <c r="E44" s="98" t="s">
        <v>105</v>
      </c>
      <c r="F44" s="99" t="s">
        <v>34</v>
      </c>
      <c r="G44" s="100" t="s">
        <v>66</v>
      </c>
      <c r="H44" s="102"/>
      <c r="I44" s="102"/>
      <c r="J44" s="102"/>
      <c r="K44" s="102"/>
      <c r="L44" s="102"/>
      <c r="M44" s="102"/>
      <c r="N44" s="102"/>
      <c r="O44" s="102"/>
      <c r="P44" s="102">
        <v>21</v>
      </c>
      <c r="Q44" s="102"/>
      <c r="R44" s="102"/>
      <c r="S44" s="103"/>
      <c r="T44" s="104"/>
    </row>
    <row r="45" spans="1:20" ht="18" customHeight="1" x14ac:dyDescent="0.2">
      <c r="A45" s="94">
        <v>23</v>
      </c>
      <c r="B45" s="95">
        <v>17</v>
      </c>
      <c r="C45" s="96"/>
      <c r="D45" s="97" t="s">
        <v>182</v>
      </c>
      <c r="E45" s="98" t="s">
        <v>106</v>
      </c>
      <c r="F45" s="99" t="s">
        <v>33</v>
      </c>
      <c r="G45" s="100" t="s">
        <v>175</v>
      </c>
      <c r="H45" s="102"/>
      <c r="I45" s="102"/>
      <c r="J45" s="102"/>
      <c r="K45" s="102"/>
      <c r="L45" s="102"/>
      <c r="M45" s="102"/>
      <c r="N45" s="102"/>
      <c r="O45" s="102"/>
      <c r="P45" s="102">
        <v>23</v>
      </c>
      <c r="Q45" s="102"/>
      <c r="R45" s="102"/>
      <c r="S45" s="103"/>
      <c r="T45" s="104"/>
    </row>
    <row r="46" spans="1:20" ht="18" customHeight="1" x14ac:dyDescent="0.2">
      <c r="A46" s="94">
        <v>24</v>
      </c>
      <c r="B46" s="95">
        <v>64</v>
      </c>
      <c r="C46" s="96">
        <v>10091011545</v>
      </c>
      <c r="D46" s="97" t="s">
        <v>183</v>
      </c>
      <c r="E46" s="98">
        <v>38539</v>
      </c>
      <c r="F46" s="99" t="s">
        <v>28</v>
      </c>
      <c r="G46" s="100" t="s">
        <v>170</v>
      </c>
      <c r="H46" s="102"/>
      <c r="I46" s="102"/>
      <c r="J46" s="102"/>
      <c r="K46" s="102"/>
      <c r="L46" s="102"/>
      <c r="M46" s="102"/>
      <c r="N46" s="102"/>
      <c r="O46" s="102"/>
      <c r="P46" s="102">
        <v>24</v>
      </c>
      <c r="Q46" s="102"/>
      <c r="R46" s="102"/>
      <c r="S46" s="103"/>
      <c r="T46" s="104"/>
    </row>
    <row r="47" spans="1:20" ht="18" customHeight="1" x14ac:dyDescent="0.2">
      <c r="A47" s="94" t="s">
        <v>22</v>
      </c>
      <c r="B47" s="95">
        <v>45</v>
      </c>
      <c r="C47" s="96">
        <v>10080358622</v>
      </c>
      <c r="D47" s="97" t="s">
        <v>107</v>
      </c>
      <c r="E47" s="98" t="s">
        <v>108</v>
      </c>
      <c r="F47" s="99" t="s">
        <v>28</v>
      </c>
      <c r="G47" s="100" t="s">
        <v>67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3"/>
      <c r="T47" s="104"/>
    </row>
    <row r="48" spans="1:20" ht="18" customHeight="1" x14ac:dyDescent="0.2">
      <c r="A48" s="94" t="s">
        <v>22</v>
      </c>
      <c r="B48" s="95">
        <v>31</v>
      </c>
      <c r="C48" s="96">
        <v>10095071094</v>
      </c>
      <c r="D48" s="97" t="s">
        <v>184</v>
      </c>
      <c r="E48" s="98" t="s">
        <v>109</v>
      </c>
      <c r="F48" s="99" t="s">
        <v>28</v>
      </c>
      <c r="G48" s="100" t="s">
        <v>30</v>
      </c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3"/>
      <c r="T48" s="104"/>
    </row>
    <row r="49" spans="1:20" ht="18" customHeight="1" x14ac:dyDescent="0.2">
      <c r="A49" s="94" t="s">
        <v>22</v>
      </c>
      <c r="B49" s="95">
        <v>66</v>
      </c>
      <c r="C49" s="96">
        <v>10102489878</v>
      </c>
      <c r="D49" s="97" t="s">
        <v>110</v>
      </c>
      <c r="E49" s="98" t="s">
        <v>111</v>
      </c>
      <c r="F49" s="99" t="s">
        <v>34</v>
      </c>
      <c r="G49" s="100" t="s">
        <v>170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3"/>
      <c r="T49" s="104"/>
    </row>
    <row r="50" spans="1:20" ht="18" customHeight="1" x14ac:dyDescent="0.2">
      <c r="A50" s="94" t="s">
        <v>22</v>
      </c>
      <c r="B50" s="95">
        <v>25</v>
      </c>
      <c r="C50" s="96">
        <v>10095011985</v>
      </c>
      <c r="D50" s="97" t="s">
        <v>112</v>
      </c>
      <c r="E50" s="98">
        <v>38515</v>
      </c>
      <c r="F50" s="99" t="s">
        <v>33</v>
      </c>
      <c r="G50" s="100" t="s">
        <v>172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3"/>
      <c r="T50" s="104"/>
    </row>
    <row r="51" spans="1:20" ht="18" customHeight="1" x14ac:dyDescent="0.2">
      <c r="A51" s="94" t="s">
        <v>22</v>
      </c>
      <c r="B51" s="95">
        <v>57</v>
      </c>
      <c r="C51" s="96">
        <v>10072245479</v>
      </c>
      <c r="D51" s="97" t="s">
        <v>113</v>
      </c>
      <c r="E51" s="98" t="s">
        <v>92</v>
      </c>
      <c r="F51" s="99" t="s">
        <v>28</v>
      </c>
      <c r="G51" s="100" t="s">
        <v>68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104"/>
    </row>
    <row r="52" spans="1:20" ht="18" customHeight="1" x14ac:dyDescent="0.2">
      <c r="A52" s="94" t="s">
        <v>22</v>
      </c>
      <c r="B52" s="95">
        <v>53</v>
      </c>
      <c r="C52" s="96">
        <v>10090367305</v>
      </c>
      <c r="D52" s="97" t="s">
        <v>114</v>
      </c>
      <c r="E52" s="98" t="s">
        <v>115</v>
      </c>
      <c r="F52" s="99" t="s">
        <v>32</v>
      </c>
      <c r="G52" s="100" t="s">
        <v>68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3"/>
      <c r="T52" s="104"/>
    </row>
    <row r="53" spans="1:20" ht="18" customHeight="1" x14ac:dyDescent="0.2">
      <c r="A53" s="94" t="s">
        <v>22</v>
      </c>
      <c r="B53" s="95">
        <v>69</v>
      </c>
      <c r="C53" s="96">
        <v>10091275667</v>
      </c>
      <c r="D53" s="97" t="s">
        <v>116</v>
      </c>
      <c r="E53" s="98" t="s">
        <v>117</v>
      </c>
      <c r="F53" s="99" t="s">
        <v>32</v>
      </c>
      <c r="G53" s="100" t="s">
        <v>174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04"/>
    </row>
    <row r="54" spans="1:20" ht="18" customHeight="1" x14ac:dyDescent="0.2">
      <c r="A54" s="94" t="s">
        <v>22</v>
      </c>
      <c r="B54" s="95">
        <v>7</v>
      </c>
      <c r="C54" s="96">
        <v>10194225443</v>
      </c>
      <c r="D54" s="97" t="s">
        <v>118</v>
      </c>
      <c r="E54" s="98" t="s">
        <v>119</v>
      </c>
      <c r="F54" s="99" t="s">
        <v>32</v>
      </c>
      <c r="G54" s="100" t="s">
        <v>120</v>
      </c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04"/>
    </row>
    <row r="55" spans="1:20" ht="18" customHeight="1" x14ac:dyDescent="0.2">
      <c r="A55" s="94" t="s">
        <v>22</v>
      </c>
      <c r="B55" s="95">
        <v>43</v>
      </c>
      <c r="C55" s="96"/>
      <c r="D55" s="97" t="s">
        <v>121</v>
      </c>
      <c r="E55" s="98">
        <v>38488</v>
      </c>
      <c r="F55" s="99" t="s">
        <v>28</v>
      </c>
      <c r="G55" s="100" t="s">
        <v>67</v>
      </c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  <c r="T55" s="104"/>
    </row>
    <row r="56" spans="1:20" ht="18" customHeight="1" x14ac:dyDescent="0.2">
      <c r="A56" s="94" t="s">
        <v>22</v>
      </c>
      <c r="B56" s="95">
        <v>21</v>
      </c>
      <c r="C56" s="96">
        <v>10093990253</v>
      </c>
      <c r="D56" s="97" t="s">
        <v>122</v>
      </c>
      <c r="E56" s="98" t="s">
        <v>123</v>
      </c>
      <c r="F56" s="99" t="s">
        <v>28</v>
      </c>
      <c r="G56" s="100" t="s">
        <v>172</v>
      </c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3"/>
      <c r="T56" s="104"/>
    </row>
    <row r="57" spans="1:20" ht="18" customHeight="1" x14ac:dyDescent="0.2">
      <c r="A57" s="94" t="s">
        <v>22</v>
      </c>
      <c r="B57" s="95">
        <v>23</v>
      </c>
      <c r="C57" s="96">
        <v>10093556278</v>
      </c>
      <c r="D57" s="97" t="s">
        <v>124</v>
      </c>
      <c r="E57" s="98" t="s">
        <v>125</v>
      </c>
      <c r="F57" s="99" t="s">
        <v>32</v>
      </c>
      <c r="G57" s="100" t="s">
        <v>172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3"/>
      <c r="T57" s="104"/>
    </row>
    <row r="58" spans="1:20" ht="18" customHeight="1" x14ac:dyDescent="0.2">
      <c r="A58" s="94" t="s">
        <v>22</v>
      </c>
      <c r="B58" s="95">
        <v>44</v>
      </c>
      <c r="C58" s="96">
        <v>10093683186</v>
      </c>
      <c r="D58" s="97" t="s">
        <v>126</v>
      </c>
      <c r="E58" s="98" t="s">
        <v>127</v>
      </c>
      <c r="F58" s="99" t="s">
        <v>32</v>
      </c>
      <c r="G58" s="100" t="s">
        <v>67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3"/>
      <c r="T58" s="104"/>
    </row>
    <row r="59" spans="1:20" ht="18" customHeight="1" x14ac:dyDescent="0.2">
      <c r="A59" s="94" t="s">
        <v>22</v>
      </c>
      <c r="B59" s="95">
        <v>24</v>
      </c>
      <c r="C59" s="96">
        <v>10080799465</v>
      </c>
      <c r="D59" s="97" t="s">
        <v>185</v>
      </c>
      <c r="E59" s="98" t="s">
        <v>128</v>
      </c>
      <c r="F59" s="99" t="s">
        <v>34</v>
      </c>
      <c r="G59" s="100" t="s">
        <v>172</v>
      </c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3"/>
      <c r="T59" s="104"/>
    </row>
    <row r="60" spans="1:20" ht="18" customHeight="1" x14ac:dyDescent="0.2">
      <c r="A60" s="94" t="s">
        <v>22</v>
      </c>
      <c r="B60" s="95">
        <v>48</v>
      </c>
      <c r="C60" s="96">
        <v>10113113195</v>
      </c>
      <c r="D60" s="97" t="s">
        <v>129</v>
      </c>
      <c r="E60" s="98">
        <v>38897</v>
      </c>
      <c r="F60" s="99" t="s">
        <v>34</v>
      </c>
      <c r="G60" s="100" t="s">
        <v>66</v>
      </c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3"/>
      <c r="T60" s="104"/>
    </row>
    <row r="61" spans="1:20" ht="18" customHeight="1" x14ac:dyDescent="0.2">
      <c r="A61" s="94" t="s">
        <v>22</v>
      </c>
      <c r="B61" s="95">
        <v>56</v>
      </c>
      <c r="C61" s="96">
        <v>10030436720</v>
      </c>
      <c r="D61" s="97" t="s">
        <v>200</v>
      </c>
      <c r="E61" s="98" t="s">
        <v>130</v>
      </c>
      <c r="F61" s="99" t="s">
        <v>28</v>
      </c>
      <c r="G61" s="100" t="s">
        <v>68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3"/>
      <c r="T61" s="104"/>
    </row>
    <row r="62" spans="1:20" ht="18" customHeight="1" x14ac:dyDescent="0.2">
      <c r="A62" s="94" t="s">
        <v>22</v>
      </c>
      <c r="B62" s="95">
        <v>52</v>
      </c>
      <c r="C62" s="96">
        <v>10115797469</v>
      </c>
      <c r="D62" s="97" t="s">
        <v>186</v>
      </c>
      <c r="E62" s="98" t="s">
        <v>131</v>
      </c>
      <c r="F62" s="99" t="s">
        <v>32</v>
      </c>
      <c r="G62" s="100" t="s">
        <v>66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3"/>
      <c r="T62" s="104"/>
    </row>
    <row r="63" spans="1:20" ht="18" customHeight="1" x14ac:dyDescent="0.2">
      <c r="A63" s="94" t="s">
        <v>22</v>
      </c>
      <c r="B63" s="95">
        <v>27</v>
      </c>
      <c r="C63" s="96">
        <v>10105741094</v>
      </c>
      <c r="D63" s="97" t="s">
        <v>187</v>
      </c>
      <c r="E63" s="98" t="s">
        <v>132</v>
      </c>
      <c r="F63" s="99" t="s">
        <v>34</v>
      </c>
      <c r="G63" s="100" t="s">
        <v>171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3"/>
      <c r="T63" s="104"/>
    </row>
    <row r="64" spans="1:20" ht="18" customHeight="1" x14ac:dyDescent="0.2">
      <c r="A64" s="94" t="s">
        <v>22</v>
      </c>
      <c r="B64" s="95">
        <v>67</v>
      </c>
      <c r="C64" s="96">
        <v>10105029156</v>
      </c>
      <c r="D64" s="97" t="s">
        <v>133</v>
      </c>
      <c r="E64" s="98">
        <v>38730</v>
      </c>
      <c r="F64" s="99" t="s">
        <v>33</v>
      </c>
      <c r="G64" s="100" t="s">
        <v>170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3"/>
      <c r="T64" s="104"/>
    </row>
    <row r="65" spans="1:20" ht="18" customHeight="1" x14ac:dyDescent="0.2">
      <c r="A65" s="94" t="s">
        <v>22</v>
      </c>
      <c r="B65" s="95">
        <v>8</v>
      </c>
      <c r="C65" s="96">
        <v>10104284983</v>
      </c>
      <c r="D65" s="97" t="s">
        <v>134</v>
      </c>
      <c r="E65" s="98" t="s">
        <v>135</v>
      </c>
      <c r="F65" s="99" t="s">
        <v>32</v>
      </c>
      <c r="G65" s="100" t="s">
        <v>31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3"/>
      <c r="T65" s="104"/>
    </row>
    <row r="66" spans="1:20" ht="18" customHeight="1" x14ac:dyDescent="0.2">
      <c r="A66" s="94" t="s">
        <v>22</v>
      </c>
      <c r="B66" s="95">
        <v>11</v>
      </c>
      <c r="C66" s="96">
        <v>10112147037</v>
      </c>
      <c r="D66" s="97" t="s">
        <v>188</v>
      </c>
      <c r="E66" s="98">
        <v>38737</v>
      </c>
      <c r="F66" s="99" t="s">
        <v>34</v>
      </c>
      <c r="G66" s="100" t="s">
        <v>173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3"/>
      <c r="T66" s="104"/>
    </row>
    <row r="67" spans="1:20" ht="18" customHeight="1" x14ac:dyDescent="0.2">
      <c r="A67" s="94" t="s">
        <v>22</v>
      </c>
      <c r="B67" s="95">
        <v>35</v>
      </c>
      <c r="C67" s="96">
        <v>10089792577</v>
      </c>
      <c r="D67" s="97" t="s">
        <v>136</v>
      </c>
      <c r="E67" s="98" t="s">
        <v>137</v>
      </c>
      <c r="F67" s="99" t="s">
        <v>34</v>
      </c>
      <c r="G67" s="100" t="s">
        <v>30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3"/>
      <c r="T67" s="104"/>
    </row>
    <row r="68" spans="1:20" ht="18" customHeight="1" x14ac:dyDescent="0.2">
      <c r="A68" s="94" t="s">
        <v>22</v>
      </c>
      <c r="B68" s="95">
        <v>40</v>
      </c>
      <c r="C68" s="96"/>
      <c r="D68" s="97" t="s">
        <v>138</v>
      </c>
      <c r="E68" s="98" t="s">
        <v>139</v>
      </c>
      <c r="F68" s="99" t="s">
        <v>33</v>
      </c>
      <c r="G68" s="100" t="s">
        <v>67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3"/>
      <c r="T68" s="104"/>
    </row>
    <row r="69" spans="1:20" ht="18" customHeight="1" x14ac:dyDescent="0.2">
      <c r="A69" s="94" t="s">
        <v>22</v>
      </c>
      <c r="B69" s="95">
        <v>18</v>
      </c>
      <c r="C69" s="96"/>
      <c r="D69" s="97" t="s">
        <v>140</v>
      </c>
      <c r="E69" s="98">
        <v>39294</v>
      </c>
      <c r="F69" s="99" t="s">
        <v>33</v>
      </c>
      <c r="G69" s="100" t="s">
        <v>175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3"/>
      <c r="T69" s="104"/>
    </row>
    <row r="70" spans="1:20" ht="18" customHeight="1" x14ac:dyDescent="0.2">
      <c r="A70" s="94" t="s">
        <v>22</v>
      </c>
      <c r="B70" s="95">
        <v>22</v>
      </c>
      <c r="C70" s="96">
        <v>10104596696</v>
      </c>
      <c r="D70" s="97" t="s">
        <v>141</v>
      </c>
      <c r="E70" s="98" t="s">
        <v>142</v>
      </c>
      <c r="F70" s="99" t="s">
        <v>34</v>
      </c>
      <c r="G70" s="100" t="s">
        <v>172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3"/>
      <c r="T70" s="104"/>
    </row>
    <row r="71" spans="1:20" ht="18" customHeight="1" x14ac:dyDescent="0.2">
      <c r="A71" s="94" t="s">
        <v>22</v>
      </c>
      <c r="B71" s="95">
        <v>59</v>
      </c>
      <c r="C71" s="96">
        <v>10100268072</v>
      </c>
      <c r="D71" s="97" t="s">
        <v>189</v>
      </c>
      <c r="E71" s="98" t="s">
        <v>143</v>
      </c>
      <c r="F71" s="99" t="s">
        <v>32</v>
      </c>
      <c r="G71" s="100" t="s">
        <v>68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3"/>
      <c r="T71" s="104"/>
    </row>
    <row r="72" spans="1:20" ht="18" customHeight="1" x14ac:dyDescent="0.2">
      <c r="A72" s="94" t="s">
        <v>22</v>
      </c>
      <c r="B72" s="95">
        <v>12</v>
      </c>
      <c r="C72" s="96">
        <v>10117698669</v>
      </c>
      <c r="D72" s="97" t="s">
        <v>144</v>
      </c>
      <c r="E72" s="98" t="s">
        <v>145</v>
      </c>
      <c r="F72" s="99" t="s">
        <v>34</v>
      </c>
      <c r="G72" s="100" t="s">
        <v>173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3"/>
      <c r="T72" s="104"/>
    </row>
    <row r="73" spans="1:20" ht="18" customHeight="1" x14ac:dyDescent="0.2">
      <c r="A73" s="94" t="s">
        <v>22</v>
      </c>
      <c r="B73" s="95">
        <v>38</v>
      </c>
      <c r="C73" s="96"/>
      <c r="D73" s="97" t="s">
        <v>146</v>
      </c>
      <c r="E73" s="98" t="s">
        <v>147</v>
      </c>
      <c r="F73" s="99" t="s">
        <v>34</v>
      </c>
      <c r="G73" s="100" t="s">
        <v>67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3"/>
      <c r="T73" s="104"/>
    </row>
    <row r="74" spans="1:20" ht="18" customHeight="1" x14ac:dyDescent="0.2">
      <c r="A74" s="94" t="s">
        <v>22</v>
      </c>
      <c r="B74" s="95">
        <v>26</v>
      </c>
      <c r="C74" s="96">
        <v>10092179383</v>
      </c>
      <c r="D74" s="97" t="s">
        <v>148</v>
      </c>
      <c r="E74" s="98">
        <v>38819</v>
      </c>
      <c r="F74" s="99" t="s">
        <v>32</v>
      </c>
      <c r="G74" s="100" t="s">
        <v>172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3"/>
      <c r="T74" s="104"/>
    </row>
    <row r="75" spans="1:20" ht="18" customHeight="1" x14ac:dyDescent="0.2">
      <c r="A75" s="94" t="s">
        <v>22</v>
      </c>
      <c r="B75" s="95">
        <v>41</v>
      </c>
      <c r="C75" s="96">
        <v>10079259387</v>
      </c>
      <c r="D75" s="97" t="s">
        <v>149</v>
      </c>
      <c r="E75" s="98" t="s">
        <v>150</v>
      </c>
      <c r="F75" s="99" t="s">
        <v>34</v>
      </c>
      <c r="G75" s="100" t="s">
        <v>67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3"/>
      <c r="T75" s="104"/>
    </row>
    <row r="76" spans="1:20" ht="18" customHeight="1" x14ac:dyDescent="0.2">
      <c r="A76" s="94" t="s">
        <v>22</v>
      </c>
      <c r="B76" s="95">
        <v>47</v>
      </c>
      <c r="C76" s="96">
        <v>10082147664</v>
      </c>
      <c r="D76" s="97" t="s">
        <v>151</v>
      </c>
      <c r="E76" s="98" t="s">
        <v>152</v>
      </c>
      <c r="F76" s="99" t="s">
        <v>34</v>
      </c>
      <c r="G76" s="100" t="s">
        <v>66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3"/>
      <c r="T76" s="104"/>
    </row>
    <row r="77" spans="1:20" ht="18" customHeight="1" x14ac:dyDescent="0.2">
      <c r="A77" s="94" t="s">
        <v>22</v>
      </c>
      <c r="B77" s="95">
        <v>72</v>
      </c>
      <c r="C77" s="96"/>
      <c r="D77" s="97" t="s">
        <v>190</v>
      </c>
      <c r="E77" s="98" t="s">
        <v>153</v>
      </c>
      <c r="F77" s="99" t="s">
        <v>34</v>
      </c>
      <c r="G77" s="100" t="s">
        <v>93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3"/>
      <c r="T77" s="104"/>
    </row>
    <row r="78" spans="1:20" ht="18" customHeight="1" x14ac:dyDescent="0.2">
      <c r="A78" s="94" t="s">
        <v>22</v>
      </c>
      <c r="B78" s="95">
        <v>70</v>
      </c>
      <c r="C78" s="96"/>
      <c r="D78" s="97" t="s">
        <v>154</v>
      </c>
      <c r="E78" s="98" t="s">
        <v>155</v>
      </c>
      <c r="F78" s="99" t="s">
        <v>34</v>
      </c>
      <c r="G78" s="100" t="s">
        <v>93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3"/>
      <c r="T78" s="104"/>
    </row>
    <row r="79" spans="1:20" ht="18" customHeight="1" x14ac:dyDescent="0.2">
      <c r="A79" s="94" t="s">
        <v>22</v>
      </c>
      <c r="B79" s="95">
        <v>71</v>
      </c>
      <c r="C79" s="96"/>
      <c r="D79" s="97" t="s">
        <v>156</v>
      </c>
      <c r="E79" s="98" t="s">
        <v>157</v>
      </c>
      <c r="F79" s="99" t="s">
        <v>34</v>
      </c>
      <c r="G79" s="100" t="s">
        <v>93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3"/>
      <c r="T79" s="104"/>
    </row>
    <row r="80" spans="1:20" ht="18" customHeight="1" x14ac:dyDescent="0.2">
      <c r="A80" s="94" t="s">
        <v>22</v>
      </c>
      <c r="B80" s="95">
        <v>34</v>
      </c>
      <c r="C80" s="96">
        <v>10080173716</v>
      </c>
      <c r="D80" s="97" t="s">
        <v>158</v>
      </c>
      <c r="E80" s="98">
        <v>38601</v>
      </c>
      <c r="F80" s="99" t="s">
        <v>28</v>
      </c>
      <c r="G80" s="100" t="s">
        <v>30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3"/>
      <c r="T80" s="104"/>
    </row>
    <row r="81" spans="1:20" ht="18" customHeight="1" x14ac:dyDescent="0.2">
      <c r="A81" s="94" t="s">
        <v>22</v>
      </c>
      <c r="B81" s="95">
        <v>37</v>
      </c>
      <c r="C81" s="96"/>
      <c r="D81" s="97" t="s">
        <v>191</v>
      </c>
      <c r="E81" s="98" t="s">
        <v>159</v>
      </c>
      <c r="F81" s="99" t="s">
        <v>33</v>
      </c>
      <c r="G81" s="100" t="s">
        <v>67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3"/>
      <c r="T81" s="104"/>
    </row>
    <row r="82" spans="1:20" ht="18" customHeight="1" x14ac:dyDescent="0.2">
      <c r="A82" s="94" t="s">
        <v>22</v>
      </c>
      <c r="B82" s="95">
        <v>51</v>
      </c>
      <c r="C82" s="96">
        <v>10115657528</v>
      </c>
      <c r="D82" s="97" t="s">
        <v>192</v>
      </c>
      <c r="E82" s="98" t="s">
        <v>160</v>
      </c>
      <c r="F82" s="99" t="s">
        <v>34</v>
      </c>
      <c r="G82" s="100" t="s">
        <v>66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3"/>
      <c r="T82" s="104"/>
    </row>
    <row r="83" spans="1:20" ht="18" customHeight="1" x14ac:dyDescent="0.2">
      <c r="A83" s="94" t="s">
        <v>22</v>
      </c>
      <c r="B83" s="95">
        <v>66</v>
      </c>
      <c r="C83" s="96">
        <v>10102489878</v>
      </c>
      <c r="D83" s="97" t="s">
        <v>110</v>
      </c>
      <c r="E83" s="98">
        <v>38595</v>
      </c>
      <c r="F83" s="99" t="s">
        <v>34</v>
      </c>
      <c r="G83" s="100" t="s">
        <v>170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3"/>
      <c r="T83" s="104"/>
    </row>
    <row r="84" spans="1:20" ht="18" customHeight="1" x14ac:dyDescent="0.2">
      <c r="A84" s="94" t="s">
        <v>22</v>
      </c>
      <c r="B84" s="95">
        <v>42</v>
      </c>
      <c r="C84" s="96">
        <v>10081050251</v>
      </c>
      <c r="D84" s="97" t="s">
        <v>161</v>
      </c>
      <c r="E84" s="98">
        <v>38413</v>
      </c>
      <c r="F84" s="99" t="s">
        <v>34</v>
      </c>
      <c r="G84" s="100" t="s">
        <v>67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3"/>
      <c r="T84" s="104"/>
    </row>
    <row r="85" spans="1:20" ht="18" customHeight="1" x14ac:dyDescent="0.2">
      <c r="A85" s="94" t="s">
        <v>22</v>
      </c>
      <c r="B85" s="95">
        <v>63</v>
      </c>
      <c r="C85" s="96">
        <v>10091865751</v>
      </c>
      <c r="D85" s="97" t="s">
        <v>162</v>
      </c>
      <c r="E85" s="98">
        <v>38509</v>
      </c>
      <c r="F85" s="99" t="s">
        <v>34</v>
      </c>
      <c r="G85" s="100" t="s">
        <v>170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3"/>
      <c r="T85" s="104"/>
    </row>
    <row r="86" spans="1:20" ht="18" customHeight="1" x14ac:dyDescent="0.2">
      <c r="A86" s="94" t="s">
        <v>22</v>
      </c>
      <c r="B86" s="95">
        <v>32</v>
      </c>
      <c r="C86" s="96">
        <v>10076946848</v>
      </c>
      <c r="D86" s="97" t="s">
        <v>193</v>
      </c>
      <c r="E86" s="98">
        <v>38436</v>
      </c>
      <c r="F86" s="99" t="s">
        <v>34</v>
      </c>
      <c r="G86" s="100" t="s">
        <v>30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3"/>
      <c r="T86" s="104"/>
    </row>
    <row r="87" spans="1:20" ht="18" customHeight="1" x14ac:dyDescent="0.2">
      <c r="A87" s="94" t="s">
        <v>23</v>
      </c>
      <c r="B87" s="95">
        <v>13</v>
      </c>
      <c r="C87" s="96">
        <v>10104014902</v>
      </c>
      <c r="D87" s="97" t="s">
        <v>194</v>
      </c>
      <c r="E87" s="98" t="s">
        <v>163</v>
      </c>
      <c r="F87" s="99" t="s">
        <v>34</v>
      </c>
      <c r="G87" s="100" t="s">
        <v>173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3"/>
      <c r="T87" s="104"/>
    </row>
    <row r="88" spans="1:20" ht="18" customHeight="1" x14ac:dyDescent="0.2">
      <c r="A88" s="94" t="s">
        <v>23</v>
      </c>
      <c r="B88" s="95">
        <v>19</v>
      </c>
      <c r="C88" s="96">
        <v>10094209919</v>
      </c>
      <c r="D88" s="97" t="s">
        <v>199</v>
      </c>
      <c r="E88" s="98" t="s">
        <v>164</v>
      </c>
      <c r="F88" s="99" t="s">
        <v>34</v>
      </c>
      <c r="G88" s="100" t="s">
        <v>172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3"/>
      <c r="T88" s="104"/>
    </row>
    <row r="89" spans="1:20" ht="18" customHeight="1" x14ac:dyDescent="0.2">
      <c r="A89" s="94" t="s">
        <v>23</v>
      </c>
      <c r="B89" s="95">
        <v>29</v>
      </c>
      <c r="C89" s="96">
        <v>10109160447</v>
      </c>
      <c r="D89" s="97" t="s">
        <v>165</v>
      </c>
      <c r="E89" s="98" t="s">
        <v>166</v>
      </c>
      <c r="F89" s="99" t="s">
        <v>34</v>
      </c>
      <c r="G89" s="100" t="s">
        <v>171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3"/>
      <c r="T89" s="104"/>
    </row>
    <row r="90" spans="1:20" ht="18" customHeight="1" x14ac:dyDescent="0.2">
      <c r="A90" s="94" t="s">
        <v>23</v>
      </c>
      <c r="B90" s="95">
        <v>32</v>
      </c>
      <c r="C90" s="96">
        <v>10076946848</v>
      </c>
      <c r="D90" s="97" t="s">
        <v>193</v>
      </c>
      <c r="E90" s="98" t="s">
        <v>167</v>
      </c>
      <c r="F90" s="99" t="s">
        <v>34</v>
      </c>
      <c r="G90" s="100" t="s">
        <v>30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3"/>
      <c r="T90" s="104"/>
    </row>
    <row r="91" spans="1:20" ht="18" customHeight="1" thickBot="1" x14ac:dyDescent="0.25">
      <c r="A91" s="110" t="s">
        <v>23</v>
      </c>
      <c r="B91" s="111">
        <v>62</v>
      </c>
      <c r="C91" s="112">
        <v>10112134711</v>
      </c>
      <c r="D91" s="113" t="s">
        <v>168</v>
      </c>
      <c r="E91" s="114" t="s">
        <v>169</v>
      </c>
      <c r="F91" s="115" t="s">
        <v>32</v>
      </c>
      <c r="G91" s="116" t="s">
        <v>170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8"/>
      <c r="T91" s="119"/>
    </row>
    <row r="92" spans="1:20" ht="5.25" customHeight="1" thickTop="1" thickBot="1" x14ac:dyDescent="0.25">
      <c r="A92" s="35"/>
      <c r="B92" s="36"/>
      <c r="C92" s="3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ht="13.5" customHeight="1" thickTop="1" x14ac:dyDescent="0.2">
      <c r="A93" s="152" t="s">
        <v>24</v>
      </c>
      <c r="B93" s="146"/>
      <c r="C93" s="146"/>
      <c r="D93" s="146"/>
      <c r="E93" s="47"/>
      <c r="F93" s="47"/>
      <c r="G93" s="47"/>
      <c r="H93" s="146" t="s">
        <v>25</v>
      </c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7"/>
    </row>
    <row r="94" spans="1:20" ht="13.5" customHeight="1" x14ac:dyDescent="0.2">
      <c r="A94" s="48" t="s">
        <v>195</v>
      </c>
      <c r="B94" s="49"/>
      <c r="C94" s="50"/>
      <c r="D94" s="51"/>
      <c r="E94" s="52"/>
      <c r="F94" s="51"/>
      <c r="G94" s="53"/>
      <c r="H94" s="54"/>
      <c r="I94" s="54"/>
      <c r="J94" s="54"/>
      <c r="K94" s="54"/>
      <c r="L94" s="54"/>
      <c r="M94" s="55"/>
      <c r="N94" s="55"/>
      <c r="P94" s="89" t="s">
        <v>52</v>
      </c>
      <c r="Q94" s="90">
        <v>12</v>
      </c>
      <c r="S94" s="91" t="s">
        <v>53</v>
      </c>
      <c r="T94" s="92">
        <f>COUNTIF(F$21:F186,"ЗМС")</f>
        <v>0</v>
      </c>
    </row>
    <row r="95" spans="1:20" ht="13.5" customHeight="1" x14ac:dyDescent="0.2">
      <c r="A95" s="48" t="s">
        <v>69</v>
      </c>
      <c r="B95" s="49"/>
      <c r="C95" s="60"/>
      <c r="D95" s="61"/>
      <c r="E95" s="62"/>
      <c r="F95" s="61"/>
      <c r="G95" s="63"/>
      <c r="H95" s="54"/>
      <c r="I95" s="54"/>
      <c r="J95" s="54"/>
      <c r="K95" s="54"/>
      <c r="L95" s="54"/>
      <c r="M95" s="55"/>
      <c r="N95" s="55"/>
      <c r="P95" s="56" t="s">
        <v>54</v>
      </c>
      <c r="Q95" s="57">
        <f>Q96+Q101</f>
        <v>69</v>
      </c>
      <c r="S95" s="58" t="s">
        <v>55</v>
      </c>
      <c r="T95" s="59">
        <f>COUNTIF(F$20:F185,"МСМК")</f>
        <v>0</v>
      </c>
    </row>
    <row r="96" spans="1:20" ht="13.5" customHeight="1" x14ac:dyDescent="0.2">
      <c r="A96" s="48" t="s">
        <v>70</v>
      </c>
      <c r="B96" s="49"/>
      <c r="C96" s="64"/>
      <c r="D96" s="61"/>
      <c r="E96" s="62"/>
      <c r="F96" s="61"/>
      <c r="G96" s="63"/>
      <c r="H96" s="54"/>
      <c r="I96" s="54"/>
      <c r="J96" s="54"/>
      <c r="K96" s="54"/>
      <c r="L96" s="54"/>
      <c r="M96" s="55"/>
      <c r="N96" s="55"/>
      <c r="P96" s="56" t="s">
        <v>56</v>
      </c>
      <c r="Q96" s="57">
        <f>Q97+Q98+Q100</f>
        <v>64</v>
      </c>
      <c r="S96" s="58" t="s">
        <v>57</v>
      </c>
      <c r="T96" s="59">
        <f>COUNTIF(F$20:F91,"МС")</f>
        <v>0</v>
      </c>
    </row>
    <row r="97" spans="1:20" ht="13.5" customHeight="1" x14ac:dyDescent="0.2">
      <c r="A97" s="48" t="s">
        <v>71</v>
      </c>
      <c r="B97" s="49"/>
      <c r="C97" s="64"/>
      <c r="D97" s="61"/>
      <c r="E97" s="62"/>
      <c r="F97" s="61"/>
      <c r="G97" s="63"/>
      <c r="H97" s="54"/>
      <c r="I97" s="54"/>
      <c r="J97" s="54"/>
      <c r="K97" s="54"/>
      <c r="L97" s="54"/>
      <c r="M97" s="55"/>
      <c r="N97" s="55"/>
      <c r="P97" s="56" t="s">
        <v>58</v>
      </c>
      <c r="Q97" s="57">
        <f>COUNT(A23:A91)</f>
        <v>24</v>
      </c>
      <c r="S97" s="58" t="s">
        <v>28</v>
      </c>
      <c r="T97" s="59">
        <f>COUNTIF(F$19:F91,"КМС")</f>
        <v>21</v>
      </c>
    </row>
    <row r="98" spans="1:20" ht="13.5" customHeight="1" x14ac:dyDescent="0.2">
      <c r="A98" s="65"/>
      <c r="B98" s="66"/>
      <c r="C98" s="67"/>
      <c r="D98" s="61"/>
      <c r="E98" s="62"/>
      <c r="F98" s="61"/>
      <c r="G98" s="63"/>
      <c r="H98" s="54"/>
      <c r="I98" s="54"/>
      <c r="J98" s="54"/>
      <c r="K98" s="54"/>
      <c r="L98" s="54"/>
      <c r="M98" s="55"/>
      <c r="N98" s="55"/>
      <c r="P98" s="56" t="s">
        <v>59</v>
      </c>
      <c r="Q98" s="57">
        <f>COUNTIF(A23:A91,"НФ")</f>
        <v>40</v>
      </c>
      <c r="S98" s="58" t="s">
        <v>32</v>
      </c>
      <c r="T98" s="59">
        <f>COUNTIF(F$22:F187,"1 СР")</f>
        <v>13</v>
      </c>
    </row>
    <row r="99" spans="1:20" ht="13.5" customHeight="1" x14ac:dyDescent="0.2">
      <c r="A99" s="65"/>
      <c r="B99" s="66"/>
      <c r="C99" s="67"/>
      <c r="D99" s="61"/>
      <c r="E99" s="62"/>
      <c r="F99" s="61"/>
      <c r="G99" s="63"/>
      <c r="H99" s="54"/>
      <c r="I99" s="54"/>
      <c r="J99" s="54"/>
      <c r="K99" s="54"/>
      <c r="L99" s="54"/>
      <c r="M99" s="55"/>
      <c r="N99" s="55"/>
      <c r="P99" s="58" t="s">
        <v>60</v>
      </c>
      <c r="Q99" s="68">
        <f>COUNTIF(A23:A91,"ЛИМ")</f>
        <v>0</v>
      </c>
      <c r="S99" s="58" t="s">
        <v>34</v>
      </c>
      <c r="T99" s="59">
        <f>COUNTIF(F$19:F185,"2 СР")</f>
        <v>27</v>
      </c>
    </row>
    <row r="100" spans="1:20" ht="13.5" customHeight="1" x14ac:dyDescent="0.2">
      <c r="A100" s="69"/>
      <c r="B100" s="49"/>
      <c r="C100" s="64"/>
      <c r="D100" s="61"/>
      <c r="E100" s="62"/>
      <c r="F100" s="61"/>
      <c r="G100" s="63"/>
      <c r="H100" s="54"/>
      <c r="I100" s="54"/>
      <c r="J100" s="54"/>
      <c r="K100" s="54"/>
      <c r="L100" s="54"/>
      <c r="M100" s="55"/>
      <c r="N100" s="55"/>
      <c r="P100" s="56" t="s">
        <v>61</v>
      </c>
      <c r="Q100" s="57">
        <f>COUNTIF(A23:A91,"ДСКВ")</f>
        <v>0</v>
      </c>
      <c r="S100" s="58" t="s">
        <v>33</v>
      </c>
      <c r="T100" s="59">
        <f>COUNTIF(F$21:F188,"3 СР")</f>
        <v>8</v>
      </c>
    </row>
    <row r="101" spans="1:20" ht="13.5" customHeight="1" x14ac:dyDescent="0.2">
      <c r="A101" s="69"/>
      <c r="B101" s="49"/>
      <c r="C101" s="64"/>
      <c r="D101" s="61"/>
      <c r="E101" s="62"/>
      <c r="F101" s="61"/>
      <c r="G101" s="63"/>
      <c r="H101" s="54"/>
      <c r="I101" s="54"/>
      <c r="J101" s="54"/>
      <c r="K101" s="54"/>
      <c r="L101" s="54"/>
      <c r="M101" s="55"/>
      <c r="N101" s="55"/>
      <c r="P101" s="77" t="s">
        <v>62</v>
      </c>
      <c r="Q101" s="78">
        <f>COUNTIF(A23:A91,"НС")</f>
        <v>5</v>
      </c>
      <c r="S101" s="79"/>
      <c r="T101" s="80"/>
    </row>
    <row r="102" spans="1:20" ht="6.75" customHeight="1" x14ac:dyDescent="0.2">
      <c r="A102" s="65"/>
      <c r="B102" s="70"/>
      <c r="C102" s="70"/>
      <c r="D102" s="66"/>
      <c r="E102" s="71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25"/>
      <c r="S102" s="25"/>
      <c r="T102" s="81"/>
    </row>
    <row r="103" spans="1:20" ht="13.5" customHeight="1" x14ac:dyDescent="0.2">
      <c r="A103" s="153" t="s">
        <v>26</v>
      </c>
      <c r="B103" s="148"/>
      <c r="C103" s="148"/>
      <c r="D103" s="148"/>
      <c r="E103" s="148"/>
      <c r="F103" s="148" t="s">
        <v>27</v>
      </c>
      <c r="G103" s="148"/>
      <c r="H103" s="148"/>
      <c r="I103" s="148"/>
      <c r="J103" s="148"/>
      <c r="K103" s="148"/>
      <c r="L103" s="148"/>
      <c r="M103" s="148"/>
      <c r="N103" s="148"/>
      <c r="O103" s="82"/>
      <c r="P103" s="148"/>
      <c r="Q103" s="148"/>
      <c r="R103" s="148"/>
      <c r="S103" s="148"/>
      <c r="T103" s="149"/>
    </row>
    <row r="104" spans="1:20" ht="13.5" customHeight="1" x14ac:dyDescent="0.2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4"/>
      <c r="P104" s="73"/>
      <c r="Q104" s="73"/>
      <c r="T104" s="5"/>
    </row>
    <row r="105" spans="1:20" ht="13.5" customHeight="1" x14ac:dyDescent="0.2">
      <c r="A105" s="75"/>
      <c r="B105" s="74"/>
      <c r="C105" s="74"/>
      <c r="D105" s="74"/>
      <c r="E105" s="76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T105" s="5"/>
    </row>
    <row r="106" spans="1:20" ht="13.5" customHeight="1" x14ac:dyDescent="0.2">
      <c r="A106" s="84"/>
      <c r="B106" s="85"/>
      <c r="C106" s="85"/>
      <c r="D106" s="85"/>
      <c r="E106" s="86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7"/>
      <c r="S106" s="87"/>
      <c r="T106" s="88"/>
    </row>
    <row r="107" spans="1:20" ht="13.5" customHeight="1" thickBot="1" x14ac:dyDescent="0.25">
      <c r="A107" s="144" t="s">
        <v>63</v>
      </c>
      <c r="B107" s="145"/>
      <c r="C107" s="145"/>
      <c r="D107" s="145"/>
      <c r="E107" s="145"/>
      <c r="F107" s="145" t="str">
        <f>G17</f>
        <v>ЖУРКИН С.Г. (1к., г. Орел)</v>
      </c>
      <c r="G107" s="145"/>
      <c r="H107" s="145"/>
      <c r="I107" s="145"/>
      <c r="J107" s="145"/>
      <c r="K107" s="145"/>
      <c r="L107" s="145"/>
      <c r="M107" s="145"/>
      <c r="N107" s="145"/>
      <c r="O107" s="83"/>
      <c r="P107" s="150" t="str">
        <f>G18</f>
        <v>СТОЛЯРОВА Т.Е. (ВК, Орел)</v>
      </c>
      <c r="Q107" s="150"/>
      <c r="R107" s="150"/>
      <c r="S107" s="150"/>
      <c r="T107" s="151"/>
    </row>
    <row r="108" spans="1:20" ht="13.5" thickTop="1" x14ac:dyDescent="0.2"/>
  </sheetData>
  <mergeCells count="33">
    <mergeCell ref="A107:E107"/>
    <mergeCell ref="F107:N107"/>
    <mergeCell ref="H93:T93"/>
    <mergeCell ref="P103:T103"/>
    <mergeCell ref="P107:T107"/>
    <mergeCell ref="A93:D93"/>
    <mergeCell ref="A103:E103"/>
    <mergeCell ref="F103:N103"/>
    <mergeCell ref="A21:A22"/>
    <mergeCell ref="B21:B22"/>
    <mergeCell ref="C21:C22"/>
    <mergeCell ref="D21:D22"/>
    <mergeCell ref="E21:E22"/>
    <mergeCell ref="A8:T8"/>
    <mergeCell ref="A9:T9"/>
    <mergeCell ref="A10:T10"/>
    <mergeCell ref="A11:T11"/>
    <mergeCell ref="A15:G15"/>
    <mergeCell ref="H15:T15"/>
    <mergeCell ref="T21:T22"/>
    <mergeCell ref="F21:F22"/>
    <mergeCell ref="G21:G22"/>
    <mergeCell ref="H21:O21"/>
    <mergeCell ref="P21:P22"/>
    <mergeCell ref="Q21:Q22"/>
    <mergeCell ref="R21:R22"/>
    <mergeCell ref="S21:S22"/>
    <mergeCell ref="A7:T7"/>
    <mergeCell ref="A1:T1"/>
    <mergeCell ref="A2:T2"/>
    <mergeCell ref="A3:T3"/>
    <mergeCell ref="A4:T4"/>
    <mergeCell ref="A6:T6"/>
  </mergeCells>
  <conditionalFormatting sqref="P21:P22">
    <cfRule type="duplicateValues" dxfId="1" priority="1"/>
  </conditionalFormatting>
  <conditionalFormatting sqref="P94:P98 O102:O107 P100:P101">
    <cfRule type="duplicateValues" dxfId="0" priority="4"/>
  </conditionalFormatting>
  <pageMargins left="0.19685039370078741" right="0.19685039370078741" top="0.94488188976377963" bottom="0.94488188976377963" header="0.31496062992125984" footer="0.31496062992125984"/>
  <pageSetup paperSize="9" scale="75" fitToHeight="5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2021-04-27T08:36:37Z</cp:lastPrinted>
  <dcterms:created xsi:type="dcterms:W3CDTF">2021-04-23T16:59:19Z</dcterms:created>
  <dcterms:modified xsi:type="dcterms:W3CDTF">2021-08-11T12:28:04Z</dcterms:modified>
</cp:coreProperties>
</file>