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Арсен\Desktop\2022 Шоссе\"/>
    </mc:Choice>
  </mc:AlternateContent>
  <bookViews>
    <workbookView xWindow="0" yWindow="0" windowWidth="20490" windowHeight="7755" tabRatio="789"/>
  </bookViews>
  <sheets>
    <sheet name="шоссе-групповая гонка до 170 км" sheetId="94" r:id="rId1"/>
  </sheets>
  <definedNames>
    <definedName name="_xlnm.Print_Titles" localSheetId="0">'шоссе-групповая гонка до 170 км'!$21:$22</definedName>
    <definedName name="_xlnm.Print_Area" localSheetId="0">'шоссе-групповая гонка до 170 км'!$A$1:$L$105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05" i="94" l="1"/>
  <c r="E105" i="94"/>
  <c r="H97" i="94" l="1"/>
  <c r="H96" i="94"/>
  <c r="H95" i="94"/>
  <c r="H94" i="94"/>
  <c r="H93" i="94"/>
  <c r="H92" i="94" l="1"/>
  <c r="H91" i="94" s="1"/>
  <c r="I46" i="94"/>
  <c r="J46" i="94"/>
  <c r="I47" i="94"/>
  <c r="J47" i="94"/>
  <c r="I48" i="94"/>
  <c r="J48" i="94"/>
  <c r="I49" i="94"/>
  <c r="J49" i="94"/>
  <c r="I50" i="94"/>
  <c r="J50" i="94"/>
  <c r="I51" i="94"/>
  <c r="J51" i="94"/>
  <c r="I52" i="94"/>
  <c r="J52" i="94"/>
  <c r="I53" i="94"/>
  <c r="J53" i="94"/>
  <c r="I54" i="94"/>
  <c r="J54" i="94"/>
  <c r="I55" i="94"/>
  <c r="J55" i="94"/>
  <c r="I56" i="94"/>
  <c r="J56" i="94"/>
  <c r="I57" i="94"/>
  <c r="J57" i="94"/>
  <c r="I58" i="94"/>
  <c r="J58" i="94"/>
  <c r="I59" i="94"/>
  <c r="J59" i="94"/>
  <c r="I60" i="94"/>
  <c r="J60" i="94"/>
  <c r="I61" i="94"/>
  <c r="J61" i="94"/>
  <c r="I62" i="94"/>
  <c r="J62" i="94"/>
  <c r="I63" i="94"/>
  <c r="J63" i="94"/>
  <c r="I64" i="94"/>
  <c r="J64" i="94"/>
  <c r="I65" i="94"/>
  <c r="J65" i="94"/>
  <c r="I66" i="94"/>
  <c r="J66" i="94"/>
  <c r="I67" i="94"/>
  <c r="J67" i="94"/>
  <c r="I68" i="94"/>
  <c r="J68" i="94"/>
  <c r="I69" i="94"/>
  <c r="J69" i="94"/>
  <c r="I70" i="94"/>
  <c r="J70" i="94"/>
  <c r="I71" i="94"/>
  <c r="J71" i="94"/>
  <c r="I72" i="94"/>
  <c r="J72" i="94"/>
  <c r="I73" i="94"/>
  <c r="J73" i="94"/>
  <c r="I74" i="94"/>
  <c r="J74" i="94"/>
  <c r="I75" i="94"/>
  <c r="J75" i="94"/>
  <c r="I76" i="94"/>
  <c r="J76" i="94"/>
  <c r="I77" i="94"/>
  <c r="J77" i="94"/>
  <c r="I78" i="94"/>
  <c r="J78" i="94"/>
  <c r="I79" i="94"/>
  <c r="J79" i="94"/>
  <c r="I80" i="94"/>
  <c r="J80" i="94"/>
  <c r="I81" i="94"/>
  <c r="J81" i="94"/>
  <c r="I82" i="94"/>
  <c r="J82" i="94"/>
  <c r="I83" i="94"/>
  <c r="J83" i="94"/>
  <c r="I84" i="94"/>
  <c r="J84" i="94"/>
  <c r="I85" i="94"/>
  <c r="J85" i="94"/>
  <c r="J45" i="94" l="1"/>
  <c r="I45" i="94"/>
  <c r="J44" i="94"/>
  <c r="I44" i="94"/>
  <c r="J43" i="94"/>
  <c r="I43" i="94"/>
  <c r="J42" i="94"/>
  <c r="I42" i="94"/>
  <c r="J41" i="94"/>
  <c r="I41" i="94"/>
  <c r="J40" i="94"/>
  <c r="I40" i="94"/>
  <c r="J39" i="94"/>
  <c r="I39" i="94"/>
  <c r="J38" i="94"/>
  <c r="I38" i="94"/>
  <c r="J37" i="94"/>
  <c r="I37" i="94"/>
  <c r="J36" i="94"/>
  <c r="I36" i="94"/>
  <c r="J35" i="94"/>
  <c r="I35" i="94"/>
  <c r="J34" i="94"/>
  <c r="I34" i="94"/>
  <c r="J33" i="94"/>
  <c r="I33" i="94"/>
  <c r="J32" i="94"/>
  <c r="I32" i="94"/>
  <c r="J31" i="94"/>
  <c r="I31" i="94"/>
  <c r="J30" i="94"/>
  <c r="I30" i="94"/>
  <c r="J29" i="94"/>
  <c r="I29" i="94"/>
  <c r="J28" i="94"/>
  <c r="I28" i="94"/>
  <c r="J27" i="94"/>
  <c r="I27" i="94"/>
  <c r="J26" i="94"/>
  <c r="I26" i="94"/>
  <c r="J25" i="94"/>
  <c r="I25" i="94"/>
  <c r="J24" i="94"/>
  <c r="I24" i="94"/>
  <c r="J23" i="94"/>
  <c r="I23" i="94"/>
  <c r="L94" i="94" l="1"/>
  <c r="L95" i="94"/>
  <c r="L91" i="94"/>
  <c r="L96" i="94"/>
  <c r="L92" i="94"/>
  <c r="L93" i="94"/>
  <c r="L90" i="94"/>
</calcChain>
</file>

<file path=xl/sharedStrings.xml><?xml version="1.0" encoding="utf-8"?>
<sst xmlns="http://schemas.openxmlformats.org/spreadsheetml/2006/main" count="296" uniqueCount="142">
  <si>
    <t>Министерство спорта Российской Федерации</t>
  </si>
  <si>
    <t>ТЕХНИЧЕСКИЕ ДАННЫЕ ТРАССЫ:</t>
  </si>
  <si>
    <t>ФАМИЛИЯ ИМЯ</t>
  </si>
  <si>
    <t>ТЕХНИЧЕСКИЙ ДЕЛЕГАТ</t>
  </si>
  <si>
    <t>ГЛАВНЫЙ СЕКРЕТАРЬ</t>
  </si>
  <si>
    <t>ПОГОДНЫЕ УСЛОВИЯ</t>
  </si>
  <si>
    <t>СТАТИСТИКА ГОНКИ</t>
  </si>
  <si>
    <t>МЕСТО</t>
  </si>
  <si>
    <t>РАЗРЯД,
ЗВАНИЕ</t>
  </si>
  <si>
    <t>ИНФОРМАЦИЯ О ЖЮРИ И ГСК СОРЕВНОВАНИЙ:</t>
  </si>
  <si>
    <t>Федерация велосипедного спорта России</t>
  </si>
  <si>
    <t>ГЛАВНЫЙ СУДЬЯ</t>
  </si>
  <si>
    <t>НОМЕР</t>
  </si>
  <si>
    <t>ТЕРРИТОРИАЛЬНАЯ ПРИНАДЛЕЖНОСТЬ</t>
  </si>
  <si>
    <t>ПРИМЕЧАНИЕ</t>
  </si>
  <si>
    <t>СУДЬЯ НА ФИНИШЕ:</t>
  </si>
  <si>
    <t>по велосипедному спорту</t>
  </si>
  <si>
    <t>ТЕХНИЧЕСКИЙ ДЕЛЕГАТ ФВСР:</t>
  </si>
  <si>
    <t>ГЛАВНЫЙ СУДЬЯ:</t>
  </si>
  <si>
    <t>ГЛАВНЫЙ СЕКРЕТАРЬ:</t>
  </si>
  <si>
    <t>МСМК</t>
  </si>
  <si>
    <t>ИТОГОВЫЙ ПРОТОКОЛ</t>
  </si>
  <si>
    <t>Санкт-Петербург</t>
  </si>
  <si>
    <t>МС</t>
  </si>
  <si>
    <t>ВЫПОЛНЕНИЕ НТУ ЕВСК</t>
  </si>
  <si>
    <t>Москва</t>
  </si>
  <si>
    <t>Заявлено</t>
  </si>
  <si>
    <t>Стартовало</t>
  </si>
  <si>
    <t>Финишировало</t>
  </si>
  <si>
    <t>Н. финишировало</t>
  </si>
  <si>
    <t>Н. стартовало</t>
  </si>
  <si>
    <t>ЗМС</t>
  </si>
  <si>
    <t>КМС</t>
  </si>
  <si>
    <t>Субъектов РФ</t>
  </si>
  <si>
    <t>Дисквалифицировано</t>
  </si>
  <si>
    <t>ДАТА РОЖД.</t>
  </si>
  <si>
    <t>НАЗВАНИЕ ТРАССЫ / РЕГ. НОМЕР:</t>
  </si>
  <si>
    <t>МАКСИМАЛЬНЫЙ ПЕРЕПАД (HD):</t>
  </si>
  <si>
    <t>ДИСТАНЦИЯ: ДЛИНА КРУГА/КРУГОВ</t>
  </si>
  <si>
    <t>СУММА ПОЛОЖИТЕЛЬНЫХ ПЕРЕПАДОВ ВЫСОТЫ НА ДИСТАНЦИИ (ТС):</t>
  </si>
  <si>
    <t>1 СР</t>
  </si>
  <si>
    <t>UCI ID</t>
  </si>
  <si>
    <t>Воронежская область</t>
  </si>
  <si>
    <t>КРИСАНОВ Кирилл</t>
  </si>
  <si>
    <t>КАРПУНИН Дмитрий</t>
  </si>
  <si>
    <t>ЖИВЕЧКОВ Илья</t>
  </si>
  <si>
    <t>КУДРЯШОВ Александр</t>
  </si>
  <si>
    <t>Нижегородская область</t>
  </si>
  <si>
    <t>РЕЗУЛЬТАТ</t>
  </si>
  <si>
    <t>ОТСТАВАНИЕ</t>
  </si>
  <si>
    <t>СКОРОСТЬ км/ч</t>
  </si>
  <si>
    <t>Лимит времени</t>
  </si>
  <si>
    <t>2 СР</t>
  </si>
  <si>
    <t>3 СР</t>
  </si>
  <si>
    <t>БАЯНОВ Владислав</t>
  </si>
  <si>
    <t>ИСАЕВ Павел</t>
  </si>
  <si>
    <t>МИТЬКИН Никита</t>
  </si>
  <si>
    <t>САМУСЕВ Иван</t>
  </si>
  <si>
    <t>СЕРГЕЕВ Федор</t>
  </si>
  <si>
    <t>ТЛЮСТАНГЕЛОВ Даниил</t>
  </si>
  <si>
    <t>СУЯТИН Мирослав</t>
  </si>
  <si>
    <t>ГЕРБУТ Дмитрий</t>
  </si>
  <si>
    <t>БЫКОВ Антон</t>
  </si>
  <si>
    <t>СИДОРОВ Григорий</t>
  </si>
  <si>
    <t>ДАЧКИН Егор</t>
  </si>
  <si>
    <t>ПУЧЕНКИН Артем</t>
  </si>
  <si>
    <t>САЗОНОВ Данила</t>
  </si>
  <si>
    <t>Тульская область</t>
  </si>
  <si>
    <t>МОСОЛОВ Константин</t>
  </si>
  <si>
    <t>ОСИПОВ Максим</t>
  </si>
  <si>
    <t>ВАСИЛЬЕВ Артем</t>
  </si>
  <si>
    <t>ПОСНОВ Степан</t>
  </si>
  <si>
    <t>ПРОДЧЕНКО Павел</t>
  </si>
  <si>
    <t>Псковская область</t>
  </si>
  <si>
    <t>ЖОГЛО Ефим</t>
  </si>
  <si>
    <t>ПОЛЕХИН Артем</t>
  </si>
  <si>
    <t>РУДАКОВ Егор</t>
  </si>
  <si>
    <t>КАТАРЖНОВ Михаил</t>
  </si>
  <si>
    <t>ВАСИЛЬЕВ Тимофей</t>
  </si>
  <si>
    <t>КАРПЕНКО Даниил</t>
  </si>
  <si>
    <t>КОРЧАГИН Евгений</t>
  </si>
  <si>
    <t>ВОРГАНОВ Максим</t>
  </si>
  <si>
    <t>ТОКАРЕВ Матвей</t>
  </si>
  <si>
    <t>НИКОНОВ Александр</t>
  </si>
  <si>
    <t>ПОПОВ Максим</t>
  </si>
  <si>
    <t>АЗИЗА Али</t>
  </si>
  <si>
    <t>ПОПОВ Марк</t>
  </si>
  <si>
    <t>ПАВЛОВСКИЙ Дмитрий</t>
  </si>
  <si>
    <t>ДЕМИРЧЯН Артак</t>
  </si>
  <si>
    <t>ПРОСАНДЕЕВ Ярослав</t>
  </si>
  <si>
    <t>ГРЕЧИШКИН Вадим</t>
  </si>
  <si>
    <t>ГОНЧАРОВ Александр</t>
  </si>
  <si>
    <t>РЯБОВ Александр</t>
  </si>
  <si>
    <t>КЕРНИЦКИЙ Максим</t>
  </si>
  <si>
    <t>ГОЛКОВ Михаил</t>
  </si>
  <si>
    <t>СУПРУН Артём</t>
  </si>
  <si>
    <t>ХВОРОСТОВ Богдан</t>
  </si>
  <si>
    <t>ВСЕРОССИЙСКИЕ СОРЕВНОВАНИЯ</t>
  </si>
  <si>
    <t>СМИРНОВ Роман</t>
  </si>
  <si>
    <t>Орловская область</t>
  </si>
  <si>
    <t>ЧЕРЕПНИН Артём</t>
  </si>
  <si>
    <t>БУГИДАЙ Александр</t>
  </si>
  <si>
    <t>ФОМЕНКОВ Денис</t>
  </si>
  <si>
    <t>АФИНОГЕНОВ Михаил</t>
  </si>
  <si>
    <t>ВЕТЧИНИН Илья</t>
  </si>
  <si>
    <t>ПОЛЯКОВ Кирилл</t>
  </si>
  <si>
    <t>Московская область</t>
  </si>
  <si>
    <t>КАЗАЧЕНОК Артём</t>
  </si>
  <si>
    <t>АГАФОНОВ Егор</t>
  </si>
  <si>
    <t>КРЫЛОВ Савва</t>
  </si>
  <si>
    <t>ЖИЗНЕВСКИЙ Владислав</t>
  </si>
  <si>
    <t>КУРИНОВ Святослав</t>
  </si>
  <si>
    <t>ГАЛАХИН Владислав</t>
  </si>
  <si>
    <t>Ленинградская область</t>
  </si>
  <si>
    <t>СОЗИНОВ Владислав</t>
  </si>
  <si>
    <t>ЗЕКСЕЛЬ Владислав</t>
  </si>
  <si>
    <t>САРГСЯН Адам</t>
  </si>
  <si>
    <t>ШКАЕВ Дмитрий</t>
  </si>
  <si>
    <t>МАСЛЕННИКОВ Дмитрий</t>
  </si>
  <si>
    <t>РОСТОВЦЕВ Дмитрий</t>
  </si>
  <si>
    <t>КУДРЯВЦЕВ Игорь</t>
  </si>
  <si>
    <t>10,0 км /5</t>
  </si>
  <si>
    <t>НФ</t>
  </si>
  <si>
    <t>НС</t>
  </si>
  <si>
    <t>шоссе - групповая гонка до 170 км</t>
  </si>
  <si>
    <t xml:space="preserve">Управление физической культуры и спорта Орловской области  </t>
  </si>
  <si>
    <t>Орловская региональная федерация велосипедного спорта</t>
  </si>
  <si>
    <t/>
  </si>
  <si>
    <t>Юноши 15-16 лет</t>
  </si>
  <si>
    <t>МЕСТО ПРОВЕДЕНИЯ: г. Орел</t>
  </si>
  <si>
    <t>ДАТА ПРОВЕДЕНИЯ: 7 мая 2022 года</t>
  </si>
  <si>
    <r>
      <rPr>
        <b/>
        <sz val="11"/>
        <rFont val="Calibri"/>
        <family val="2"/>
        <charset val="204"/>
        <scheme val="minor"/>
      </rPr>
      <t>ОКОНЧАНИЕ ГОНКИ:</t>
    </r>
    <r>
      <rPr>
        <sz val="11"/>
        <rFont val="Calibri"/>
        <family val="2"/>
        <charset val="204"/>
        <scheme val="minor"/>
      </rPr>
      <t xml:space="preserve"> 14ч 00м </t>
    </r>
  </si>
  <si>
    <t>№ ВРВС: 0080631811Я</t>
  </si>
  <si>
    <t>№ ЕКП 2022: 5077</t>
  </si>
  <si>
    <t>ЖУРКИН С.Г. (1К, г. ОРЕЛ)</t>
  </si>
  <si>
    <t>СТОЛЯРОВА Т.Е. (ВК, г. ОРЕЛ)</t>
  </si>
  <si>
    <t>МЕНЬШОВ Д.Н. (ВК, г. ОРЕЛ)</t>
  </si>
  <si>
    <t>Температура: +15+16</t>
  </si>
  <si>
    <t>Влажность: 40%</t>
  </si>
  <si>
    <t>Осадки: без осадков</t>
  </si>
  <si>
    <t>Ветер: 7,0 км/ч (ю/в)</t>
  </si>
  <si>
    <t>НАЧАЛО ГОНКИ: 12ч 20м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</si>
</sst>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2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name val="Arial Cyr"/>
      <charset val="204"/>
    </font>
    <font>
      <sz val="10"/>
      <color theme="1"/>
      <name val="Calibri"/>
      <family val="2"/>
      <charset val="204"/>
      <scheme val="minor"/>
    </font>
    <font>
      <sz val="10"/>
      <color indexed="8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9">
    <xf numFmtId="0" fontId="0" fillId="0" borderId="0"/>
    <xf numFmtId="0" fontId="4" fillId="0" borderId="0"/>
    <xf numFmtId="0" fontId="3" fillId="0" borderId="0"/>
    <xf numFmtId="0" fontId="2" fillId="0" borderId="0"/>
    <xf numFmtId="0" fontId="17" fillId="0" borderId="0"/>
    <xf numFmtId="0" fontId="2" fillId="0" borderId="0"/>
    <xf numFmtId="0" fontId="2" fillId="0" borderId="0"/>
    <xf numFmtId="0" fontId="1" fillId="0" borderId="0"/>
    <xf numFmtId="0" fontId="2" fillId="0" borderId="0"/>
  </cellStyleXfs>
  <cellXfs count="145">
    <xf numFmtId="0" fontId="0" fillId="0" borderId="0" xfId="0"/>
    <xf numFmtId="0" fontId="13" fillId="0" borderId="2" xfId="0" applyFont="1" applyBorder="1" applyAlignment="1">
      <alignment vertical="center"/>
    </xf>
    <xf numFmtId="0" fontId="13" fillId="0" borderId="3" xfId="0" applyFont="1" applyBorder="1" applyAlignment="1">
      <alignment vertical="center"/>
    </xf>
    <xf numFmtId="0" fontId="13" fillId="0" borderId="5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13" fillId="0" borderId="5" xfId="0" applyFont="1" applyBorder="1" applyAlignment="1">
      <alignment horizontal="right" vertical="center"/>
    </xf>
    <xf numFmtId="0" fontId="13" fillId="0" borderId="3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5" fillId="0" borderId="6" xfId="0" applyFont="1" applyBorder="1" applyAlignment="1">
      <alignment vertical="center"/>
    </xf>
    <xf numFmtId="0" fontId="15" fillId="0" borderId="2" xfId="0" applyFont="1" applyBorder="1" applyAlignment="1">
      <alignment horizontal="right" vertical="center"/>
    </xf>
    <xf numFmtId="0" fontId="15" fillId="0" borderId="13" xfId="0" applyFont="1" applyBorder="1" applyAlignment="1">
      <alignment horizontal="right" vertical="center"/>
    </xf>
    <xf numFmtId="0" fontId="15" fillId="0" borderId="3" xfId="0" applyFont="1" applyBorder="1" applyAlignment="1">
      <alignment horizontal="right" vertical="center"/>
    </xf>
    <xf numFmtId="0" fontId="5" fillId="0" borderId="26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9" fillId="0" borderId="4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/>
    <xf numFmtId="0" fontId="7" fillId="0" borderId="0" xfId="0" applyFont="1" applyAlignment="1">
      <alignment vertical="center"/>
    </xf>
    <xf numFmtId="0" fontId="12" fillId="0" borderId="12" xfId="0" applyFont="1" applyBorder="1" applyAlignment="1">
      <alignment horizontal="left" vertical="center"/>
    </xf>
    <xf numFmtId="0" fontId="13" fillId="0" borderId="0" xfId="0" applyFont="1" applyAlignment="1">
      <alignment vertical="center"/>
    </xf>
    <xf numFmtId="0" fontId="5" fillId="0" borderId="29" xfId="0" applyFont="1" applyBorder="1" applyAlignment="1">
      <alignment vertical="center"/>
    </xf>
    <xf numFmtId="0" fontId="5" fillId="0" borderId="3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2" fontId="13" fillId="0" borderId="2" xfId="0" applyNumberFormat="1" applyFont="1" applyBorder="1" applyAlignment="1">
      <alignment vertical="center"/>
    </xf>
    <xf numFmtId="0" fontId="12" fillId="0" borderId="14" xfId="0" applyFont="1" applyBorder="1" applyAlignment="1">
      <alignment horizontal="left" vertical="center"/>
    </xf>
    <xf numFmtId="2" fontId="13" fillId="0" borderId="3" xfId="0" applyNumberFormat="1" applyFont="1" applyBorder="1" applyAlignment="1">
      <alignment vertical="center"/>
    </xf>
    <xf numFmtId="0" fontId="15" fillId="0" borderId="11" xfId="0" applyFont="1" applyBorder="1" applyAlignment="1">
      <alignment horizontal="right" vertical="center"/>
    </xf>
    <xf numFmtId="0" fontId="12" fillId="0" borderId="16" xfId="0" applyFont="1" applyBorder="1" applyAlignment="1">
      <alignment vertical="center"/>
    </xf>
    <xf numFmtId="0" fontId="12" fillId="0" borderId="5" xfId="0" applyFont="1" applyBorder="1" applyAlignment="1">
      <alignment horizontal="center" vertical="center"/>
    </xf>
    <xf numFmtId="0" fontId="12" fillId="0" borderId="5" xfId="0" applyFont="1" applyBorder="1" applyAlignment="1">
      <alignment vertical="center"/>
    </xf>
    <xf numFmtId="2" fontId="13" fillId="0" borderId="5" xfId="0" applyNumberFormat="1" applyFont="1" applyBorder="1" applyAlignment="1">
      <alignment vertical="center"/>
    </xf>
    <xf numFmtId="49" fontId="13" fillId="0" borderId="17" xfId="0" applyNumberFormat="1" applyFont="1" applyBorder="1" applyAlignment="1">
      <alignment horizontal="right" vertical="center"/>
    </xf>
    <xf numFmtId="0" fontId="13" fillId="0" borderId="17" xfId="0" applyFont="1" applyBorder="1" applyAlignment="1">
      <alignment horizontal="right" vertical="center"/>
    </xf>
    <xf numFmtId="0" fontId="16" fillId="0" borderId="5" xfId="0" applyFont="1" applyBorder="1" applyAlignment="1">
      <alignment horizontal="center" vertical="center"/>
    </xf>
    <xf numFmtId="49" fontId="5" fillId="0" borderId="5" xfId="0" applyNumberFormat="1" applyFont="1" applyBorder="1" applyAlignment="1">
      <alignment horizontal="left" vertical="center"/>
    </xf>
    <xf numFmtId="0" fontId="5" fillId="0" borderId="32" xfId="0" applyFont="1" applyBorder="1" applyAlignment="1">
      <alignment vertical="center"/>
    </xf>
    <xf numFmtId="0" fontId="5" fillId="0" borderId="4" xfId="0" applyFont="1" applyBorder="1" applyAlignment="1">
      <alignment horizontal="left" vertical="center"/>
    </xf>
    <xf numFmtId="2" fontId="5" fillId="0" borderId="26" xfId="0" applyNumberFormat="1" applyFont="1" applyBorder="1" applyAlignment="1">
      <alignment vertical="center"/>
    </xf>
    <xf numFmtId="2" fontId="5" fillId="0" borderId="4" xfId="0" applyNumberFormat="1" applyFont="1" applyBorder="1" applyAlignment="1">
      <alignment vertical="center"/>
    </xf>
    <xf numFmtId="0" fontId="5" fillId="0" borderId="17" xfId="0" applyFont="1" applyBorder="1" applyAlignment="1">
      <alignment horizontal="left" vertical="center"/>
    </xf>
    <xf numFmtId="9" fontId="5" fillId="0" borderId="5" xfId="0" applyNumberFormat="1" applyFont="1" applyBorder="1" applyAlignment="1">
      <alignment horizontal="left" vertical="center"/>
    </xf>
    <xf numFmtId="0" fontId="5" fillId="0" borderId="31" xfId="0" applyFont="1" applyBorder="1" applyAlignment="1">
      <alignment vertical="center"/>
    </xf>
    <xf numFmtId="49" fontId="5" fillId="0" borderId="4" xfId="0" applyNumberFormat="1" applyFont="1" applyBorder="1" applyAlignment="1">
      <alignment horizontal="left" vertical="center"/>
    </xf>
    <xf numFmtId="49" fontId="5" fillId="0" borderId="31" xfId="0" applyNumberFormat="1" applyFont="1" applyBorder="1" applyAlignment="1">
      <alignment vertical="center"/>
    </xf>
    <xf numFmtId="2" fontId="5" fillId="0" borderId="27" xfId="0" applyNumberFormat="1" applyFont="1" applyBorder="1" applyAlignment="1">
      <alignment vertical="center"/>
    </xf>
    <xf numFmtId="0" fontId="5" fillId="0" borderId="5" xfId="0" applyFont="1" applyBorder="1" applyAlignment="1">
      <alignment horizontal="left" vertical="center"/>
    </xf>
    <xf numFmtId="49" fontId="5" fillId="0" borderId="17" xfId="0" applyNumberFormat="1" applyFont="1" applyBorder="1" applyAlignment="1">
      <alignment vertical="center"/>
    </xf>
    <xf numFmtId="0" fontId="5" fillId="0" borderId="33" xfId="0" applyFont="1" applyBorder="1" applyAlignment="1">
      <alignment vertical="center"/>
    </xf>
    <xf numFmtId="0" fontId="5" fillId="0" borderId="34" xfId="0" applyFont="1" applyBorder="1" applyAlignment="1">
      <alignment vertical="center"/>
    </xf>
    <xf numFmtId="49" fontId="5" fillId="0" borderId="33" xfId="0" applyNumberFormat="1" applyFont="1" applyBorder="1" applyAlignment="1">
      <alignment vertical="center"/>
    </xf>
    <xf numFmtId="2" fontId="5" fillId="0" borderId="34" xfId="0" applyNumberFormat="1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2" fontId="5" fillId="0" borderId="0" xfId="0" applyNumberFormat="1" applyFont="1" applyAlignment="1">
      <alignment vertical="center"/>
    </xf>
    <xf numFmtId="0" fontId="5" fillId="0" borderId="11" xfId="0" applyFont="1" applyBorder="1" applyAlignment="1">
      <alignment vertical="center"/>
    </xf>
    <xf numFmtId="14" fontId="13" fillId="0" borderId="2" xfId="0" applyNumberFormat="1" applyFont="1" applyBorder="1"/>
    <xf numFmtId="0" fontId="5" fillId="0" borderId="20" xfId="0" applyFont="1" applyBorder="1" applyAlignment="1">
      <alignment horizontal="center" vertical="center"/>
    </xf>
    <xf numFmtId="0" fontId="5" fillId="0" borderId="20" xfId="0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0" fontId="5" fillId="0" borderId="23" xfId="0" applyFont="1" applyBorder="1" applyAlignment="1">
      <alignment horizontal="center" vertical="center"/>
    </xf>
    <xf numFmtId="0" fontId="5" fillId="0" borderId="23" xfId="0" applyFont="1" applyBorder="1" applyAlignment="1">
      <alignment vertical="center"/>
    </xf>
    <xf numFmtId="2" fontId="5" fillId="0" borderId="23" xfId="0" applyNumberFormat="1" applyFont="1" applyBorder="1" applyAlignment="1">
      <alignment vertical="center"/>
    </xf>
    <xf numFmtId="0" fontId="12" fillId="0" borderId="19" xfId="0" applyFont="1" applyBorder="1" applyAlignment="1">
      <alignment vertical="center"/>
    </xf>
    <xf numFmtId="0" fontId="13" fillId="0" borderId="20" xfId="0" applyFont="1" applyBorder="1" applyAlignment="1">
      <alignment horizontal="right" vertical="center"/>
    </xf>
    <xf numFmtId="0" fontId="9" fillId="0" borderId="35" xfId="0" applyFont="1" applyBorder="1" applyAlignment="1">
      <alignment horizontal="left" vertical="center"/>
    </xf>
    <xf numFmtId="0" fontId="13" fillId="0" borderId="20" xfId="0" applyFont="1" applyBorder="1" applyAlignment="1">
      <alignment vertical="center"/>
    </xf>
    <xf numFmtId="2" fontId="13" fillId="0" borderId="20" xfId="0" applyNumberFormat="1" applyFont="1" applyBorder="1" applyAlignment="1">
      <alignment vertical="center"/>
    </xf>
    <xf numFmtId="14" fontId="13" fillId="0" borderId="0" xfId="0" applyNumberFormat="1" applyFont="1"/>
    <xf numFmtId="0" fontId="5" fillId="0" borderId="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12" fillId="2" borderId="24" xfId="0" applyFont="1" applyFill="1" applyBorder="1" applyAlignment="1">
      <alignment horizontal="center" vertical="center"/>
    </xf>
    <xf numFmtId="0" fontId="12" fillId="2" borderId="22" xfId="0" applyFont="1" applyFill="1" applyBorder="1" applyAlignment="1">
      <alignment horizontal="center" vertical="center"/>
    </xf>
    <xf numFmtId="0" fontId="12" fillId="2" borderId="25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21" fontId="18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14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9" fillId="0" borderId="1" xfId="8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21" fontId="5" fillId="0" borderId="1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14" fontId="5" fillId="0" borderId="3" xfId="0" applyNumberFormat="1" applyFont="1" applyBorder="1" applyAlignment="1">
      <alignment horizontal="center" vertical="center"/>
    </xf>
    <xf numFmtId="0" fontId="19" fillId="0" borderId="0" xfId="8" applyFont="1" applyBorder="1" applyAlignment="1">
      <alignment horizontal="center" vertical="center" wrapText="1"/>
    </xf>
    <xf numFmtId="21" fontId="5" fillId="0" borderId="3" xfId="0" applyNumberFormat="1" applyFont="1" applyBorder="1" applyAlignment="1">
      <alignment horizontal="center" vertical="center"/>
    </xf>
    <xf numFmtId="2" fontId="5" fillId="0" borderId="3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6" fillId="2" borderId="36" xfId="0" applyFont="1" applyFill="1" applyBorder="1" applyAlignment="1">
      <alignment horizontal="center" vertical="center"/>
    </xf>
    <xf numFmtId="0" fontId="6" fillId="2" borderId="37" xfId="3" applyFont="1" applyFill="1" applyBorder="1" applyAlignment="1">
      <alignment horizontal="center" vertical="center" wrapText="1"/>
    </xf>
    <xf numFmtId="2" fontId="6" fillId="2" borderId="37" xfId="3" applyNumberFormat="1" applyFont="1" applyFill="1" applyBorder="1" applyAlignment="1">
      <alignment horizontal="center" vertical="center" wrapText="1"/>
    </xf>
    <xf numFmtId="0" fontId="6" fillId="2" borderId="37" xfId="0" applyFont="1" applyFill="1" applyBorder="1" applyAlignment="1">
      <alignment horizontal="center" vertical="center" wrapText="1"/>
    </xf>
    <xf numFmtId="0" fontId="6" fillId="2" borderId="38" xfId="0" applyFont="1" applyFill="1" applyBorder="1" applyAlignment="1">
      <alignment horizontal="center" vertical="center" wrapText="1"/>
    </xf>
    <xf numFmtId="0" fontId="6" fillId="2" borderId="39" xfId="0" applyFont="1" applyFill="1" applyBorder="1" applyAlignment="1">
      <alignment horizontal="center" vertical="center"/>
    </xf>
    <xf numFmtId="0" fontId="6" fillId="2" borderId="1" xfId="3" applyFont="1" applyFill="1" applyBorder="1" applyAlignment="1">
      <alignment horizontal="center" vertical="center" wrapText="1"/>
    </xf>
    <xf numFmtId="2" fontId="6" fillId="2" borderId="1" xfId="3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left" vertical="center" wrapText="1"/>
    </xf>
    <xf numFmtId="14" fontId="5" fillId="0" borderId="41" xfId="0" applyNumberFormat="1" applyFont="1" applyBorder="1" applyAlignment="1">
      <alignment horizontal="center" vertical="center"/>
    </xf>
    <xf numFmtId="0" fontId="19" fillId="0" borderId="41" xfId="8" applyFont="1" applyBorder="1" applyAlignment="1">
      <alignment horizontal="center" vertical="center" wrapText="1"/>
    </xf>
    <xf numFmtId="21" fontId="5" fillId="0" borderId="41" xfId="0" applyNumberFormat="1" applyFont="1" applyBorder="1" applyAlignment="1">
      <alignment horizontal="center" vertical="center"/>
    </xf>
    <xf numFmtId="2" fontId="5" fillId="0" borderId="41" xfId="0" applyNumberFormat="1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 wrapText="1"/>
    </xf>
    <xf numFmtId="0" fontId="12" fillId="2" borderId="16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17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0" borderId="2" xfId="0" applyFont="1" applyBorder="1" applyAlignment="1">
      <alignment horizontal="left" vertical="center"/>
    </xf>
    <xf numFmtId="0" fontId="13" fillId="0" borderId="3" xfId="0" applyFont="1" applyBorder="1" applyAlignment="1">
      <alignment horizontal="left" vertical="center"/>
    </xf>
  </cellXfs>
  <cellStyles count="9">
    <cellStyle name="Обычный" xfId="0" builtinId="0"/>
    <cellStyle name="Обычный 12" xfId="1"/>
    <cellStyle name="Обычный 2" xfId="2"/>
    <cellStyle name="Обычный 2 2" xfId="6"/>
    <cellStyle name="Обычный 2 3" xfId="5"/>
    <cellStyle name="Обычный 3" xfId="7"/>
    <cellStyle name="Обычный 4" xfId="4"/>
    <cellStyle name="Обычный_ID4938_RS_1" xfId="8"/>
    <cellStyle name="Обычный_Стартовый протокол Смирнов_20101106_Results" xfId="3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95250</xdr:rowOff>
    </xdr:from>
    <xdr:to>
      <xdr:col>1</xdr:col>
      <xdr:colOff>198082</xdr:colOff>
      <xdr:row>3</xdr:row>
      <xdr:rowOff>57939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xmlns="" id="{BC8D8853-223D-4DAE-AD4E-6B5AFEB33C32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" y="95250"/>
          <a:ext cx="540982" cy="677064"/>
        </a:xfrm>
        <a:prstGeom prst="rect">
          <a:avLst/>
        </a:prstGeom>
      </xdr:spPr>
    </xdr:pic>
    <xdr:clientData/>
  </xdr:twoCellAnchor>
  <xdr:twoCellAnchor editAs="oneCell">
    <xdr:from>
      <xdr:col>1</xdr:col>
      <xdr:colOff>449581</xdr:colOff>
      <xdr:row>0</xdr:row>
      <xdr:rowOff>104776</xdr:rowOff>
    </xdr:from>
    <xdr:to>
      <xdr:col>3</xdr:col>
      <xdr:colOff>88604</xdr:colOff>
      <xdr:row>3</xdr:row>
      <xdr:rowOff>66675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xmlns="" id="{048EFDEB-D330-42F4-BAAD-C34BF650E457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6306" y="104776"/>
          <a:ext cx="1015397" cy="676274"/>
        </a:xfrm>
        <a:prstGeom prst="rect">
          <a:avLst/>
        </a:prstGeom>
      </xdr:spPr>
    </xdr:pic>
    <xdr:clientData/>
  </xdr:twoCellAnchor>
  <xdr:twoCellAnchor editAs="oneCell">
    <xdr:from>
      <xdr:col>11</xdr:col>
      <xdr:colOff>438150</xdr:colOff>
      <xdr:row>0</xdr:row>
      <xdr:rowOff>66675</xdr:rowOff>
    </xdr:from>
    <xdr:to>
      <xdr:col>11</xdr:col>
      <xdr:colOff>1048135</xdr:colOff>
      <xdr:row>3</xdr:row>
      <xdr:rowOff>180300</xdr:rowOff>
    </xdr:to>
    <xdr:pic>
      <xdr:nvPicPr>
        <xdr:cNvPr id="5" name="Рисунок 4" descr="Рисунок герба Орловской области">
          <a:extLst>
            <a:ext uri="{FF2B5EF4-FFF2-40B4-BE49-F238E27FC236}">
              <a16:creationId xmlns:a16="http://schemas.microsoft.com/office/drawing/2014/main" xmlns="" id="{950CA543-A7F2-44E4-A683-771470050C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72725" y="66675"/>
          <a:ext cx="609985" cy="82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  <pageSetUpPr fitToPage="1"/>
  </sheetPr>
  <dimension ref="A1:Q168"/>
  <sheetViews>
    <sheetView tabSelected="1" view="pageBreakPreview" topLeftCell="A4" zoomScale="86" zoomScaleNormal="100" zoomScaleSheetLayoutView="86" workbookViewId="0">
      <selection activeCell="L17" sqref="L17"/>
    </sheetView>
  </sheetViews>
  <sheetFormatPr defaultColWidth="9.140625" defaultRowHeight="12.75" x14ac:dyDescent="0.2"/>
  <cols>
    <col min="1" max="1" width="7" style="16" customWidth="1"/>
    <col min="2" max="2" width="7" style="27" customWidth="1"/>
    <col min="3" max="3" width="13.5703125" style="27" customWidth="1"/>
    <col min="4" max="4" width="20.85546875" style="16" customWidth="1"/>
    <col min="5" max="5" width="9.85546875" style="16" customWidth="1"/>
    <col min="6" max="6" width="7.7109375" style="16" customWidth="1"/>
    <col min="7" max="7" width="21.42578125" style="16" customWidth="1"/>
    <col min="8" max="9" width="11.42578125" style="16" customWidth="1"/>
    <col min="10" max="10" width="12.140625" style="57" customWidth="1"/>
    <col min="11" max="11" width="16.5703125" style="16" customWidth="1"/>
    <col min="12" max="12" width="18.7109375" style="16" customWidth="1"/>
    <col min="13" max="16384" width="9.140625" style="16"/>
  </cols>
  <sheetData>
    <row r="1" spans="1:17" ht="18.75" customHeight="1" x14ac:dyDescent="0.2">
      <c r="A1" s="80" t="s">
        <v>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</row>
    <row r="2" spans="1:17" ht="18.75" customHeight="1" x14ac:dyDescent="0.2">
      <c r="A2" s="80" t="s">
        <v>125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</row>
    <row r="3" spans="1:17" ht="18.75" customHeight="1" x14ac:dyDescent="0.2">
      <c r="A3" s="80" t="s">
        <v>10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</row>
    <row r="4" spans="1:17" ht="18.75" customHeight="1" x14ac:dyDescent="0.2">
      <c r="A4" s="80" t="s">
        <v>126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</row>
    <row r="5" spans="1:17" ht="6.75" customHeight="1" x14ac:dyDescent="0.2">
      <c r="A5" s="74" t="s">
        <v>127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O5" s="17"/>
    </row>
    <row r="6" spans="1:17" s="18" customFormat="1" ht="28.5" x14ac:dyDescent="0.2">
      <c r="A6" s="81" t="s">
        <v>97</v>
      </c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Q6" s="17"/>
    </row>
    <row r="7" spans="1:17" s="18" customFormat="1" ht="18" customHeight="1" x14ac:dyDescent="0.2">
      <c r="A7" s="79" t="s">
        <v>16</v>
      </c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</row>
    <row r="8" spans="1:17" s="18" customFormat="1" ht="4.5" customHeight="1" thickBot="1" x14ac:dyDescent="0.25">
      <c r="A8" s="82" t="s">
        <v>127</v>
      </c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</row>
    <row r="9" spans="1:17" ht="19.5" customHeight="1" thickTop="1" x14ac:dyDescent="0.2">
      <c r="A9" s="83" t="s">
        <v>21</v>
      </c>
      <c r="B9" s="84"/>
      <c r="C9" s="84"/>
      <c r="D9" s="84"/>
      <c r="E9" s="84"/>
      <c r="F9" s="84"/>
      <c r="G9" s="84"/>
      <c r="H9" s="84"/>
      <c r="I9" s="84"/>
      <c r="J9" s="84"/>
      <c r="K9" s="84"/>
      <c r="L9" s="85"/>
    </row>
    <row r="10" spans="1:17" ht="18" customHeight="1" x14ac:dyDescent="0.2">
      <c r="A10" s="86" t="s">
        <v>124</v>
      </c>
      <c r="B10" s="87"/>
      <c r="C10" s="87"/>
      <c r="D10" s="87"/>
      <c r="E10" s="87"/>
      <c r="F10" s="87"/>
      <c r="G10" s="87"/>
      <c r="H10" s="87"/>
      <c r="I10" s="87"/>
      <c r="J10" s="87"/>
      <c r="K10" s="87"/>
      <c r="L10" s="88"/>
    </row>
    <row r="11" spans="1:17" ht="19.5" customHeight="1" x14ac:dyDescent="0.2">
      <c r="A11" s="86" t="s">
        <v>128</v>
      </c>
      <c r="B11" s="87"/>
      <c r="C11" s="87"/>
      <c r="D11" s="87"/>
      <c r="E11" s="87"/>
      <c r="F11" s="87"/>
      <c r="G11" s="87"/>
      <c r="H11" s="87"/>
      <c r="I11" s="87"/>
      <c r="J11" s="87"/>
      <c r="K11" s="87"/>
      <c r="L11" s="88"/>
    </row>
    <row r="12" spans="1:17" ht="5.25" customHeight="1" x14ac:dyDescent="0.2">
      <c r="A12" s="89" t="s">
        <v>127</v>
      </c>
      <c r="B12" s="90"/>
      <c r="C12" s="90"/>
      <c r="D12" s="90"/>
      <c r="E12" s="90"/>
      <c r="F12" s="90"/>
      <c r="G12" s="90"/>
      <c r="H12" s="90"/>
      <c r="I12" s="90"/>
      <c r="J12" s="90"/>
      <c r="K12" s="90"/>
      <c r="L12" s="91"/>
    </row>
    <row r="13" spans="1:17" ht="15.75" x14ac:dyDescent="0.25">
      <c r="A13" s="19" t="s">
        <v>129</v>
      </c>
      <c r="B13" s="7"/>
      <c r="C13" s="7"/>
      <c r="D13" s="59"/>
      <c r="E13" s="1"/>
      <c r="F13" s="1"/>
      <c r="G13" s="143" t="s">
        <v>141</v>
      </c>
      <c r="H13" s="1"/>
      <c r="I13" s="1"/>
      <c r="J13" s="28"/>
      <c r="K13" s="9"/>
      <c r="L13" s="10" t="s">
        <v>132</v>
      </c>
    </row>
    <row r="14" spans="1:17" ht="15.75" x14ac:dyDescent="0.25">
      <c r="A14" s="29" t="s">
        <v>130</v>
      </c>
      <c r="B14" s="6"/>
      <c r="C14" s="6"/>
      <c r="D14" s="71"/>
      <c r="E14" s="2"/>
      <c r="F14" s="2"/>
      <c r="G14" s="144" t="s">
        <v>131</v>
      </c>
      <c r="H14" s="2"/>
      <c r="I14" s="2"/>
      <c r="J14" s="30"/>
      <c r="K14" s="11"/>
      <c r="L14" s="31" t="s">
        <v>133</v>
      </c>
    </row>
    <row r="15" spans="1:17" ht="15" x14ac:dyDescent="0.2">
      <c r="A15" s="138" t="s">
        <v>9</v>
      </c>
      <c r="B15" s="139"/>
      <c r="C15" s="139"/>
      <c r="D15" s="139"/>
      <c r="E15" s="139"/>
      <c r="F15" s="139"/>
      <c r="G15" s="141"/>
      <c r="H15" s="142" t="s">
        <v>1</v>
      </c>
      <c r="I15" s="139"/>
      <c r="J15" s="139"/>
      <c r="K15" s="139"/>
      <c r="L15" s="140"/>
    </row>
    <row r="16" spans="1:17" ht="15" x14ac:dyDescent="0.2">
      <c r="A16" s="32" t="s">
        <v>17</v>
      </c>
      <c r="B16" s="33"/>
      <c r="C16" s="33"/>
      <c r="D16" s="34"/>
      <c r="E16" s="3"/>
      <c r="F16" s="34"/>
      <c r="G16" s="5" t="s">
        <v>127</v>
      </c>
      <c r="H16" s="15" t="s">
        <v>36</v>
      </c>
      <c r="I16" s="3"/>
      <c r="J16" s="35"/>
      <c r="K16" s="3"/>
      <c r="L16" s="36"/>
    </row>
    <row r="17" spans="1:12" ht="15" x14ac:dyDescent="0.2">
      <c r="A17" s="32" t="s">
        <v>18</v>
      </c>
      <c r="B17" s="33"/>
      <c r="C17" s="33"/>
      <c r="D17" s="5"/>
      <c r="E17" s="3"/>
      <c r="F17" s="34"/>
      <c r="G17" s="5" t="s">
        <v>134</v>
      </c>
      <c r="H17" s="15" t="s">
        <v>37</v>
      </c>
      <c r="I17" s="3"/>
      <c r="J17" s="35"/>
      <c r="K17" s="3"/>
      <c r="L17" s="37">
        <v>20</v>
      </c>
    </row>
    <row r="18" spans="1:12" ht="15" x14ac:dyDescent="0.2">
      <c r="A18" s="32" t="s">
        <v>19</v>
      </c>
      <c r="B18" s="33"/>
      <c r="C18" s="33"/>
      <c r="D18" s="5"/>
      <c r="E18" s="3"/>
      <c r="F18" s="34"/>
      <c r="G18" s="5" t="s">
        <v>135</v>
      </c>
      <c r="H18" s="15" t="s">
        <v>39</v>
      </c>
      <c r="I18" s="3"/>
      <c r="J18" s="35"/>
      <c r="K18" s="3"/>
      <c r="L18" s="37">
        <v>200</v>
      </c>
    </row>
    <row r="19" spans="1:12" ht="16.5" thickBot="1" x14ac:dyDescent="0.25">
      <c r="A19" s="66" t="s">
        <v>15</v>
      </c>
      <c r="B19" s="60"/>
      <c r="C19" s="60"/>
      <c r="D19" s="61"/>
      <c r="E19" s="61"/>
      <c r="F19" s="61"/>
      <c r="G19" s="67" t="s">
        <v>136</v>
      </c>
      <c r="H19" s="68" t="s">
        <v>38</v>
      </c>
      <c r="I19" s="69"/>
      <c r="J19" s="70"/>
      <c r="K19" s="38">
        <v>50</v>
      </c>
      <c r="L19" s="36" t="s">
        <v>121</v>
      </c>
    </row>
    <row r="20" spans="1:12" ht="9.75" customHeight="1" thickTop="1" thickBot="1" x14ac:dyDescent="0.25">
      <c r="A20" s="62"/>
      <c r="B20" s="63"/>
      <c r="C20" s="63"/>
      <c r="D20" s="64"/>
      <c r="E20" s="64"/>
      <c r="F20" s="64"/>
      <c r="G20" s="64"/>
      <c r="H20" s="64"/>
      <c r="I20" s="64"/>
      <c r="J20" s="65"/>
      <c r="K20" s="21"/>
      <c r="L20" s="22"/>
    </row>
    <row r="21" spans="1:12" s="23" customFormat="1" ht="21" customHeight="1" thickTop="1" x14ac:dyDescent="0.2">
      <c r="A21" s="117" t="s">
        <v>7</v>
      </c>
      <c r="B21" s="118" t="s">
        <v>12</v>
      </c>
      <c r="C21" s="118" t="s">
        <v>41</v>
      </c>
      <c r="D21" s="118" t="s">
        <v>2</v>
      </c>
      <c r="E21" s="118" t="s">
        <v>35</v>
      </c>
      <c r="F21" s="118" t="s">
        <v>8</v>
      </c>
      <c r="G21" s="118" t="s">
        <v>13</v>
      </c>
      <c r="H21" s="118" t="s">
        <v>48</v>
      </c>
      <c r="I21" s="118" t="s">
        <v>49</v>
      </c>
      <c r="J21" s="119" t="s">
        <v>50</v>
      </c>
      <c r="K21" s="120" t="s">
        <v>24</v>
      </c>
      <c r="L21" s="121" t="s">
        <v>14</v>
      </c>
    </row>
    <row r="22" spans="1:12" s="23" customFormat="1" ht="13.5" customHeight="1" x14ac:dyDescent="0.2">
      <c r="A22" s="122"/>
      <c r="B22" s="123"/>
      <c r="C22" s="123"/>
      <c r="D22" s="123"/>
      <c r="E22" s="123"/>
      <c r="F22" s="123"/>
      <c r="G22" s="123"/>
      <c r="H22" s="123"/>
      <c r="I22" s="123"/>
      <c r="J22" s="124"/>
      <c r="K22" s="125"/>
      <c r="L22" s="126"/>
    </row>
    <row r="23" spans="1:12" ht="21.75" customHeight="1" x14ac:dyDescent="0.2">
      <c r="A23" s="127">
        <v>1</v>
      </c>
      <c r="B23" s="99">
        <v>23</v>
      </c>
      <c r="C23" s="104">
        <v>10120261186</v>
      </c>
      <c r="D23" s="102" t="s">
        <v>90</v>
      </c>
      <c r="E23" s="103">
        <v>39274</v>
      </c>
      <c r="F23" s="104" t="s">
        <v>32</v>
      </c>
      <c r="G23" s="105" t="s">
        <v>22</v>
      </c>
      <c r="H23" s="100">
        <v>5.4467592592592595E-2</v>
      </c>
      <c r="I23" s="108" t="str">
        <f>IF(H23&gt;$H$23,H23-$H$23,"")</f>
        <v/>
      </c>
      <c r="J23" s="106">
        <f>IFERROR($K$19*3600/(HOUR(H23)*3600+MINUTE(H23)*60+SECOND(H23)),"")</f>
        <v>38.249043773905655</v>
      </c>
      <c r="K23" s="101" t="s">
        <v>32</v>
      </c>
      <c r="L23" s="107"/>
    </row>
    <row r="24" spans="1:12" ht="21.75" customHeight="1" x14ac:dyDescent="0.2">
      <c r="A24" s="128">
        <v>2</v>
      </c>
      <c r="B24" s="99">
        <v>22</v>
      </c>
      <c r="C24" s="104">
        <v>10120261287</v>
      </c>
      <c r="D24" s="102" t="s">
        <v>89</v>
      </c>
      <c r="E24" s="103">
        <v>39151</v>
      </c>
      <c r="F24" s="104" t="s">
        <v>32</v>
      </c>
      <c r="G24" s="105" t="s">
        <v>22</v>
      </c>
      <c r="H24" s="100">
        <v>5.6331018518518516E-2</v>
      </c>
      <c r="I24" s="108">
        <f t="shared" ref="I24:I45" si="0">IF(H24&gt;$H$23,H24-$H$23,"")</f>
        <v>1.8634259259259212E-3</v>
      </c>
      <c r="J24" s="106">
        <f t="shared" ref="J24:J45" si="1">IFERROR($K$19*3600/(HOUR(H24)*3600+MINUTE(H24)*60+SECOND(H24)),"")</f>
        <v>36.983768235052395</v>
      </c>
      <c r="K24" s="101" t="s">
        <v>32</v>
      </c>
      <c r="L24" s="107"/>
    </row>
    <row r="25" spans="1:12" ht="21.75" customHeight="1" x14ac:dyDescent="0.2">
      <c r="A25" s="128">
        <v>3</v>
      </c>
      <c r="B25" s="99">
        <v>15</v>
      </c>
      <c r="C25" s="104">
        <v>10092621745</v>
      </c>
      <c r="D25" s="102" t="s">
        <v>82</v>
      </c>
      <c r="E25" s="103">
        <v>38828</v>
      </c>
      <c r="F25" s="104" t="s">
        <v>32</v>
      </c>
      <c r="G25" s="105" t="s">
        <v>22</v>
      </c>
      <c r="H25" s="100">
        <v>5.6331018518518516E-2</v>
      </c>
      <c r="I25" s="108">
        <f t="shared" si="0"/>
        <v>1.8634259259259212E-3</v>
      </c>
      <c r="J25" s="106">
        <f t="shared" si="1"/>
        <v>36.983768235052395</v>
      </c>
      <c r="K25" s="101" t="s">
        <v>32</v>
      </c>
      <c r="L25" s="107"/>
    </row>
    <row r="26" spans="1:12" ht="21.75" customHeight="1" x14ac:dyDescent="0.2">
      <c r="A26" s="128">
        <v>4</v>
      </c>
      <c r="B26" s="99">
        <v>17</v>
      </c>
      <c r="C26" s="104">
        <v>10095277121</v>
      </c>
      <c r="D26" s="102" t="s">
        <v>84</v>
      </c>
      <c r="E26" s="103">
        <v>38766</v>
      </c>
      <c r="F26" s="104" t="s">
        <v>32</v>
      </c>
      <c r="G26" s="105" t="s">
        <v>22</v>
      </c>
      <c r="H26" s="100">
        <v>5.6331018518518516E-2</v>
      </c>
      <c r="I26" s="108">
        <f t="shared" si="0"/>
        <v>1.8634259259259212E-3</v>
      </c>
      <c r="J26" s="106">
        <f t="shared" si="1"/>
        <v>36.983768235052395</v>
      </c>
      <c r="K26" s="101" t="s">
        <v>32</v>
      </c>
      <c r="L26" s="107"/>
    </row>
    <row r="27" spans="1:12" ht="21.75" customHeight="1" x14ac:dyDescent="0.2">
      <c r="A27" s="128">
        <v>5</v>
      </c>
      <c r="B27" s="99">
        <v>47</v>
      </c>
      <c r="C27" s="104">
        <v>10089792577</v>
      </c>
      <c r="D27" s="102" t="s">
        <v>105</v>
      </c>
      <c r="E27" s="103">
        <v>38797</v>
      </c>
      <c r="F27" s="104" t="s">
        <v>32</v>
      </c>
      <c r="G27" s="105" t="s">
        <v>106</v>
      </c>
      <c r="H27" s="100">
        <v>5.6331018518518516E-2</v>
      </c>
      <c r="I27" s="108">
        <f t="shared" si="0"/>
        <v>1.8634259259259212E-3</v>
      </c>
      <c r="J27" s="106">
        <f t="shared" si="1"/>
        <v>36.983768235052395</v>
      </c>
      <c r="K27" s="101" t="s">
        <v>32</v>
      </c>
      <c r="L27" s="107"/>
    </row>
    <row r="28" spans="1:12" ht="21.75" customHeight="1" x14ac:dyDescent="0.2">
      <c r="A28" s="128">
        <v>6</v>
      </c>
      <c r="B28" s="99">
        <v>63</v>
      </c>
      <c r="C28" s="104">
        <v>10117352095</v>
      </c>
      <c r="D28" s="102" t="s">
        <v>116</v>
      </c>
      <c r="E28" s="103">
        <v>39313</v>
      </c>
      <c r="F28" s="104" t="s">
        <v>52</v>
      </c>
      <c r="G28" s="105" t="s">
        <v>25</v>
      </c>
      <c r="H28" s="100">
        <v>5.634259259259259E-2</v>
      </c>
      <c r="I28" s="108">
        <f t="shared" si="0"/>
        <v>1.8749999999999947E-3</v>
      </c>
      <c r="J28" s="106">
        <f t="shared" si="1"/>
        <v>36.976170912078885</v>
      </c>
      <c r="K28" s="101" t="s">
        <v>32</v>
      </c>
      <c r="L28" s="107"/>
    </row>
    <row r="29" spans="1:12" ht="21.75" customHeight="1" x14ac:dyDescent="0.2">
      <c r="A29" s="128">
        <v>7</v>
      </c>
      <c r="B29" s="99">
        <v>54</v>
      </c>
      <c r="C29" s="104">
        <v>10109160649</v>
      </c>
      <c r="D29" s="102" t="s">
        <v>114</v>
      </c>
      <c r="E29" s="103">
        <v>38970</v>
      </c>
      <c r="F29" s="104" t="s">
        <v>32</v>
      </c>
      <c r="G29" s="105" t="s">
        <v>113</v>
      </c>
      <c r="H29" s="100">
        <v>5.634259259259259E-2</v>
      </c>
      <c r="I29" s="108">
        <f t="shared" si="0"/>
        <v>1.8749999999999947E-3</v>
      </c>
      <c r="J29" s="106">
        <f t="shared" si="1"/>
        <v>36.976170912078885</v>
      </c>
      <c r="K29" s="101" t="s">
        <v>32</v>
      </c>
      <c r="L29" s="107"/>
    </row>
    <row r="30" spans="1:12" ht="21.75" customHeight="1" x14ac:dyDescent="0.2">
      <c r="A30" s="128">
        <v>8</v>
      </c>
      <c r="B30" s="99">
        <v>35</v>
      </c>
      <c r="C30" s="104">
        <v>10090366392</v>
      </c>
      <c r="D30" s="102" t="s">
        <v>74</v>
      </c>
      <c r="E30" s="103">
        <v>38750</v>
      </c>
      <c r="F30" s="104" t="s">
        <v>32</v>
      </c>
      <c r="G30" s="105" t="s">
        <v>42</v>
      </c>
      <c r="H30" s="100">
        <v>5.634259259259259E-2</v>
      </c>
      <c r="I30" s="108">
        <f t="shared" si="0"/>
        <v>1.8749999999999947E-3</v>
      </c>
      <c r="J30" s="106">
        <f t="shared" si="1"/>
        <v>36.976170912078885</v>
      </c>
      <c r="K30" s="101"/>
      <c r="L30" s="107"/>
    </row>
    <row r="31" spans="1:12" ht="21.75" customHeight="1" x14ac:dyDescent="0.2">
      <c r="A31" s="128">
        <v>9</v>
      </c>
      <c r="B31" s="99">
        <v>26</v>
      </c>
      <c r="C31" s="104">
        <v>10092183326</v>
      </c>
      <c r="D31" s="102" t="s">
        <v>93</v>
      </c>
      <c r="E31" s="103">
        <v>38983</v>
      </c>
      <c r="F31" s="104" t="s">
        <v>40</v>
      </c>
      <c r="G31" s="105" t="s">
        <v>22</v>
      </c>
      <c r="H31" s="100">
        <v>5.635416666666667E-2</v>
      </c>
      <c r="I31" s="108">
        <f t="shared" si="0"/>
        <v>1.8865740740740752E-3</v>
      </c>
      <c r="J31" s="106">
        <f t="shared" si="1"/>
        <v>36.968576709796672</v>
      </c>
      <c r="K31" s="101"/>
      <c r="L31" s="107"/>
    </row>
    <row r="32" spans="1:12" ht="21.75" customHeight="1" x14ac:dyDescent="0.2">
      <c r="A32" s="128">
        <v>10</v>
      </c>
      <c r="B32" s="99">
        <v>1</v>
      </c>
      <c r="C32" s="104">
        <v>10104123420</v>
      </c>
      <c r="D32" s="102" t="s">
        <v>60</v>
      </c>
      <c r="E32" s="103">
        <v>38726</v>
      </c>
      <c r="F32" s="104" t="s">
        <v>32</v>
      </c>
      <c r="G32" s="105" t="s">
        <v>67</v>
      </c>
      <c r="H32" s="100">
        <v>5.635416666666667E-2</v>
      </c>
      <c r="I32" s="108">
        <f t="shared" si="0"/>
        <v>1.8865740740740752E-3</v>
      </c>
      <c r="J32" s="106">
        <f t="shared" si="1"/>
        <v>36.968576709796672</v>
      </c>
      <c r="K32" s="101"/>
      <c r="L32" s="107"/>
    </row>
    <row r="33" spans="1:12" ht="21.75" customHeight="1" x14ac:dyDescent="0.2">
      <c r="A33" s="128">
        <v>11</v>
      </c>
      <c r="B33" s="99">
        <v>18</v>
      </c>
      <c r="C33" s="104">
        <v>10091544742</v>
      </c>
      <c r="D33" s="102" t="s">
        <v>85</v>
      </c>
      <c r="E33" s="103">
        <v>39346</v>
      </c>
      <c r="F33" s="104" t="s">
        <v>40</v>
      </c>
      <c r="G33" s="105" t="s">
        <v>22</v>
      </c>
      <c r="H33" s="100">
        <v>5.635416666666667E-2</v>
      </c>
      <c r="I33" s="108">
        <f t="shared" si="0"/>
        <v>1.8865740740740752E-3</v>
      </c>
      <c r="J33" s="106">
        <f t="shared" si="1"/>
        <v>36.968576709796672</v>
      </c>
      <c r="K33" s="101"/>
      <c r="L33" s="107"/>
    </row>
    <row r="34" spans="1:12" ht="21.75" customHeight="1" x14ac:dyDescent="0.2">
      <c r="A34" s="128">
        <v>12</v>
      </c>
      <c r="B34" s="99">
        <v>16</v>
      </c>
      <c r="C34" s="104">
        <v>10091550301</v>
      </c>
      <c r="D34" s="102" t="s">
        <v>83</v>
      </c>
      <c r="E34" s="103">
        <v>38875</v>
      </c>
      <c r="F34" s="104" t="s">
        <v>32</v>
      </c>
      <c r="G34" s="105" t="s">
        <v>22</v>
      </c>
      <c r="H34" s="100">
        <v>5.6365740740740744E-2</v>
      </c>
      <c r="I34" s="108">
        <f t="shared" si="0"/>
        <v>1.8981481481481488E-3</v>
      </c>
      <c r="J34" s="106">
        <f t="shared" si="1"/>
        <v>36.960985626283367</v>
      </c>
      <c r="K34" s="101"/>
      <c r="L34" s="107"/>
    </row>
    <row r="35" spans="1:12" ht="21.75" customHeight="1" x14ac:dyDescent="0.2">
      <c r="A35" s="128">
        <v>13</v>
      </c>
      <c r="B35" s="99">
        <v>53</v>
      </c>
      <c r="C35" s="104">
        <v>10109160447</v>
      </c>
      <c r="D35" s="102" t="s">
        <v>112</v>
      </c>
      <c r="E35" s="103">
        <v>38735</v>
      </c>
      <c r="F35" s="104" t="s">
        <v>52</v>
      </c>
      <c r="G35" s="105" t="s">
        <v>113</v>
      </c>
      <c r="H35" s="100">
        <v>5.6365740740740744E-2</v>
      </c>
      <c r="I35" s="108">
        <f t="shared" si="0"/>
        <v>1.8981481481481488E-3</v>
      </c>
      <c r="J35" s="106">
        <f t="shared" si="1"/>
        <v>36.960985626283367</v>
      </c>
      <c r="K35" s="101"/>
      <c r="L35" s="107"/>
    </row>
    <row r="36" spans="1:12" ht="21.75" customHeight="1" x14ac:dyDescent="0.2">
      <c r="A36" s="128">
        <v>14</v>
      </c>
      <c r="B36" s="99">
        <v>56</v>
      </c>
      <c r="C36" s="104">
        <v>10128543774</v>
      </c>
      <c r="D36" s="102" t="s">
        <v>115</v>
      </c>
      <c r="E36" s="103">
        <v>39181</v>
      </c>
      <c r="F36" s="104" t="s">
        <v>52</v>
      </c>
      <c r="G36" s="105" t="s">
        <v>113</v>
      </c>
      <c r="H36" s="100">
        <v>5.6365740740740744E-2</v>
      </c>
      <c r="I36" s="108">
        <f t="shared" si="0"/>
        <v>1.8981481481481488E-3</v>
      </c>
      <c r="J36" s="106">
        <f t="shared" si="1"/>
        <v>36.960985626283367</v>
      </c>
      <c r="K36" s="101"/>
      <c r="L36" s="107"/>
    </row>
    <row r="37" spans="1:12" ht="21.75" customHeight="1" x14ac:dyDescent="0.2">
      <c r="A37" s="128">
        <v>15</v>
      </c>
      <c r="B37" s="99">
        <v>19</v>
      </c>
      <c r="C37" s="104">
        <v>10111625257</v>
      </c>
      <c r="D37" s="102" t="s">
        <v>86</v>
      </c>
      <c r="E37" s="103">
        <v>39219</v>
      </c>
      <c r="F37" s="104" t="s">
        <v>40</v>
      </c>
      <c r="G37" s="105" t="s">
        <v>22</v>
      </c>
      <c r="H37" s="100">
        <v>5.6365740740740744E-2</v>
      </c>
      <c r="I37" s="108">
        <f t="shared" si="0"/>
        <v>1.8981481481481488E-3</v>
      </c>
      <c r="J37" s="106">
        <f t="shared" si="1"/>
        <v>36.960985626283367</v>
      </c>
      <c r="K37" s="101"/>
      <c r="L37" s="107"/>
    </row>
    <row r="38" spans="1:12" ht="21.75" customHeight="1" x14ac:dyDescent="0.2">
      <c r="A38" s="128">
        <v>16</v>
      </c>
      <c r="B38" s="99">
        <v>9</v>
      </c>
      <c r="C38" s="104">
        <v>10091546560</v>
      </c>
      <c r="D38" s="102" t="s">
        <v>120</v>
      </c>
      <c r="E38" s="103">
        <v>38873</v>
      </c>
      <c r="F38" s="104" t="s">
        <v>32</v>
      </c>
      <c r="G38" s="105" t="s">
        <v>73</v>
      </c>
      <c r="H38" s="100">
        <v>5.6365740740740744E-2</v>
      </c>
      <c r="I38" s="108">
        <f t="shared" si="0"/>
        <v>1.8981481481481488E-3</v>
      </c>
      <c r="J38" s="106">
        <f t="shared" si="1"/>
        <v>36.960985626283367</v>
      </c>
      <c r="K38" s="101"/>
      <c r="L38" s="107"/>
    </row>
    <row r="39" spans="1:12" ht="21.75" customHeight="1" x14ac:dyDescent="0.2">
      <c r="A39" s="128">
        <v>17</v>
      </c>
      <c r="B39" s="99">
        <v>49</v>
      </c>
      <c r="C39" s="104">
        <v>10097295428</v>
      </c>
      <c r="D39" s="102" t="s">
        <v>108</v>
      </c>
      <c r="E39" s="103">
        <v>38849</v>
      </c>
      <c r="F39" s="104" t="s">
        <v>52</v>
      </c>
      <c r="G39" s="105" t="s">
        <v>106</v>
      </c>
      <c r="H39" s="100">
        <v>5.6377314814814818E-2</v>
      </c>
      <c r="I39" s="108">
        <f t="shared" si="0"/>
        <v>1.9097222222222224E-3</v>
      </c>
      <c r="J39" s="106">
        <f t="shared" si="1"/>
        <v>36.953397659618147</v>
      </c>
      <c r="K39" s="101"/>
      <c r="L39" s="107"/>
    </row>
    <row r="40" spans="1:12" ht="21.75" customHeight="1" x14ac:dyDescent="0.2">
      <c r="A40" s="128">
        <v>18</v>
      </c>
      <c r="B40" s="99">
        <v>11</v>
      </c>
      <c r="C40" s="104">
        <v>10115657528</v>
      </c>
      <c r="D40" s="102" t="s">
        <v>69</v>
      </c>
      <c r="E40" s="103">
        <v>38938</v>
      </c>
      <c r="F40" s="104" t="s">
        <v>52</v>
      </c>
      <c r="G40" s="105" t="s">
        <v>73</v>
      </c>
      <c r="H40" s="100">
        <v>5.6377314814814818E-2</v>
      </c>
      <c r="I40" s="108">
        <f t="shared" si="0"/>
        <v>1.9097222222222224E-3</v>
      </c>
      <c r="J40" s="106">
        <f t="shared" si="1"/>
        <v>36.953397659618147</v>
      </c>
      <c r="K40" s="101"/>
      <c r="L40" s="107"/>
    </row>
    <row r="41" spans="1:12" ht="21.75" customHeight="1" x14ac:dyDescent="0.2">
      <c r="A41" s="128">
        <v>19</v>
      </c>
      <c r="B41" s="99">
        <v>37</v>
      </c>
      <c r="C41" s="104">
        <v>10090436720</v>
      </c>
      <c r="D41" s="102" t="s">
        <v>76</v>
      </c>
      <c r="E41" s="103">
        <v>38910</v>
      </c>
      <c r="F41" s="104" t="s">
        <v>32</v>
      </c>
      <c r="G41" s="105" t="s">
        <v>42</v>
      </c>
      <c r="H41" s="100">
        <v>5.6388888888888884E-2</v>
      </c>
      <c r="I41" s="108">
        <f t="shared" si="0"/>
        <v>1.921296296296289E-3</v>
      </c>
      <c r="J41" s="106">
        <f t="shared" si="1"/>
        <v>36.945812807881772</v>
      </c>
      <c r="K41" s="101"/>
      <c r="L41" s="107"/>
    </row>
    <row r="42" spans="1:12" ht="21.75" customHeight="1" x14ac:dyDescent="0.2">
      <c r="A42" s="128">
        <v>20</v>
      </c>
      <c r="B42" s="99">
        <v>38</v>
      </c>
      <c r="C42" s="104">
        <v>10090367305</v>
      </c>
      <c r="D42" s="102" t="s">
        <v>77</v>
      </c>
      <c r="E42" s="103">
        <v>39042</v>
      </c>
      <c r="F42" s="104" t="s">
        <v>40</v>
      </c>
      <c r="G42" s="105" t="s">
        <v>42</v>
      </c>
      <c r="H42" s="100">
        <v>5.6446759259259259E-2</v>
      </c>
      <c r="I42" s="108">
        <f t="shared" si="0"/>
        <v>1.9791666666666638E-3</v>
      </c>
      <c r="J42" s="106">
        <f t="shared" si="1"/>
        <v>36.907935206069304</v>
      </c>
      <c r="K42" s="101"/>
      <c r="L42" s="107"/>
    </row>
    <row r="43" spans="1:12" ht="21.75" customHeight="1" x14ac:dyDescent="0.2">
      <c r="A43" s="128">
        <v>21</v>
      </c>
      <c r="B43" s="99">
        <v>6</v>
      </c>
      <c r="C43" s="104">
        <v>10101388222</v>
      </c>
      <c r="D43" s="102" t="s">
        <v>98</v>
      </c>
      <c r="E43" s="103">
        <v>39390</v>
      </c>
      <c r="F43" s="104" t="s">
        <v>52</v>
      </c>
      <c r="G43" s="105" t="s">
        <v>67</v>
      </c>
      <c r="H43" s="100">
        <v>5.6655092592592597E-2</v>
      </c>
      <c r="I43" s="108">
        <f t="shared" si="0"/>
        <v>2.1875000000000019E-3</v>
      </c>
      <c r="J43" s="106">
        <f t="shared" si="1"/>
        <v>36.772216547497443</v>
      </c>
      <c r="K43" s="101"/>
      <c r="L43" s="107"/>
    </row>
    <row r="44" spans="1:12" ht="21.75" customHeight="1" x14ac:dyDescent="0.2">
      <c r="A44" s="128">
        <v>22</v>
      </c>
      <c r="B44" s="99">
        <v>20</v>
      </c>
      <c r="C44" s="104">
        <v>10111626065</v>
      </c>
      <c r="D44" s="102" t="s">
        <v>87</v>
      </c>
      <c r="E44" s="103">
        <v>39255</v>
      </c>
      <c r="F44" s="104" t="s">
        <v>40</v>
      </c>
      <c r="G44" s="105" t="s">
        <v>22</v>
      </c>
      <c r="H44" s="100">
        <v>5.7280092592592591E-2</v>
      </c>
      <c r="I44" s="108">
        <f t="shared" si="0"/>
        <v>2.8124999999999956E-3</v>
      </c>
      <c r="J44" s="106">
        <f t="shared" si="1"/>
        <v>36.370984037179227</v>
      </c>
      <c r="K44" s="101"/>
      <c r="L44" s="107"/>
    </row>
    <row r="45" spans="1:12" ht="21.75" customHeight="1" x14ac:dyDescent="0.2">
      <c r="A45" s="128">
        <v>23</v>
      </c>
      <c r="B45" s="99">
        <v>21</v>
      </c>
      <c r="C45" s="104">
        <v>10111627378</v>
      </c>
      <c r="D45" s="102" t="s">
        <v>88</v>
      </c>
      <c r="E45" s="103">
        <v>39242</v>
      </c>
      <c r="F45" s="104" t="s">
        <v>32</v>
      </c>
      <c r="G45" s="105" t="s">
        <v>22</v>
      </c>
      <c r="H45" s="100">
        <v>5.7280092592592591E-2</v>
      </c>
      <c r="I45" s="108">
        <f t="shared" si="0"/>
        <v>2.8124999999999956E-3</v>
      </c>
      <c r="J45" s="106">
        <f t="shared" si="1"/>
        <v>36.370984037179227</v>
      </c>
      <c r="K45" s="101"/>
      <c r="L45" s="107"/>
    </row>
    <row r="46" spans="1:12" ht="21.75" customHeight="1" x14ac:dyDescent="0.2">
      <c r="A46" s="128">
        <v>24</v>
      </c>
      <c r="B46" s="99">
        <v>4</v>
      </c>
      <c r="C46" s="104">
        <v>10104006717</v>
      </c>
      <c r="D46" s="102" t="s">
        <v>63</v>
      </c>
      <c r="E46" s="103">
        <v>39260</v>
      </c>
      <c r="F46" s="104" t="s">
        <v>52</v>
      </c>
      <c r="G46" s="105" t="s">
        <v>67</v>
      </c>
      <c r="H46" s="100">
        <v>5.7280092592592591E-2</v>
      </c>
      <c r="I46" s="108">
        <f t="shared" ref="I46:I85" si="2">IF(H46&gt;$H$23,H46-$H$23,"")</f>
        <v>2.8124999999999956E-3</v>
      </c>
      <c r="J46" s="106">
        <f t="shared" ref="J46:J85" si="3">IFERROR($K$19*3600/(HOUR(H46)*3600+MINUTE(H46)*60+SECOND(H46)),"")</f>
        <v>36.370984037179227</v>
      </c>
      <c r="K46" s="101"/>
      <c r="L46" s="107"/>
    </row>
    <row r="47" spans="1:12" ht="21.75" customHeight="1" x14ac:dyDescent="0.2">
      <c r="A47" s="128">
        <v>25</v>
      </c>
      <c r="B47" s="99">
        <v>48</v>
      </c>
      <c r="C47" s="104">
        <v>10127889733</v>
      </c>
      <c r="D47" s="102" t="s">
        <v>107</v>
      </c>
      <c r="E47" s="103">
        <v>39195</v>
      </c>
      <c r="F47" s="104" t="s">
        <v>52</v>
      </c>
      <c r="G47" s="105" t="s">
        <v>106</v>
      </c>
      <c r="H47" s="100">
        <v>5.7280092592592591E-2</v>
      </c>
      <c r="I47" s="108">
        <f t="shared" si="2"/>
        <v>2.8124999999999956E-3</v>
      </c>
      <c r="J47" s="106">
        <f t="shared" si="3"/>
        <v>36.370984037179227</v>
      </c>
      <c r="K47" s="101"/>
      <c r="L47" s="107"/>
    </row>
    <row r="48" spans="1:12" ht="21.75" customHeight="1" x14ac:dyDescent="0.2">
      <c r="A48" s="128">
        <v>26</v>
      </c>
      <c r="B48" s="99">
        <v>39</v>
      </c>
      <c r="C48" s="104">
        <v>10099853905</v>
      </c>
      <c r="D48" s="102" t="s">
        <v>78</v>
      </c>
      <c r="E48" s="103">
        <v>39183</v>
      </c>
      <c r="F48" s="104" t="s">
        <v>52</v>
      </c>
      <c r="G48" s="105" t="s">
        <v>42</v>
      </c>
      <c r="H48" s="100">
        <v>5.7291666666666664E-2</v>
      </c>
      <c r="I48" s="108">
        <f t="shared" si="2"/>
        <v>2.8240740740740691E-3</v>
      </c>
      <c r="J48" s="106">
        <f t="shared" si="3"/>
        <v>36.363636363636367</v>
      </c>
      <c r="K48" s="101"/>
      <c r="L48" s="107"/>
    </row>
    <row r="49" spans="1:12" ht="21.75" customHeight="1" x14ac:dyDescent="0.2">
      <c r="A49" s="128">
        <v>27</v>
      </c>
      <c r="B49" s="99">
        <v>41</v>
      </c>
      <c r="C49" s="104">
        <v>10113560510</v>
      </c>
      <c r="D49" s="102" t="s">
        <v>80</v>
      </c>
      <c r="E49" s="103">
        <v>39306</v>
      </c>
      <c r="F49" s="104" t="s">
        <v>52</v>
      </c>
      <c r="G49" s="105" t="s">
        <v>42</v>
      </c>
      <c r="H49" s="100">
        <v>5.7291666666666664E-2</v>
      </c>
      <c r="I49" s="108">
        <f t="shared" si="2"/>
        <v>2.8240740740740691E-3</v>
      </c>
      <c r="J49" s="106">
        <f t="shared" si="3"/>
        <v>36.363636363636367</v>
      </c>
      <c r="K49" s="101"/>
      <c r="L49" s="107"/>
    </row>
    <row r="50" spans="1:12" ht="21.75" customHeight="1" x14ac:dyDescent="0.2">
      <c r="A50" s="128">
        <v>28</v>
      </c>
      <c r="B50" s="99">
        <v>43</v>
      </c>
      <c r="C50" s="104">
        <v>10115494446</v>
      </c>
      <c r="D50" s="102" t="s">
        <v>43</v>
      </c>
      <c r="E50" s="103">
        <v>39359</v>
      </c>
      <c r="F50" s="104" t="s">
        <v>40</v>
      </c>
      <c r="G50" s="105" t="s">
        <v>47</v>
      </c>
      <c r="H50" s="100">
        <v>5.7291666666666664E-2</v>
      </c>
      <c r="I50" s="108">
        <f t="shared" si="2"/>
        <v>2.8240740740740691E-3</v>
      </c>
      <c r="J50" s="106">
        <f t="shared" si="3"/>
        <v>36.363636363636367</v>
      </c>
      <c r="K50" s="101"/>
      <c r="L50" s="107"/>
    </row>
    <row r="51" spans="1:12" ht="21.75" customHeight="1" x14ac:dyDescent="0.2">
      <c r="A51" s="128">
        <v>29</v>
      </c>
      <c r="B51" s="99">
        <v>29</v>
      </c>
      <c r="C51" s="104">
        <v>10106037350</v>
      </c>
      <c r="D51" s="102" t="s">
        <v>96</v>
      </c>
      <c r="E51" s="103">
        <v>39137</v>
      </c>
      <c r="F51" s="104" t="s">
        <v>40</v>
      </c>
      <c r="G51" s="105" t="s">
        <v>22</v>
      </c>
      <c r="H51" s="100">
        <v>5.7303240740740745E-2</v>
      </c>
      <c r="I51" s="108">
        <f t="shared" si="2"/>
        <v>2.8356481481481496E-3</v>
      </c>
      <c r="J51" s="106">
        <f t="shared" si="3"/>
        <v>36.356291658250861</v>
      </c>
      <c r="K51" s="101"/>
      <c r="L51" s="107"/>
    </row>
    <row r="52" spans="1:12" ht="21.75" customHeight="1" x14ac:dyDescent="0.2">
      <c r="A52" s="128">
        <v>30</v>
      </c>
      <c r="B52" s="99">
        <v>10</v>
      </c>
      <c r="C52" s="104">
        <v>10113113195</v>
      </c>
      <c r="D52" s="102" t="s">
        <v>68</v>
      </c>
      <c r="E52" s="103">
        <v>38897</v>
      </c>
      <c r="F52" s="104" t="s">
        <v>52</v>
      </c>
      <c r="G52" s="105" t="s">
        <v>73</v>
      </c>
      <c r="H52" s="100">
        <v>5.7303240740740745E-2</v>
      </c>
      <c r="I52" s="108">
        <f t="shared" si="2"/>
        <v>2.8356481481481496E-3</v>
      </c>
      <c r="J52" s="106">
        <f t="shared" si="3"/>
        <v>36.356291658250861</v>
      </c>
      <c r="K52" s="101"/>
      <c r="L52" s="107"/>
    </row>
    <row r="53" spans="1:12" ht="21.75" customHeight="1" x14ac:dyDescent="0.2">
      <c r="A53" s="128">
        <v>31</v>
      </c>
      <c r="B53" s="99">
        <v>12</v>
      </c>
      <c r="C53" s="104">
        <v>10119124266</v>
      </c>
      <c r="D53" s="102" t="s">
        <v>70</v>
      </c>
      <c r="E53" s="103">
        <v>39317</v>
      </c>
      <c r="F53" s="104" t="s">
        <v>32</v>
      </c>
      <c r="G53" s="105" t="s">
        <v>73</v>
      </c>
      <c r="H53" s="100">
        <v>5.7303240740740745E-2</v>
      </c>
      <c r="I53" s="108">
        <f t="shared" si="2"/>
        <v>2.8356481481481496E-3</v>
      </c>
      <c r="J53" s="106">
        <f t="shared" si="3"/>
        <v>36.356291658250861</v>
      </c>
      <c r="K53" s="101"/>
      <c r="L53" s="107"/>
    </row>
    <row r="54" spans="1:12" ht="21.75" customHeight="1" x14ac:dyDescent="0.2">
      <c r="A54" s="128">
        <v>32</v>
      </c>
      <c r="B54" s="99">
        <v>42</v>
      </c>
      <c r="C54" s="104">
        <v>10104182428</v>
      </c>
      <c r="D54" s="102" t="s">
        <v>81</v>
      </c>
      <c r="E54" s="103">
        <v>39345</v>
      </c>
      <c r="F54" s="104" t="s">
        <v>52</v>
      </c>
      <c r="G54" s="105" t="s">
        <v>42</v>
      </c>
      <c r="H54" s="100">
        <v>5.7314814814814818E-2</v>
      </c>
      <c r="I54" s="108">
        <f t="shared" si="2"/>
        <v>2.8472222222222232E-3</v>
      </c>
      <c r="J54" s="106">
        <f t="shared" si="3"/>
        <v>36.348949919224559</v>
      </c>
      <c r="K54" s="101"/>
      <c r="L54" s="107"/>
    </row>
    <row r="55" spans="1:12" ht="21.75" customHeight="1" x14ac:dyDescent="0.2">
      <c r="A55" s="128">
        <v>33</v>
      </c>
      <c r="B55" s="99">
        <v>27</v>
      </c>
      <c r="C55" s="104">
        <v>10110374361</v>
      </c>
      <c r="D55" s="102" t="s">
        <v>94</v>
      </c>
      <c r="E55" s="103">
        <v>38749</v>
      </c>
      <c r="F55" s="104" t="s">
        <v>40</v>
      </c>
      <c r="G55" s="105" t="s">
        <v>22</v>
      </c>
      <c r="H55" s="100">
        <v>5.7314814814814818E-2</v>
      </c>
      <c r="I55" s="108">
        <f t="shared" si="2"/>
        <v>2.8472222222222232E-3</v>
      </c>
      <c r="J55" s="106">
        <f t="shared" si="3"/>
        <v>36.348949919224559</v>
      </c>
      <c r="K55" s="101"/>
      <c r="L55" s="107"/>
    </row>
    <row r="56" spans="1:12" ht="21.75" customHeight="1" x14ac:dyDescent="0.2">
      <c r="A56" s="128">
        <v>34</v>
      </c>
      <c r="B56" s="99">
        <v>5</v>
      </c>
      <c r="C56" s="104">
        <v>10104452210</v>
      </c>
      <c r="D56" s="102" t="s">
        <v>64</v>
      </c>
      <c r="E56" s="103">
        <v>39285</v>
      </c>
      <c r="F56" s="104" t="s">
        <v>52</v>
      </c>
      <c r="G56" s="105" t="s">
        <v>67</v>
      </c>
      <c r="H56" s="100">
        <v>5.7314814814814818E-2</v>
      </c>
      <c r="I56" s="108">
        <f t="shared" si="2"/>
        <v>2.8472222222222232E-3</v>
      </c>
      <c r="J56" s="106">
        <f t="shared" si="3"/>
        <v>36.348949919224559</v>
      </c>
      <c r="K56" s="101"/>
      <c r="L56" s="107"/>
    </row>
    <row r="57" spans="1:12" ht="21.75" customHeight="1" x14ac:dyDescent="0.2">
      <c r="A57" s="128">
        <v>35</v>
      </c>
      <c r="B57" s="99">
        <v>25</v>
      </c>
      <c r="C57" s="104">
        <v>10105798688</v>
      </c>
      <c r="D57" s="102" t="s">
        <v>92</v>
      </c>
      <c r="E57" s="103">
        <v>39205</v>
      </c>
      <c r="F57" s="104" t="s">
        <v>40</v>
      </c>
      <c r="G57" s="105" t="s">
        <v>22</v>
      </c>
      <c r="H57" s="100">
        <v>5.7314814814814818E-2</v>
      </c>
      <c r="I57" s="108">
        <f t="shared" si="2"/>
        <v>2.8472222222222232E-3</v>
      </c>
      <c r="J57" s="106">
        <f t="shared" si="3"/>
        <v>36.348949919224559</v>
      </c>
      <c r="K57" s="101"/>
      <c r="L57" s="107"/>
    </row>
    <row r="58" spans="1:12" ht="21.75" customHeight="1" x14ac:dyDescent="0.2">
      <c r="A58" s="128">
        <v>36</v>
      </c>
      <c r="B58" s="99">
        <v>36</v>
      </c>
      <c r="C58" s="104">
        <v>10099853804</v>
      </c>
      <c r="D58" s="102" t="s">
        <v>75</v>
      </c>
      <c r="E58" s="103">
        <v>38804</v>
      </c>
      <c r="F58" s="104" t="s">
        <v>32</v>
      </c>
      <c r="G58" s="105" t="s">
        <v>42</v>
      </c>
      <c r="H58" s="100">
        <v>5.7326388888888892E-2</v>
      </c>
      <c r="I58" s="108">
        <f t="shared" si="2"/>
        <v>2.8587962962962968E-3</v>
      </c>
      <c r="J58" s="106">
        <f t="shared" si="3"/>
        <v>36.341611144760748</v>
      </c>
      <c r="K58" s="101"/>
      <c r="L58" s="107"/>
    </row>
    <row r="59" spans="1:12" ht="21.75" customHeight="1" x14ac:dyDescent="0.2">
      <c r="A59" s="128">
        <v>37</v>
      </c>
      <c r="B59" s="99">
        <v>13</v>
      </c>
      <c r="C59" s="104">
        <v>10096425054</v>
      </c>
      <c r="D59" s="102" t="s">
        <v>71</v>
      </c>
      <c r="E59" s="103">
        <v>39099</v>
      </c>
      <c r="F59" s="104" t="s">
        <v>32</v>
      </c>
      <c r="G59" s="105" t="s">
        <v>73</v>
      </c>
      <c r="H59" s="100">
        <v>5.7372685185185186E-2</v>
      </c>
      <c r="I59" s="108">
        <f t="shared" si="2"/>
        <v>2.9050925925925911E-3</v>
      </c>
      <c r="J59" s="106">
        <f t="shared" si="3"/>
        <v>36.312285656647163</v>
      </c>
      <c r="K59" s="101"/>
      <c r="L59" s="107"/>
    </row>
    <row r="60" spans="1:12" ht="21.75" customHeight="1" x14ac:dyDescent="0.2">
      <c r="A60" s="128">
        <v>38</v>
      </c>
      <c r="B60" s="99">
        <v>112</v>
      </c>
      <c r="C60" s="104">
        <v>10123791481</v>
      </c>
      <c r="D60" s="102" t="s">
        <v>118</v>
      </c>
      <c r="E60" s="103">
        <v>39252</v>
      </c>
      <c r="F60" s="104" t="s">
        <v>52</v>
      </c>
      <c r="G60" s="105" t="s">
        <v>99</v>
      </c>
      <c r="H60" s="100">
        <v>5.7407407407407407E-2</v>
      </c>
      <c r="I60" s="108">
        <f t="shared" si="2"/>
        <v>2.9398148148148118E-3</v>
      </c>
      <c r="J60" s="106">
        <f t="shared" si="3"/>
        <v>36.29032258064516</v>
      </c>
      <c r="K60" s="101"/>
      <c r="L60" s="107"/>
    </row>
    <row r="61" spans="1:12" ht="21.75" customHeight="1" x14ac:dyDescent="0.2">
      <c r="A61" s="128">
        <v>39</v>
      </c>
      <c r="B61" s="99">
        <v>31</v>
      </c>
      <c r="C61" s="104">
        <v>10089414075</v>
      </c>
      <c r="D61" s="102" t="s">
        <v>101</v>
      </c>
      <c r="E61" s="103">
        <v>39037</v>
      </c>
      <c r="F61" s="104" t="s">
        <v>52</v>
      </c>
      <c r="G61" s="105" t="s">
        <v>99</v>
      </c>
      <c r="H61" s="100">
        <v>5.7465277777777775E-2</v>
      </c>
      <c r="I61" s="108">
        <f t="shared" si="2"/>
        <v>2.9976851851851796E-3</v>
      </c>
      <c r="J61" s="106">
        <f t="shared" si="3"/>
        <v>36.253776435045317</v>
      </c>
      <c r="K61" s="101"/>
      <c r="L61" s="107"/>
    </row>
    <row r="62" spans="1:12" ht="21.75" customHeight="1" x14ac:dyDescent="0.2">
      <c r="A62" s="128">
        <v>40</v>
      </c>
      <c r="B62" s="99">
        <v>30</v>
      </c>
      <c r="C62" s="104"/>
      <c r="D62" s="102" t="s">
        <v>100</v>
      </c>
      <c r="E62" s="103">
        <v>38871</v>
      </c>
      <c r="F62" s="104" t="s">
        <v>40</v>
      </c>
      <c r="G62" s="105" t="s">
        <v>99</v>
      </c>
      <c r="H62" s="100">
        <v>5.8206018518518511E-2</v>
      </c>
      <c r="I62" s="108">
        <f t="shared" si="2"/>
        <v>3.7384259259259159E-3</v>
      </c>
      <c r="J62" s="106">
        <f t="shared" si="3"/>
        <v>35.792404056472456</v>
      </c>
      <c r="K62" s="101"/>
      <c r="L62" s="107"/>
    </row>
    <row r="63" spans="1:12" ht="21.75" customHeight="1" x14ac:dyDescent="0.2">
      <c r="A63" s="128" t="s">
        <v>122</v>
      </c>
      <c r="B63" s="99">
        <v>32</v>
      </c>
      <c r="C63" s="104">
        <v>10116267113</v>
      </c>
      <c r="D63" s="102" t="s">
        <v>102</v>
      </c>
      <c r="E63" s="103">
        <v>39225</v>
      </c>
      <c r="F63" s="104" t="s">
        <v>52</v>
      </c>
      <c r="G63" s="105" t="s">
        <v>99</v>
      </c>
      <c r="H63" s="100"/>
      <c r="I63" s="108" t="str">
        <f t="shared" si="2"/>
        <v/>
      </c>
      <c r="J63" s="106" t="str">
        <f t="shared" si="3"/>
        <v/>
      </c>
      <c r="K63" s="101"/>
      <c r="L63" s="107"/>
    </row>
    <row r="64" spans="1:12" ht="21.75" customHeight="1" x14ac:dyDescent="0.2">
      <c r="A64" s="128" t="s">
        <v>122</v>
      </c>
      <c r="B64" s="99">
        <v>34</v>
      </c>
      <c r="C64" s="104">
        <v>10127394831</v>
      </c>
      <c r="D64" s="102" t="s">
        <v>104</v>
      </c>
      <c r="E64" s="103">
        <v>39318</v>
      </c>
      <c r="F64" s="104" t="s">
        <v>52</v>
      </c>
      <c r="G64" s="105" t="s">
        <v>99</v>
      </c>
      <c r="H64" s="100"/>
      <c r="I64" s="108" t="str">
        <f t="shared" si="2"/>
        <v/>
      </c>
      <c r="J64" s="106" t="str">
        <f t="shared" si="3"/>
        <v/>
      </c>
      <c r="K64" s="101"/>
      <c r="L64" s="107"/>
    </row>
    <row r="65" spans="1:12" ht="21.75" customHeight="1" x14ac:dyDescent="0.2">
      <c r="A65" s="128" t="s">
        <v>122</v>
      </c>
      <c r="B65" s="99">
        <v>33</v>
      </c>
      <c r="C65" s="104"/>
      <c r="D65" s="102" t="s">
        <v>103</v>
      </c>
      <c r="E65" s="103">
        <v>38883</v>
      </c>
      <c r="F65" s="104" t="s">
        <v>52</v>
      </c>
      <c r="G65" s="105" t="s">
        <v>99</v>
      </c>
      <c r="H65" s="100"/>
      <c r="I65" s="108" t="str">
        <f t="shared" si="2"/>
        <v/>
      </c>
      <c r="J65" s="106" t="str">
        <f t="shared" si="3"/>
        <v/>
      </c>
      <c r="K65" s="101"/>
      <c r="L65" s="107"/>
    </row>
    <row r="66" spans="1:12" ht="21.75" customHeight="1" x14ac:dyDescent="0.2">
      <c r="A66" s="128" t="s">
        <v>122</v>
      </c>
      <c r="B66" s="99">
        <v>40</v>
      </c>
      <c r="C66" s="104">
        <v>10105909331</v>
      </c>
      <c r="D66" s="102" t="s">
        <v>79</v>
      </c>
      <c r="E66" s="103">
        <v>39104</v>
      </c>
      <c r="F66" s="104" t="s">
        <v>52</v>
      </c>
      <c r="G66" s="105" t="s">
        <v>42</v>
      </c>
      <c r="H66" s="100"/>
      <c r="I66" s="108" t="str">
        <f t="shared" si="2"/>
        <v/>
      </c>
      <c r="J66" s="106" t="str">
        <f t="shared" si="3"/>
        <v/>
      </c>
      <c r="K66" s="101"/>
      <c r="L66" s="107"/>
    </row>
    <row r="67" spans="1:12" ht="21.75" customHeight="1" x14ac:dyDescent="0.2">
      <c r="A67" s="128" t="s">
        <v>122</v>
      </c>
      <c r="B67" s="99">
        <v>14</v>
      </c>
      <c r="C67" s="104">
        <v>10125033081</v>
      </c>
      <c r="D67" s="102" t="s">
        <v>72</v>
      </c>
      <c r="E67" s="103">
        <v>39126</v>
      </c>
      <c r="F67" s="104" t="s">
        <v>40</v>
      </c>
      <c r="G67" s="105" t="s">
        <v>73</v>
      </c>
      <c r="H67" s="100"/>
      <c r="I67" s="108" t="str">
        <f t="shared" si="2"/>
        <v/>
      </c>
      <c r="J67" s="106" t="str">
        <f t="shared" si="3"/>
        <v/>
      </c>
      <c r="K67" s="101"/>
      <c r="L67" s="107"/>
    </row>
    <row r="68" spans="1:12" ht="21.75" customHeight="1" x14ac:dyDescent="0.2">
      <c r="A68" s="128" t="s">
        <v>122</v>
      </c>
      <c r="B68" s="99">
        <v>24</v>
      </c>
      <c r="C68" s="104">
        <v>10105978645</v>
      </c>
      <c r="D68" s="102" t="s">
        <v>91</v>
      </c>
      <c r="E68" s="103">
        <v>39215</v>
      </c>
      <c r="F68" s="104" t="s">
        <v>40</v>
      </c>
      <c r="G68" s="105" t="s">
        <v>22</v>
      </c>
      <c r="H68" s="100"/>
      <c r="I68" s="108" t="str">
        <f t="shared" si="2"/>
        <v/>
      </c>
      <c r="J68" s="106" t="str">
        <f t="shared" si="3"/>
        <v/>
      </c>
      <c r="K68" s="101"/>
      <c r="L68" s="107"/>
    </row>
    <row r="69" spans="1:12" ht="21.75" customHeight="1" x14ac:dyDescent="0.2">
      <c r="A69" s="128" t="s">
        <v>122</v>
      </c>
      <c r="B69" s="99">
        <v>44</v>
      </c>
      <c r="C69" s="104">
        <v>10115493739</v>
      </c>
      <c r="D69" s="102" t="s">
        <v>44</v>
      </c>
      <c r="E69" s="103">
        <v>39351</v>
      </c>
      <c r="F69" s="104" t="s">
        <v>52</v>
      </c>
      <c r="G69" s="105" t="s">
        <v>47</v>
      </c>
      <c r="H69" s="100"/>
      <c r="I69" s="108" t="str">
        <f t="shared" si="2"/>
        <v/>
      </c>
      <c r="J69" s="106" t="str">
        <f t="shared" si="3"/>
        <v/>
      </c>
      <c r="K69" s="101"/>
      <c r="L69" s="107"/>
    </row>
    <row r="70" spans="1:12" ht="21.75" customHeight="1" x14ac:dyDescent="0.2">
      <c r="A70" s="128" t="s">
        <v>122</v>
      </c>
      <c r="B70" s="99">
        <v>46</v>
      </c>
      <c r="C70" s="104">
        <v>10127428375</v>
      </c>
      <c r="D70" s="102" t="s">
        <v>46</v>
      </c>
      <c r="E70" s="103">
        <v>39376</v>
      </c>
      <c r="F70" s="104" t="s">
        <v>52</v>
      </c>
      <c r="G70" s="105" t="s">
        <v>47</v>
      </c>
      <c r="H70" s="100"/>
      <c r="I70" s="108" t="str">
        <f t="shared" si="2"/>
        <v/>
      </c>
      <c r="J70" s="106" t="str">
        <f t="shared" si="3"/>
        <v/>
      </c>
      <c r="K70" s="101"/>
      <c r="L70" s="107"/>
    </row>
    <row r="71" spans="1:12" ht="21.75" customHeight="1" x14ac:dyDescent="0.2">
      <c r="A71" s="128" t="s">
        <v>122</v>
      </c>
      <c r="B71" s="99">
        <v>28</v>
      </c>
      <c r="C71" s="104">
        <v>10119432242</v>
      </c>
      <c r="D71" s="102" t="s">
        <v>95</v>
      </c>
      <c r="E71" s="103">
        <v>39294</v>
      </c>
      <c r="F71" s="104" t="s">
        <v>40</v>
      </c>
      <c r="G71" s="105" t="s">
        <v>22</v>
      </c>
      <c r="H71" s="100"/>
      <c r="I71" s="108" t="str">
        <f t="shared" si="2"/>
        <v/>
      </c>
      <c r="J71" s="106" t="str">
        <f t="shared" si="3"/>
        <v/>
      </c>
      <c r="K71" s="101"/>
      <c r="L71" s="107"/>
    </row>
    <row r="72" spans="1:12" ht="21.75" customHeight="1" x14ac:dyDescent="0.2">
      <c r="A72" s="128" t="s">
        <v>122</v>
      </c>
      <c r="B72" s="99">
        <v>50</v>
      </c>
      <c r="C72" s="104">
        <v>10126131003</v>
      </c>
      <c r="D72" s="102" t="s">
        <v>109</v>
      </c>
      <c r="E72" s="103">
        <v>38883</v>
      </c>
      <c r="F72" s="104" t="s">
        <v>52</v>
      </c>
      <c r="G72" s="105" t="s">
        <v>106</v>
      </c>
      <c r="H72" s="100"/>
      <c r="I72" s="108" t="str">
        <f t="shared" si="2"/>
        <v/>
      </c>
      <c r="J72" s="106" t="str">
        <f t="shared" si="3"/>
        <v/>
      </c>
      <c r="K72" s="101"/>
      <c r="L72" s="107"/>
    </row>
    <row r="73" spans="1:12" ht="21.75" customHeight="1" x14ac:dyDescent="0.2">
      <c r="A73" s="128" t="s">
        <v>122</v>
      </c>
      <c r="B73" s="99">
        <v>8</v>
      </c>
      <c r="C73" s="104"/>
      <c r="D73" s="102" t="s">
        <v>66</v>
      </c>
      <c r="E73" s="103">
        <v>39115</v>
      </c>
      <c r="F73" s="104" t="s">
        <v>52</v>
      </c>
      <c r="G73" s="105" t="s">
        <v>67</v>
      </c>
      <c r="H73" s="100"/>
      <c r="I73" s="108" t="str">
        <f t="shared" si="2"/>
        <v/>
      </c>
      <c r="J73" s="106" t="str">
        <f t="shared" si="3"/>
        <v/>
      </c>
      <c r="K73" s="101"/>
      <c r="L73" s="107"/>
    </row>
    <row r="74" spans="1:12" ht="21.75" customHeight="1" x14ac:dyDescent="0.2">
      <c r="A74" s="128" t="s">
        <v>122</v>
      </c>
      <c r="B74" s="99">
        <v>7</v>
      </c>
      <c r="C74" s="104">
        <v>10100863008</v>
      </c>
      <c r="D74" s="102" t="s">
        <v>65</v>
      </c>
      <c r="E74" s="103">
        <v>39432</v>
      </c>
      <c r="F74" s="104" t="s">
        <v>52</v>
      </c>
      <c r="G74" s="105" t="s">
        <v>67</v>
      </c>
      <c r="H74" s="100"/>
      <c r="I74" s="108" t="str">
        <f t="shared" si="2"/>
        <v/>
      </c>
      <c r="J74" s="106" t="str">
        <f t="shared" si="3"/>
        <v/>
      </c>
      <c r="K74" s="101"/>
      <c r="L74" s="107"/>
    </row>
    <row r="75" spans="1:12" ht="21.75" customHeight="1" x14ac:dyDescent="0.2">
      <c r="A75" s="128" t="s">
        <v>122</v>
      </c>
      <c r="B75" s="99">
        <v>51</v>
      </c>
      <c r="C75" s="104">
        <v>10125915680</v>
      </c>
      <c r="D75" s="102" t="s">
        <v>110</v>
      </c>
      <c r="E75" s="103">
        <v>39444</v>
      </c>
      <c r="F75" s="104" t="s">
        <v>52</v>
      </c>
      <c r="G75" s="105" t="s">
        <v>106</v>
      </c>
      <c r="H75" s="100"/>
      <c r="I75" s="108" t="str">
        <f t="shared" si="2"/>
        <v/>
      </c>
      <c r="J75" s="106" t="str">
        <f t="shared" si="3"/>
        <v/>
      </c>
      <c r="K75" s="101"/>
      <c r="L75" s="107"/>
    </row>
    <row r="76" spans="1:12" ht="21.75" customHeight="1" x14ac:dyDescent="0.2">
      <c r="A76" s="128" t="s">
        <v>122</v>
      </c>
      <c r="B76" s="99">
        <v>45</v>
      </c>
      <c r="C76" s="104">
        <v>10127428274</v>
      </c>
      <c r="D76" s="102" t="s">
        <v>45</v>
      </c>
      <c r="E76" s="103">
        <v>39296</v>
      </c>
      <c r="F76" s="104" t="s">
        <v>52</v>
      </c>
      <c r="G76" s="105" t="s">
        <v>47</v>
      </c>
      <c r="H76" s="100"/>
      <c r="I76" s="108" t="str">
        <f t="shared" si="2"/>
        <v/>
      </c>
      <c r="J76" s="106" t="str">
        <f t="shared" si="3"/>
        <v/>
      </c>
      <c r="K76" s="101"/>
      <c r="L76" s="107"/>
    </row>
    <row r="77" spans="1:12" ht="21.75" customHeight="1" x14ac:dyDescent="0.2">
      <c r="A77" s="128" t="s">
        <v>122</v>
      </c>
      <c r="B77" s="99">
        <v>52</v>
      </c>
      <c r="C77" s="104"/>
      <c r="D77" s="102" t="s">
        <v>111</v>
      </c>
      <c r="E77" s="103">
        <v>39145</v>
      </c>
      <c r="F77" s="104" t="s">
        <v>52</v>
      </c>
      <c r="G77" s="105" t="s">
        <v>106</v>
      </c>
      <c r="H77" s="100"/>
      <c r="I77" s="108" t="str">
        <f t="shared" si="2"/>
        <v/>
      </c>
      <c r="J77" s="106" t="str">
        <f t="shared" si="3"/>
        <v/>
      </c>
      <c r="K77" s="101"/>
      <c r="L77" s="107"/>
    </row>
    <row r="78" spans="1:12" ht="21.75" customHeight="1" x14ac:dyDescent="0.2">
      <c r="A78" s="128" t="s">
        <v>122</v>
      </c>
      <c r="B78" s="99">
        <v>3</v>
      </c>
      <c r="C78" s="104">
        <v>10104596696</v>
      </c>
      <c r="D78" s="102" t="s">
        <v>62</v>
      </c>
      <c r="E78" s="103">
        <v>38940</v>
      </c>
      <c r="F78" s="104" t="s">
        <v>52</v>
      </c>
      <c r="G78" s="105" t="s">
        <v>67</v>
      </c>
      <c r="H78" s="100"/>
      <c r="I78" s="108" t="str">
        <f t="shared" si="2"/>
        <v/>
      </c>
      <c r="J78" s="106" t="str">
        <f t="shared" si="3"/>
        <v/>
      </c>
      <c r="K78" s="101"/>
      <c r="L78" s="107"/>
    </row>
    <row r="79" spans="1:12" ht="21.75" customHeight="1" x14ac:dyDescent="0.2">
      <c r="A79" s="128" t="s">
        <v>122</v>
      </c>
      <c r="B79" s="99">
        <v>2</v>
      </c>
      <c r="C79" s="104">
        <v>10094202643</v>
      </c>
      <c r="D79" s="102" t="s">
        <v>61</v>
      </c>
      <c r="E79" s="103">
        <v>39402</v>
      </c>
      <c r="F79" s="104" t="s">
        <v>52</v>
      </c>
      <c r="G79" s="105" t="s">
        <v>67</v>
      </c>
      <c r="H79" s="100"/>
      <c r="I79" s="108" t="str">
        <f t="shared" si="2"/>
        <v/>
      </c>
      <c r="J79" s="106" t="str">
        <f t="shared" si="3"/>
        <v/>
      </c>
      <c r="K79" s="101"/>
      <c r="L79" s="107"/>
    </row>
    <row r="80" spans="1:12" ht="21.75" customHeight="1" x14ac:dyDescent="0.2">
      <c r="A80" s="128" t="s">
        <v>122</v>
      </c>
      <c r="B80" s="99">
        <v>110</v>
      </c>
      <c r="C80" s="104"/>
      <c r="D80" s="102" t="s">
        <v>119</v>
      </c>
      <c r="E80" s="103">
        <v>38835</v>
      </c>
      <c r="F80" s="104" t="s">
        <v>52</v>
      </c>
      <c r="G80" s="105" t="s">
        <v>99</v>
      </c>
      <c r="H80" s="100"/>
      <c r="I80" s="108" t="str">
        <f t="shared" si="2"/>
        <v/>
      </c>
      <c r="J80" s="106" t="str">
        <f t="shared" si="3"/>
        <v/>
      </c>
      <c r="K80" s="101"/>
      <c r="L80" s="107"/>
    </row>
    <row r="81" spans="1:12" ht="21.75" customHeight="1" x14ac:dyDescent="0.2">
      <c r="A81" s="128" t="s">
        <v>123</v>
      </c>
      <c r="B81" s="99">
        <v>57</v>
      </c>
      <c r="C81" s="104">
        <v>10105029156</v>
      </c>
      <c r="D81" s="102" t="s">
        <v>54</v>
      </c>
      <c r="E81" s="103">
        <v>38730</v>
      </c>
      <c r="F81" s="104" t="s">
        <v>32</v>
      </c>
      <c r="G81" s="105" t="s">
        <v>25</v>
      </c>
      <c r="H81" s="100"/>
      <c r="I81" s="108" t="str">
        <f t="shared" si="2"/>
        <v/>
      </c>
      <c r="J81" s="106" t="str">
        <f t="shared" si="3"/>
        <v/>
      </c>
      <c r="K81" s="101"/>
      <c r="L81" s="107"/>
    </row>
    <row r="82" spans="1:12" ht="21.75" customHeight="1" x14ac:dyDescent="0.2">
      <c r="A82" s="128" t="s">
        <v>123</v>
      </c>
      <c r="B82" s="99">
        <v>58</v>
      </c>
      <c r="C82" s="104">
        <v>10091275667</v>
      </c>
      <c r="D82" s="102" t="s">
        <v>55</v>
      </c>
      <c r="E82" s="103">
        <v>39330</v>
      </c>
      <c r="F82" s="104" t="s">
        <v>52</v>
      </c>
      <c r="G82" s="105" t="s">
        <v>25</v>
      </c>
      <c r="H82" s="100"/>
      <c r="I82" s="108" t="str">
        <f t="shared" si="2"/>
        <v/>
      </c>
      <c r="J82" s="106" t="str">
        <f t="shared" si="3"/>
        <v/>
      </c>
      <c r="K82" s="101"/>
      <c r="L82" s="107"/>
    </row>
    <row r="83" spans="1:12" ht="21.75" customHeight="1" x14ac:dyDescent="0.2">
      <c r="A83" s="128" t="s">
        <v>123</v>
      </c>
      <c r="B83" s="99">
        <v>59</v>
      </c>
      <c r="C83" s="104">
        <v>10120512578</v>
      </c>
      <c r="D83" s="102" t="s">
        <v>56</v>
      </c>
      <c r="E83" s="103">
        <v>39210</v>
      </c>
      <c r="F83" s="104" t="s">
        <v>52</v>
      </c>
      <c r="G83" s="105" t="s">
        <v>25</v>
      </c>
      <c r="H83" s="100"/>
      <c r="I83" s="108" t="str">
        <f t="shared" si="2"/>
        <v/>
      </c>
      <c r="J83" s="106" t="str">
        <f t="shared" si="3"/>
        <v/>
      </c>
      <c r="K83" s="101"/>
      <c r="L83" s="107"/>
    </row>
    <row r="84" spans="1:12" ht="21.75" customHeight="1" x14ac:dyDescent="0.2">
      <c r="A84" s="128" t="s">
        <v>123</v>
      </c>
      <c r="B84" s="99">
        <v>60</v>
      </c>
      <c r="C84" s="104">
        <v>10112134711</v>
      </c>
      <c r="D84" s="102" t="s">
        <v>57</v>
      </c>
      <c r="E84" s="103">
        <v>38958</v>
      </c>
      <c r="F84" s="104" t="s">
        <v>32</v>
      </c>
      <c r="G84" s="105" t="s">
        <v>25</v>
      </c>
      <c r="H84" s="100"/>
      <c r="I84" s="108" t="str">
        <f t="shared" si="2"/>
        <v/>
      </c>
      <c r="J84" s="106" t="str">
        <f t="shared" si="3"/>
        <v/>
      </c>
      <c r="K84" s="101"/>
      <c r="L84" s="107"/>
    </row>
    <row r="85" spans="1:12" ht="21.75" customHeight="1" x14ac:dyDescent="0.2">
      <c r="A85" s="128" t="s">
        <v>123</v>
      </c>
      <c r="B85" s="99">
        <v>61</v>
      </c>
      <c r="C85" s="104">
        <v>10115982577</v>
      </c>
      <c r="D85" s="102" t="s">
        <v>58</v>
      </c>
      <c r="E85" s="103">
        <v>39313</v>
      </c>
      <c r="F85" s="104" t="s">
        <v>52</v>
      </c>
      <c r="G85" s="105" t="s">
        <v>25</v>
      </c>
      <c r="H85" s="100"/>
      <c r="I85" s="108" t="str">
        <f t="shared" si="2"/>
        <v/>
      </c>
      <c r="J85" s="106" t="str">
        <f t="shared" si="3"/>
        <v/>
      </c>
      <c r="K85" s="101"/>
      <c r="L85" s="107"/>
    </row>
    <row r="86" spans="1:12" ht="21.75" customHeight="1" x14ac:dyDescent="0.2">
      <c r="A86" s="128" t="s">
        <v>123</v>
      </c>
      <c r="B86" s="99">
        <v>62</v>
      </c>
      <c r="C86" s="104">
        <v>10092384194</v>
      </c>
      <c r="D86" s="102" t="s">
        <v>59</v>
      </c>
      <c r="E86" s="103">
        <v>38721</v>
      </c>
      <c r="F86" s="104" t="s">
        <v>32</v>
      </c>
      <c r="G86" s="105" t="s">
        <v>25</v>
      </c>
      <c r="H86" s="108"/>
      <c r="I86" s="108"/>
      <c r="J86" s="106"/>
      <c r="K86" s="101"/>
      <c r="L86" s="107"/>
    </row>
    <row r="87" spans="1:12" ht="21.75" customHeight="1" thickBot="1" x14ac:dyDescent="0.25">
      <c r="A87" s="129" t="s">
        <v>123</v>
      </c>
      <c r="B87" s="130">
        <v>111</v>
      </c>
      <c r="C87" s="131"/>
      <c r="D87" s="132" t="s">
        <v>117</v>
      </c>
      <c r="E87" s="133">
        <v>38792</v>
      </c>
      <c r="F87" s="131" t="s">
        <v>52</v>
      </c>
      <c r="G87" s="134" t="s">
        <v>99</v>
      </c>
      <c r="H87" s="135"/>
      <c r="I87" s="135"/>
      <c r="J87" s="136"/>
      <c r="K87" s="130"/>
      <c r="L87" s="137"/>
    </row>
    <row r="88" spans="1:12" ht="10.5" customHeight="1" thickTop="1" thickBot="1" x14ac:dyDescent="0.25">
      <c r="A88" s="109"/>
      <c r="B88" s="72"/>
      <c r="C88" s="110"/>
      <c r="D88" s="111"/>
      <c r="E88" s="112"/>
      <c r="F88" s="110"/>
      <c r="G88" s="113"/>
      <c r="H88" s="114"/>
      <c r="I88" s="114"/>
      <c r="J88" s="115"/>
      <c r="K88" s="72"/>
      <c r="L88" s="116"/>
    </row>
    <row r="89" spans="1:12" s="24" customFormat="1" ht="17.25" customHeight="1" thickTop="1" x14ac:dyDescent="0.2">
      <c r="A89" s="93" t="s">
        <v>5</v>
      </c>
      <c r="B89" s="94"/>
      <c r="C89" s="94"/>
      <c r="D89" s="94"/>
      <c r="E89" s="94"/>
      <c r="F89" s="94"/>
      <c r="G89" s="94" t="s">
        <v>6</v>
      </c>
      <c r="H89" s="94"/>
      <c r="I89" s="94"/>
      <c r="J89" s="94"/>
      <c r="K89" s="94"/>
      <c r="L89" s="95"/>
    </row>
    <row r="90" spans="1:12" s="24" customFormat="1" ht="16.5" customHeight="1" x14ac:dyDescent="0.2">
      <c r="A90" s="14" t="s">
        <v>137</v>
      </c>
      <c r="B90" s="4"/>
      <c r="C90" s="39"/>
      <c r="D90" s="8"/>
      <c r="E90" s="40"/>
      <c r="F90" s="12"/>
      <c r="G90" s="41" t="s">
        <v>33</v>
      </c>
      <c r="H90" s="8">
        <v>9</v>
      </c>
      <c r="I90" s="40"/>
      <c r="J90" s="42"/>
      <c r="K90" s="43" t="s">
        <v>31</v>
      </c>
      <c r="L90" s="44">
        <f>COUNTIF(F23:F107,"ЗМС")</f>
        <v>0</v>
      </c>
    </row>
    <row r="91" spans="1:12" s="24" customFormat="1" ht="16.5" customHeight="1" x14ac:dyDescent="0.2">
      <c r="A91" s="14" t="s">
        <v>138</v>
      </c>
      <c r="B91" s="4"/>
      <c r="C91" s="45"/>
      <c r="D91" s="8"/>
      <c r="E91" s="46"/>
      <c r="F91" s="13"/>
      <c r="G91" s="47" t="s">
        <v>26</v>
      </c>
      <c r="H91" s="8">
        <f>H92+H97</f>
        <v>65</v>
      </c>
      <c r="I91" s="48"/>
      <c r="J91" s="49"/>
      <c r="K91" s="43" t="s">
        <v>20</v>
      </c>
      <c r="L91" s="44">
        <f>COUNTIF(F23:F107,"МСМК")</f>
        <v>0</v>
      </c>
    </row>
    <row r="92" spans="1:12" s="24" customFormat="1" ht="16.5" customHeight="1" x14ac:dyDescent="0.2">
      <c r="A92" s="14" t="s">
        <v>139</v>
      </c>
      <c r="B92" s="4"/>
      <c r="C92" s="50"/>
      <c r="D92" s="8"/>
      <c r="E92" s="46"/>
      <c r="F92" s="13"/>
      <c r="G92" s="47" t="s">
        <v>27</v>
      </c>
      <c r="H92" s="8">
        <f>H93+H95+H96</f>
        <v>58</v>
      </c>
      <c r="I92" s="48"/>
      <c r="J92" s="49"/>
      <c r="K92" s="43" t="s">
        <v>23</v>
      </c>
      <c r="L92" s="44">
        <f>COUNTIF(F23:F107,"МС")</f>
        <v>0</v>
      </c>
    </row>
    <row r="93" spans="1:12" s="24" customFormat="1" ht="16.5" customHeight="1" x14ac:dyDescent="0.2">
      <c r="A93" s="14" t="s">
        <v>140</v>
      </c>
      <c r="B93" s="4"/>
      <c r="C93" s="50"/>
      <c r="D93" s="8"/>
      <c r="E93" s="46"/>
      <c r="F93" s="13"/>
      <c r="G93" s="47" t="s">
        <v>28</v>
      </c>
      <c r="H93" s="8">
        <f>COUNT(A23:A107)</f>
        <v>40</v>
      </c>
      <c r="I93" s="48"/>
      <c r="J93" s="49"/>
      <c r="K93" s="43" t="s">
        <v>32</v>
      </c>
      <c r="L93" s="44">
        <f>COUNTIF(F23:F107,"КМС")</f>
        <v>18</v>
      </c>
    </row>
    <row r="94" spans="1:12" s="24" customFormat="1" ht="16.5" customHeight="1" x14ac:dyDescent="0.2">
      <c r="A94" s="14"/>
      <c r="B94" s="4"/>
      <c r="C94" s="50"/>
      <c r="D94" s="8"/>
      <c r="E94" s="46"/>
      <c r="F94" s="13"/>
      <c r="G94" s="47" t="s">
        <v>51</v>
      </c>
      <c r="H94" s="8">
        <f>COUNTIF(A23:A107,"ЛИМ")</f>
        <v>0</v>
      </c>
      <c r="I94" s="48"/>
      <c r="J94" s="49"/>
      <c r="K94" s="43" t="s">
        <v>40</v>
      </c>
      <c r="L94" s="44">
        <f>COUNTIF(F23:F107,"1 СР")</f>
        <v>13</v>
      </c>
    </row>
    <row r="95" spans="1:12" s="24" customFormat="1" ht="16.5" customHeight="1" x14ac:dyDescent="0.2">
      <c r="A95" s="14"/>
      <c r="B95" s="4"/>
      <c r="C95" s="4"/>
      <c r="D95" s="8"/>
      <c r="E95" s="46"/>
      <c r="F95" s="13"/>
      <c r="G95" s="47" t="s">
        <v>29</v>
      </c>
      <c r="H95" s="8">
        <f>COUNTIF(A23:A107,"НФ")</f>
        <v>18</v>
      </c>
      <c r="I95" s="48"/>
      <c r="J95" s="49"/>
      <c r="K95" s="43" t="s">
        <v>52</v>
      </c>
      <c r="L95" s="44">
        <f>COUNTIF(F23:F107,"2 СР")</f>
        <v>34</v>
      </c>
    </row>
    <row r="96" spans="1:12" s="24" customFormat="1" ht="16.5" customHeight="1" x14ac:dyDescent="0.2">
      <c r="A96" s="14"/>
      <c r="B96" s="4"/>
      <c r="C96" s="4"/>
      <c r="D96" s="8"/>
      <c r="E96" s="46"/>
      <c r="F96" s="13"/>
      <c r="G96" s="47" t="s">
        <v>34</v>
      </c>
      <c r="H96" s="8">
        <f>COUNTIF(A23:A107,"ДСКВ")</f>
        <v>0</v>
      </c>
      <c r="I96" s="48"/>
      <c r="J96" s="49"/>
      <c r="K96" s="43" t="s">
        <v>53</v>
      </c>
      <c r="L96" s="44">
        <f>COUNTIF(F22:F107,"3 СР")</f>
        <v>0</v>
      </c>
    </row>
    <row r="97" spans="1:12" s="24" customFormat="1" ht="16.5" customHeight="1" x14ac:dyDescent="0.2">
      <c r="A97" s="14"/>
      <c r="B97" s="4"/>
      <c r="C97" s="4"/>
      <c r="D97" s="8"/>
      <c r="E97" s="52"/>
      <c r="F97" s="53"/>
      <c r="G97" s="47" t="s">
        <v>30</v>
      </c>
      <c r="H97" s="8">
        <f>COUNTIF(A23:A107,"НС")</f>
        <v>7</v>
      </c>
      <c r="I97" s="54"/>
      <c r="J97" s="55"/>
      <c r="K97" s="43"/>
      <c r="L97" s="51"/>
    </row>
    <row r="98" spans="1:12" s="24" customFormat="1" ht="7.5" customHeight="1" x14ac:dyDescent="0.2">
      <c r="A98" s="56"/>
      <c r="B98" s="27"/>
      <c r="C98" s="27"/>
      <c r="D98" s="16"/>
      <c r="E98" s="16"/>
      <c r="F98" s="16"/>
      <c r="G98" s="16"/>
      <c r="H98" s="16"/>
      <c r="I98" s="16"/>
      <c r="J98" s="57"/>
      <c r="K98" s="16"/>
      <c r="L98" s="58"/>
    </row>
    <row r="99" spans="1:12" s="20" customFormat="1" ht="18.75" customHeight="1" x14ac:dyDescent="0.2">
      <c r="A99" s="138" t="s">
        <v>3</v>
      </c>
      <c r="B99" s="139"/>
      <c r="C99" s="139"/>
      <c r="D99" s="139"/>
      <c r="E99" s="139" t="s">
        <v>11</v>
      </c>
      <c r="F99" s="139"/>
      <c r="G99" s="139"/>
      <c r="H99" s="139"/>
      <c r="I99" s="139" t="s">
        <v>4</v>
      </c>
      <c r="J99" s="139"/>
      <c r="K99" s="139"/>
      <c r="L99" s="140"/>
    </row>
    <row r="100" spans="1:12" s="24" customFormat="1" ht="12.75" customHeight="1" x14ac:dyDescent="0.2">
      <c r="A100" s="73"/>
      <c r="B100" s="74"/>
      <c r="C100" s="74"/>
      <c r="D100" s="74"/>
      <c r="E100" s="74"/>
      <c r="F100" s="78"/>
      <c r="G100" s="78"/>
      <c r="H100" s="78"/>
      <c r="I100" s="78"/>
      <c r="J100" s="78"/>
      <c r="K100" s="78"/>
      <c r="L100" s="96"/>
    </row>
    <row r="101" spans="1:12" s="24" customFormat="1" ht="15" customHeight="1" x14ac:dyDescent="0.2">
      <c r="A101" s="26"/>
      <c r="B101" s="27"/>
      <c r="C101" s="27"/>
      <c r="D101" s="27"/>
      <c r="E101" s="27"/>
      <c r="F101" s="27"/>
      <c r="G101" s="27"/>
      <c r="H101" s="27"/>
      <c r="I101" s="27"/>
      <c r="J101" s="27"/>
      <c r="K101" s="27"/>
      <c r="L101" s="25"/>
    </row>
    <row r="102" spans="1:12" s="24" customFormat="1" ht="16.5" customHeight="1" x14ac:dyDescent="0.2">
      <c r="A102" s="26"/>
      <c r="B102" s="27"/>
      <c r="C102" s="27"/>
      <c r="D102" s="27"/>
      <c r="E102" s="27"/>
      <c r="F102" s="27"/>
      <c r="G102" s="27"/>
      <c r="H102" s="27"/>
      <c r="I102" s="27"/>
      <c r="J102" s="27"/>
      <c r="K102" s="27"/>
      <c r="L102" s="25"/>
    </row>
    <row r="103" spans="1:12" s="24" customFormat="1" ht="17.25" customHeight="1" x14ac:dyDescent="0.2">
      <c r="A103" s="73"/>
      <c r="B103" s="74"/>
      <c r="C103" s="74"/>
      <c r="D103" s="74"/>
      <c r="E103" s="74"/>
      <c r="F103" s="74"/>
      <c r="G103" s="74"/>
      <c r="H103" s="74"/>
      <c r="I103" s="74"/>
      <c r="J103" s="74"/>
      <c r="K103" s="74"/>
      <c r="L103" s="92"/>
    </row>
    <row r="104" spans="1:12" s="24" customFormat="1" ht="26.25" customHeight="1" x14ac:dyDescent="0.2">
      <c r="A104" s="73"/>
      <c r="B104" s="74"/>
      <c r="C104" s="74"/>
      <c r="D104" s="74"/>
      <c r="E104" s="74"/>
      <c r="F104" s="75"/>
      <c r="G104" s="75"/>
      <c r="H104" s="75"/>
      <c r="I104" s="75"/>
      <c r="J104" s="75"/>
      <c r="K104" s="75"/>
      <c r="L104" s="97"/>
    </row>
    <row r="105" spans="1:12" s="24" customFormat="1" ht="17.25" customHeight="1" thickBot="1" x14ac:dyDescent="0.25">
      <c r="A105" s="76"/>
      <c r="B105" s="77"/>
      <c r="C105" s="77"/>
      <c r="D105" s="77"/>
      <c r="E105" s="77" t="str">
        <f>G17</f>
        <v>ЖУРКИН С.Г. (1К, г. ОРЕЛ)</v>
      </c>
      <c r="F105" s="77"/>
      <c r="G105" s="77"/>
      <c r="H105" s="77"/>
      <c r="I105" s="77" t="str">
        <f>G18</f>
        <v>СТОЛЯРОВА Т.Е. (ВК, г. ОРЕЛ)</v>
      </c>
      <c r="J105" s="77"/>
      <c r="K105" s="77"/>
      <c r="L105" s="98"/>
    </row>
    <row r="106" spans="1:12" s="24" customFormat="1" ht="13.5" customHeight="1" thickTop="1" x14ac:dyDescent="0.2">
      <c r="A106" s="16"/>
      <c r="B106" s="27"/>
      <c r="C106" s="27"/>
      <c r="D106" s="16"/>
      <c r="E106" s="16"/>
      <c r="F106" s="16"/>
      <c r="G106" s="16"/>
      <c r="H106" s="16"/>
      <c r="I106" s="16"/>
      <c r="J106" s="57"/>
      <c r="K106" s="16"/>
      <c r="L106" s="16"/>
    </row>
    <row r="107" spans="1:12" s="24" customFormat="1" ht="26.25" customHeight="1" x14ac:dyDescent="0.2">
      <c r="A107" s="16"/>
      <c r="B107" s="27"/>
      <c r="C107" s="27"/>
      <c r="D107" s="16"/>
      <c r="E107" s="16"/>
      <c r="F107" s="16"/>
      <c r="G107" s="16"/>
      <c r="H107" s="16"/>
      <c r="I107" s="16"/>
      <c r="J107" s="57"/>
      <c r="K107" s="16"/>
      <c r="L107" s="16"/>
    </row>
    <row r="108" spans="1:12" s="24" customFormat="1" ht="26.25" customHeight="1" x14ac:dyDescent="0.2">
      <c r="A108" s="16"/>
      <c r="B108" s="27"/>
      <c r="C108" s="27"/>
      <c r="D108" s="16"/>
      <c r="E108" s="16"/>
      <c r="F108" s="16"/>
      <c r="G108" s="16"/>
      <c r="H108" s="16"/>
      <c r="I108" s="16"/>
      <c r="J108" s="57"/>
      <c r="K108" s="16"/>
      <c r="L108" s="16"/>
    </row>
    <row r="109" spans="1:12" s="24" customFormat="1" ht="26.25" customHeight="1" x14ac:dyDescent="0.2">
      <c r="A109" s="16"/>
      <c r="B109" s="27"/>
      <c r="C109" s="27"/>
      <c r="D109" s="16"/>
      <c r="E109" s="16"/>
      <c r="F109" s="16"/>
      <c r="G109" s="16"/>
      <c r="H109" s="16"/>
      <c r="I109" s="16"/>
      <c r="J109" s="57"/>
      <c r="K109" s="16"/>
      <c r="L109" s="16"/>
    </row>
    <row r="110" spans="1:12" s="24" customFormat="1" ht="26.25" customHeight="1" x14ac:dyDescent="0.2">
      <c r="A110" s="16"/>
      <c r="B110" s="27"/>
      <c r="C110" s="27"/>
      <c r="D110" s="16"/>
      <c r="E110" s="16"/>
      <c r="F110" s="16"/>
      <c r="G110" s="16"/>
      <c r="H110" s="16"/>
      <c r="I110" s="16"/>
      <c r="J110" s="57"/>
      <c r="K110" s="16"/>
      <c r="L110" s="16"/>
    </row>
    <row r="111" spans="1:12" s="24" customFormat="1" ht="26.25" customHeight="1" x14ac:dyDescent="0.2">
      <c r="A111" s="16"/>
      <c r="B111" s="27"/>
      <c r="C111" s="27"/>
      <c r="D111" s="16"/>
      <c r="E111" s="16"/>
      <c r="F111" s="16"/>
      <c r="G111" s="16"/>
      <c r="H111" s="16"/>
      <c r="I111" s="16"/>
      <c r="J111" s="57"/>
      <c r="K111" s="16"/>
      <c r="L111" s="16"/>
    </row>
    <row r="112" spans="1:12" s="24" customFormat="1" ht="26.25" customHeight="1" x14ac:dyDescent="0.2">
      <c r="A112" s="16"/>
      <c r="B112" s="27"/>
      <c r="C112" s="27"/>
      <c r="D112" s="16"/>
      <c r="E112" s="16"/>
      <c r="F112" s="16"/>
      <c r="G112" s="16"/>
      <c r="H112" s="16"/>
      <c r="I112" s="16"/>
      <c r="J112" s="57"/>
      <c r="K112" s="16"/>
      <c r="L112" s="16"/>
    </row>
    <row r="113" spans="1:12" s="24" customFormat="1" ht="26.25" customHeight="1" x14ac:dyDescent="0.2">
      <c r="A113" s="16"/>
      <c r="B113" s="27"/>
      <c r="C113" s="27"/>
      <c r="D113" s="16"/>
      <c r="E113" s="16"/>
      <c r="F113" s="16"/>
      <c r="G113" s="16"/>
      <c r="H113" s="16"/>
      <c r="I113" s="16"/>
      <c r="J113" s="57"/>
      <c r="K113" s="16"/>
      <c r="L113" s="16"/>
    </row>
    <row r="114" spans="1:12" s="24" customFormat="1" ht="26.25" customHeight="1" x14ac:dyDescent="0.2">
      <c r="A114" s="16"/>
      <c r="B114" s="27"/>
      <c r="C114" s="27"/>
      <c r="D114" s="16"/>
      <c r="E114" s="16"/>
      <c r="F114" s="16"/>
      <c r="G114" s="16"/>
      <c r="H114" s="16"/>
      <c r="I114" s="16"/>
      <c r="J114" s="57"/>
      <c r="K114" s="16"/>
      <c r="L114" s="16"/>
    </row>
    <row r="115" spans="1:12" s="24" customFormat="1" ht="26.25" customHeight="1" x14ac:dyDescent="0.2">
      <c r="A115" s="16"/>
      <c r="B115" s="27"/>
      <c r="C115" s="27"/>
      <c r="D115" s="16"/>
      <c r="E115" s="16"/>
      <c r="F115" s="16"/>
      <c r="G115" s="16"/>
      <c r="H115" s="16"/>
      <c r="I115" s="16"/>
      <c r="J115" s="57"/>
      <c r="K115" s="16"/>
      <c r="L115" s="16"/>
    </row>
    <row r="116" spans="1:12" s="24" customFormat="1" ht="26.25" customHeight="1" x14ac:dyDescent="0.2">
      <c r="A116" s="16"/>
      <c r="B116" s="27"/>
      <c r="C116" s="27"/>
      <c r="D116" s="16"/>
      <c r="E116" s="16"/>
      <c r="F116" s="16"/>
      <c r="G116" s="16"/>
      <c r="H116" s="16"/>
      <c r="I116" s="16"/>
      <c r="J116" s="57"/>
      <c r="K116" s="16"/>
      <c r="L116" s="16"/>
    </row>
    <row r="117" spans="1:12" s="24" customFormat="1" ht="26.25" customHeight="1" x14ac:dyDescent="0.2">
      <c r="A117" s="16"/>
      <c r="B117" s="27"/>
      <c r="C117" s="27"/>
      <c r="D117" s="16"/>
      <c r="E117" s="16"/>
      <c r="F117" s="16"/>
      <c r="G117" s="16"/>
      <c r="H117" s="16"/>
      <c r="I117" s="16"/>
      <c r="J117" s="57"/>
      <c r="K117" s="16"/>
      <c r="L117" s="16"/>
    </row>
    <row r="118" spans="1:12" s="24" customFormat="1" ht="26.25" customHeight="1" x14ac:dyDescent="0.2">
      <c r="A118" s="16"/>
      <c r="B118" s="27"/>
      <c r="C118" s="27"/>
      <c r="D118" s="16"/>
      <c r="E118" s="16"/>
      <c r="F118" s="16"/>
      <c r="G118" s="16"/>
      <c r="H118" s="16"/>
      <c r="I118" s="16"/>
      <c r="J118" s="57"/>
      <c r="K118" s="16"/>
      <c r="L118" s="16"/>
    </row>
    <row r="119" spans="1:12" s="24" customFormat="1" ht="26.25" customHeight="1" x14ac:dyDescent="0.2">
      <c r="A119" s="16"/>
      <c r="B119" s="27"/>
      <c r="C119" s="27"/>
      <c r="D119" s="16"/>
      <c r="E119" s="16"/>
      <c r="F119" s="16"/>
      <c r="G119" s="16"/>
      <c r="H119" s="16"/>
      <c r="I119" s="16"/>
      <c r="J119" s="57"/>
      <c r="K119" s="16"/>
      <c r="L119" s="16"/>
    </row>
    <row r="120" spans="1:12" s="24" customFormat="1" ht="26.25" customHeight="1" x14ac:dyDescent="0.2">
      <c r="A120" s="16"/>
      <c r="B120" s="27"/>
      <c r="C120" s="27"/>
      <c r="D120" s="16"/>
      <c r="E120" s="16"/>
      <c r="F120" s="16"/>
      <c r="G120" s="16"/>
      <c r="H120" s="16"/>
      <c r="I120" s="16"/>
      <c r="J120" s="57"/>
      <c r="K120" s="16"/>
      <c r="L120" s="16"/>
    </row>
    <row r="121" spans="1:12" s="24" customFormat="1" ht="26.25" customHeight="1" x14ac:dyDescent="0.2">
      <c r="A121" s="16"/>
      <c r="B121" s="27"/>
      <c r="C121" s="27"/>
      <c r="D121" s="16"/>
      <c r="E121" s="16"/>
      <c r="F121" s="16"/>
      <c r="G121" s="16"/>
      <c r="H121" s="16"/>
      <c r="I121" s="16"/>
      <c r="J121" s="57"/>
      <c r="K121" s="16"/>
      <c r="L121" s="16"/>
    </row>
    <row r="122" spans="1:12" s="24" customFormat="1" ht="26.25" customHeight="1" x14ac:dyDescent="0.2">
      <c r="A122" s="16"/>
      <c r="B122" s="27"/>
      <c r="C122" s="27"/>
      <c r="D122" s="16"/>
      <c r="E122" s="16"/>
      <c r="F122" s="16"/>
      <c r="G122" s="16"/>
      <c r="H122" s="16"/>
      <c r="I122" s="16"/>
      <c r="J122" s="57"/>
      <c r="K122" s="16"/>
      <c r="L122" s="16"/>
    </row>
    <row r="123" spans="1:12" s="24" customFormat="1" ht="26.25" customHeight="1" x14ac:dyDescent="0.2">
      <c r="A123" s="16"/>
      <c r="B123" s="27"/>
      <c r="C123" s="27"/>
      <c r="D123" s="16"/>
      <c r="E123" s="16"/>
      <c r="F123" s="16"/>
      <c r="G123" s="16"/>
      <c r="H123" s="16"/>
      <c r="I123" s="16"/>
      <c r="J123" s="57"/>
      <c r="K123" s="16"/>
      <c r="L123" s="16"/>
    </row>
    <row r="124" spans="1:12" s="24" customFormat="1" ht="26.25" customHeight="1" x14ac:dyDescent="0.2">
      <c r="A124" s="16"/>
      <c r="B124" s="27"/>
      <c r="C124" s="27"/>
      <c r="D124" s="16"/>
      <c r="E124" s="16"/>
      <c r="F124" s="16"/>
      <c r="G124" s="16"/>
      <c r="H124" s="16"/>
      <c r="I124" s="16"/>
      <c r="J124" s="57"/>
      <c r="K124" s="16"/>
      <c r="L124" s="16"/>
    </row>
    <row r="125" spans="1:12" s="24" customFormat="1" ht="26.25" customHeight="1" x14ac:dyDescent="0.2">
      <c r="A125" s="16"/>
      <c r="B125" s="27"/>
      <c r="C125" s="27"/>
      <c r="D125" s="16"/>
      <c r="E125" s="16"/>
      <c r="F125" s="16"/>
      <c r="G125" s="16"/>
      <c r="H125" s="16"/>
      <c r="I125" s="16"/>
      <c r="J125" s="57"/>
      <c r="K125" s="16"/>
      <c r="L125" s="16"/>
    </row>
    <row r="126" spans="1:12" s="24" customFormat="1" ht="26.25" customHeight="1" x14ac:dyDescent="0.2">
      <c r="A126" s="16"/>
      <c r="B126" s="27"/>
      <c r="C126" s="27"/>
      <c r="D126" s="16"/>
      <c r="E126" s="16"/>
      <c r="F126" s="16"/>
      <c r="G126" s="16"/>
      <c r="H126" s="16"/>
      <c r="I126" s="16"/>
      <c r="J126" s="57"/>
      <c r="K126" s="16"/>
      <c r="L126" s="16"/>
    </row>
    <row r="127" spans="1:12" s="24" customFormat="1" ht="26.25" customHeight="1" x14ac:dyDescent="0.2">
      <c r="A127" s="16"/>
      <c r="B127" s="27"/>
      <c r="C127" s="27"/>
      <c r="D127" s="16"/>
      <c r="E127" s="16"/>
      <c r="F127" s="16"/>
      <c r="G127" s="16"/>
      <c r="H127" s="16"/>
      <c r="I127" s="16"/>
      <c r="J127" s="57"/>
      <c r="K127" s="16"/>
      <c r="L127" s="16"/>
    </row>
    <row r="128" spans="1:12" s="24" customFormat="1" ht="26.25" customHeight="1" x14ac:dyDescent="0.2">
      <c r="A128" s="16"/>
      <c r="B128" s="27"/>
      <c r="C128" s="27"/>
      <c r="D128" s="16"/>
      <c r="E128" s="16"/>
      <c r="F128" s="16"/>
      <c r="G128" s="16"/>
      <c r="H128" s="16"/>
      <c r="I128" s="16"/>
      <c r="J128" s="57"/>
      <c r="K128" s="16"/>
      <c r="L128" s="16"/>
    </row>
    <row r="129" spans="1:12" s="24" customFormat="1" ht="26.25" customHeight="1" x14ac:dyDescent="0.2">
      <c r="A129" s="16"/>
      <c r="B129" s="27"/>
      <c r="C129" s="27"/>
      <c r="D129" s="16"/>
      <c r="E129" s="16"/>
      <c r="F129" s="16"/>
      <c r="G129" s="16"/>
      <c r="H129" s="16"/>
      <c r="I129" s="16"/>
      <c r="J129" s="57"/>
      <c r="K129" s="16"/>
      <c r="L129" s="16"/>
    </row>
    <row r="130" spans="1:12" s="24" customFormat="1" ht="26.25" customHeight="1" x14ac:dyDescent="0.2">
      <c r="A130" s="16"/>
      <c r="B130" s="27"/>
      <c r="C130" s="27"/>
      <c r="D130" s="16"/>
      <c r="E130" s="16"/>
      <c r="F130" s="16"/>
      <c r="G130" s="16"/>
      <c r="H130" s="16"/>
      <c r="I130" s="16"/>
      <c r="J130" s="57"/>
      <c r="K130" s="16"/>
      <c r="L130" s="16"/>
    </row>
    <row r="131" spans="1:12" s="24" customFormat="1" ht="26.25" customHeight="1" x14ac:dyDescent="0.2">
      <c r="A131" s="16"/>
      <c r="B131" s="27"/>
      <c r="C131" s="27"/>
      <c r="D131" s="16"/>
      <c r="E131" s="16"/>
      <c r="F131" s="16"/>
      <c r="G131" s="16"/>
      <c r="H131" s="16"/>
      <c r="I131" s="16"/>
      <c r="J131" s="57"/>
      <c r="K131" s="16"/>
      <c r="L131" s="16"/>
    </row>
    <row r="132" spans="1:12" s="24" customFormat="1" ht="26.25" customHeight="1" x14ac:dyDescent="0.2">
      <c r="A132" s="16"/>
      <c r="B132" s="27"/>
      <c r="C132" s="27"/>
      <c r="D132" s="16"/>
      <c r="E132" s="16"/>
      <c r="F132" s="16"/>
      <c r="G132" s="16"/>
      <c r="H132" s="16"/>
      <c r="I132" s="16"/>
      <c r="J132" s="57"/>
      <c r="K132" s="16"/>
      <c r="L132" s="16"/>
    </row>
    <row r="133" spans="1:12" s="24" customFormat="1" ht="26.25" customHeight="1" x14ac:dyDescent="0.2">
      <c r="A133" s="16"/>
      <c r="B133" s="27"/>
      <c r="C133" s="27"/>
      <c r="D133" s="16"/>
      <c r="E133" s="16"/>
      <c r="F133" s="16"/>
      <c r="G133" s="16"/>
      <c r="H133" s="16"/>
      <c r="I133" s="16"/>
      <c r="J133" s="57"/>
      <c r="K133" s="16"/>
      <c r="L133" s="16"/>
    </row>
    <row r="134" spans="1:12" s="24" customFormat="1" ht="26.25" customHeight="1" x14ac:dyDescent="0.2">
      <c r="A134" s="16"/>
      <c r="B134" s="27"/>
      <c r="C134" s="27"/>
      <c r="D134" s="16"/>
      <c r="E134" s="16"/>
      <c r="F134" s="16"/>
      <c r="G134" s="16"/>
      <c r="H134" s="16"/>
      <c r="I134" s="16"/>
      <c r="J134" s="57"/>
      <c r="K134" s="16"/>
      <c r="L134" s="16"/>
    </row>
    <row r="135" spans="1:12" s="24" customFormat="1" ht="26.25" customHeight="1" x14ac:dyDescent="0.2">
      <c r="A135" s="16"/>
      <c r="B135" s="27"/>
      <c r="C135" s="27"/>
      <c r="D135" s="16"/>
      <c r="E135" s="16"/>
      <c r="F135" s="16"/>
      <c r="G135" s="16"/>
      <c r="H135" s="16"/>
      <c r="I135" s="16"/>
      <c r="J135" s="57"/>
      <c r="K135" s="16"/>
      <c r="L135" s="16"/>
    </row>
    <row r="136" spans="1:12" s="24" customFormat="1" ht="26.25" customHeight="1" x14ac:dyDescent="0.2">
      <c r="A136" s="16"/>
      <c r="B136" s="27"/>
      <c r="C136" s="27"/>
      <c r="D136" s="16"/>
      <c r="E136" s="16"/>
      <c r="F136" s="16"/>
      <c r="G136" s="16"/>
      <c r="H136" s="16"/>
      <c r="I136" s="16"/>
      <c r="J136" s="57"/>
      <c r="K136" s="16"/>
      <c r="L136" s="16"/>
    </row>
    <row r="137" spans="1:12" s="24" customFormat="1" ht="26.25" customHeight="1" x14ac:dyDescent="0.2">
      <c r="A137" s="16"/>
      <c r="B137" s="27"/>
      <c r="C137" s="27"/>
      <c r="D137" s="16"/>
      <c r="E137" s="16"/>
      <c r="F137" s="16"/>
      <c r="G137" s="16"/>
      <c r="H137" s="16"/>
      <c r="I137" s="16"/>
      <c r="J137" s="57"/>
      <c r="K137" s="16"/>
      <c r="L137" s="16"/>
    </row>
    <row r="138" spans="1:12" s="24" customFormat="1" ht="26.25" customHeight="1" x14ac:dyDescent="0.2">
      <c r="A138" s="16"/>
      <c r="B138" s="27"/>
      <c r="C138" s="27"/>
      <c r="D138" s="16"/>
      <c r="E138" s="16"/>
      <c r="F138" s="16"/>
      <c r="G138" s="16"/>
      <c r="H138" s="16"/>
      <c r="I138" s="16"/>
      <c r="J138" s="57"/>
      <c r="K138" s="16"/>
      <c r="L138" s="16"/>
    </row>
    <row r="139" spans="1:12" s="24" customFormat="1" ht="26.25" customHeight="1" x14ac:dyDescent="0.2">
      <c r="A139" s="16"/>
      <c r="B139" s="27"/>
      <c r="C139" s="27"/>
      <c r="D139" s="16"/>
      <c r="E139" s="16"/>
      <c r="F139" s="16"/>
      <c r="G139" s="16"/>
      <c r="H139" s="16"/>
      <c r="I139" s="16"/>
      <c r="J139" s="57"/>
      <c r="K139" s="16"/>
      <c r="L139" s="16"/>
    </row>
    <row r="140" spans="1:12" s="24" customFormat="1" ht="26.25" customHeight="1" x14ac:dyDescent="0.2">
      <c r="A140" s="16"/>
      <c r="B140" s="27"/>
      <c r="C140" s="27"/>
      <c r="D140" s="16"/>
      <c r="E140" s="16"/>
      <c r="F140" s="16"/>
      <c r="G140" s="16"/>
      <c r="H140" s="16"/>
      <c r="I140" s="16"/>
      <c r="J140" s="57"/>
      <c r="K140" s="16"/>
      <c r="L140" s="16"/>
    </row>
    <row r="141" spans="1:12" s="24" customFormat="1" ht="26.25" customHeight="1" x14ac:dyDescent="0.2">
      <c r="A141" s="16"/>
      <c r="B141" s="27"/>
      <c r="C141" s="27"/>
      <c r="D141" s="16"/>
      <c r="E141" s="16"/>
      <c r="F141" s="16"/>
      <c r="G141" s="16"/>
      <c r="H141" s="16"/>
      <c r="I141" s="16"/>
      <c r="J141" s="57"/>
      <c r="K141" s="16"/>
      <c r="L141" s="16"/>
    </row>
    <row r="142" spans="1:12" s="24" customFormat="1" ht="26.25" customHeight="1" x14ac:dyDescent="0.2">
      <c r="A142" s="16"/>
      <c r="B142" s="27"/>
      <c r="C142" s="27"/>
      <c r="D142" s="16"/>
      <c r="E142" s="16"/>
      <c r="F142" s="16"/>
      <c r="G142" s="16"/>
      <c r="H142" s="16"/>
      <c r="I142" s="16"/>
      <c r="J142" s="57"/>
      <c r="K142" s="16"/>
      <c r="L142" s="16"/>
    </row>
    <row r="143" spans="1:12" s="24" customFormat="1" ht="26.25" customHeight="1" x14ac:dyDescent="0.2">
      <c r="A143" s="16"/>
      <c r="B143" s="27"/>
      <c r="C143" s="27"/>
      <c r="D143" s="16"/>
      <c r="E143" s="16"/>
      <c r="F143" s="16"/>
      <c r="G143" s="16"/>
      <c r="H143" s="16"/>
      <c r="I143" s="16"/>
      <c r="J143" s="57"/>
      <c r="K143" s="16"/>
      <c r="L143" s="16"/>
    </row>
    <row r="144" spans="1:12" s="24" customFormat="1" ht="26.25" customHeight="1" x14ac:dyDescent="0.2">
      <c r="A144" s="16"/>
      <c r="B144" s="27"/>
      <c r="C144" s="27"/>
      <c r="D144" s="16"/>
      <c r="E144" s="16"/>
      <c r="F144" s="16"/>
      <c r="G144" s="16"/>
      <c r="H144" s="16"/>
      <c r="I144" s="16"/>
      <c r="J144" s="57"/>
      <c r="K144" s="16"/>
      <c r="L144" s="16"/>
    </row>
    <row r="145" spans="1:12" s="24" customFormat="1" ht="26.25" customHeight="1" x14ac:dyDescent="0.2">
      <c r="A145" s="16"/>
      <c r="B145" s="27"/>
      <c r="C145" s="27"/>
      <c r="D145" s="16"/>
      <c r="E145" s="16"/>
      <c r="F145" s="16"/>
      <c r="G145" s="16"/>
      <c r="H145" s="16"/>
      <c r="I145" s="16"/>
      <c r="J145" s="57"/>
      <c r="K145" s="16"/>
      <c r="L145" s="16"/>
    </row>
    <row r="146" spans="1:12" s="24" customFormat="1" ht="26.25" customHeight="1" x14ac:dyDescent="0.2">
      <c r="A146" s="16"/>
      <c r="B146" s="27"/>
      <c r="C146" s="27"/>
      <c r="D146" s="16"/>
      <c r="E146" s="16"/>
      <c r="F146" s="16"/>
      <c r="G146" s="16"/>
      <c r="H146" s="16"/>
      <c r="I146" s="16"/>
      <c r="J146" s="57"/>
      <c r="K146" s="16"/>
      <c r="L146" s="16"/>
    </row>
    <row r="147" spans="1:12" s="24" customFormat="1" ht="26.25" customHeight="1" x14ac:dyDescent="0.2">
      <c r="A147" s="16"/>
      <c r="B147" s="27"/>
      <c r="C147" s="27"/>
      <c r="D147" s="16"/>
      <c r="E147" s="16"/>
      <c r="F147" s="16"/>
      <c r="G147" s="16"/>
      <c r="H147" s="16"/>
      <c r="I147" s="16"/>
      <c r="J147" s="57"/>
      <c r="K147" s="16"/>
      <c r="L147" s="16"/>
    </row>
    <row r="148" spans="1:12" s="24" customFormat="1" ht="26.25" customHeight="1" x14ac:dyDescent="0.2">
      <c r="A148" s="16"/>
      <c r="B148" s="27"/>
      <c r="C148" s="27"/>
      <c r="D148" s="16"/>
      <c r="E148" s="16"/>
      <c r="F148" s="16"/>
      <c r="G148" s="16"/>
      <c r="H148" s="16"/>
      <c r="I148" s="16"/>
      <c r="J148" s="57"/>
      <c r="K148" s="16"/>
      <c r="L148" s="16"/>
    </row>
    <row r="149" spans="1:12" s="24" customFormat="1" ht="26.25" customHeight="1" x14ac:dyDescent="0.2">
      <c r="A149" s="16"/>
      <c r="B149" s="27"/>
      <c r="C149" s="27"/>
      <c r="D149" s="16"/>
      <c r="E149" s="16"/>
      <c r="F149" s="16"/>
      <c r="G149" s="16"/>
      <c r="H149" s="16"/>
      <c r="I149" s="16"/>
      <c r="J149" s="57"/>
      <c r="K149" s="16"/>
      <c r="L149" s="16"/>
    </row>
    <row r="150" spans="1:12" s="24" customFormat="1" ht="26.25" customHeight="1" x14ac:dyDescent="0.2">
      <c r="A150" s="16"/>
      <c r="B150" s="27"/>
      <c r="C150" s="27"/>
      <c r="D150" s="16"/>
      <c r="E150" s="16"/>
      <c r="F150" s="16"/>
      <c r="G150" s="16"/>
      <c r="H150" s="16"/>
      <c r="I150" s="16"/>
      <c r="J150" s="57"/>
      <c r="K150" s="16"/>
      <c r="L150" s="16"/>
    </row>
    <row r="151" spans="1:12" s="24" customFormat="1" ht="26.25" customHeight="1" x14ac:dyDescent="0.2">
      <c r="A151" s="16"/>
      <c r="B151" s="27"/>
      <c r="C151" s="27"/>
      <c r="D151" s="16"/>
      <c r="E151" s="16"/>
      <c r="F151" s="16"/>
      <c r="G151" s="16"/>
      <c r="H151" s="16"/>
      <c r="I151" s="16"/>
      <c r="J151" s="57"/>
      <c r="K151" s="16"/>
      <c r="L151" s="16"/>
    </row>
    <row r="152" spans="1:12" s="24" customFormat="1" ht="26.25" customHeight="1" x14ac:dyDescent="0.2">
      <c r="A152" s="16"/>
      <c r="B152" s="27"/>
      <c r="C152" s="27"/>
      <c r="D152" s="16"/>
      <c r="E152" s="16"/>
      <c r="F152" s="16"/>
      <c r="G152" s="16"/>
      <c r="H152" s="16"/>
      <c r="I152" s="16"/>
      <c r="J152" s="57"/>
      <c r="K152" s="16"/>
      <c r="L152" s="16"/>
    </row>
    <row r="153" spans="1:12" s="24" customFormat="1" ht="26.25" customHeight="1" x14ac:dyDescent="0.2">
      <c r="A153" s="16"/>
      <c r="B153" s="27"/>
      <c r="C153" s="27"/>
      <c r="D153" s="16"/>
      <c r="E153" s="16"/>
      <c r="F153" s="16"/>
      <c r="G153" s="16"/>
      <c r="H153" s="16"/>
      <c r="I153" s="16"/>
      <c r="J153" s="57"/>
      <c r="K153" s="16"/>
      <c r="L153" s="16"/>
    </row>
    <row r="154" spans="1:12" s="24" customFormat="1" ht="26.25" customHeight="1" x14ac:dyDescent="0.2">
      <c r="A154" s="16"/>
      <c r="B154" s="27"/>
      <c r="C154" s="27"/>
      <c r="D154" s="16"/>
      <c r="E154" s="16"/>
      <c r="F154" s="16"/>
      <c r="G154" s="16"/>
      <c r="H154" s="16"/>
      <c r="I154" s="16"/>
      <c r="J154" s="57"/>
      <c r="K154" s="16"/>
      <c r="L154" s="16"/>
    </row>
    <row r="155" spans="1:12" s="24" customFormat="1" ht="26.25" customHeight="1" x14ac:dyDescent="0.2">
      <c r="A155" s="16"/>
      <c r="B155" s="27"/>
      <c r="C155" s="27"/>
      <c r="D155" s="16"/>
      <c r="E155" s="16"/>
      <c r="F155" s="16"/>
      <c r="G155" s="16"/>
      <c r="H155" s="16"/>
      <c r="I155" s="16"/>
      <c r="J155" s="57"/>
      <c r="K155" s="16"/>
      <c r="L155" s="16"/>
    </row>
    <row r="156" spans="1:12" ht="26.25" customHeight="1" x14ac:dyDescent="0.2"/>
    <row r="157" spans="1:12" ht="26.25" customHeight="1" x14ac:dyDescent="0.2"/>
    <row r="158" spans="1:12" ht="9" customHeight="1" x14ac:dyDescent="0.2"/>
    <row r="168" ht="9.75" customHeight="1" x14ac:dyDescent="0.2"/>
  </sheetData>
  <mergeCells count="40">
    <mergeCell ref="H15:L15"/>
    <mergeCell ref="A104:E104"/>
    <mergeCell ref="F104:L104"/>
    <mergeCell ref="A105:D105"/>
    <mergeCell ref="E105:H105"/>
    <mergeCell ref="I105:L105"/>
    <mergeCell ref="A103:E103"/>
    <mergeCell ref="F103:L103"/>
    <mergeCell ref="H21:H22"/>
    <mergeCell ref="I21:I22"/>
    <mergeCell ref="J21:J22"/>
    <mergeCell ref="K21:K22"/>
    <mergeCell ref="L21:L22"/>
    <mergeCell ref="A89:F89"/>
    <mergeCell ref="G89:L89"/>
    <mergeCell ref="A99:D99"/>
    <mergeCell ref="E99:H99"/>
    <mergeCell ref="I99:L99"/>
    <mergeCell ref="A100:E100"/>
    <mergeCell ref="F100:L100"/>
    <mergeCell ref="A15:G15"/>
    <mergeCell ref="A21:A22"/>
    <mergeCell ref="B21:B22"/>
    <mergeCell ref="C21:C22"/>
    <mergeCell ref="D21:D22"/>
    <mergeCell ref="E21:E22"/>
    <mergeCell ref="F21:F22"/>
    <mergeCell ref="G21:G22"/>
    <mergeCell ref="A12:L12"/>
    <mergeCell ref="A1:L1"/>
    <mergeCell ref="A2:L2"/>
    <mergeCell ref="A3:L3"/>
    <mergeCell ref="A4:L4"/>
    <mergeCell ref="A5:L5"/>
    <mergeCell ref="A6:L6"/>
    <mergeCell ref="A7:L7"/>
    <mergeCell ref="A8:L8"/>
    <mergeCell ref="A9:L9"/>
    <mergeCell ref="A10:L10"/>
    <mergeCell ref="A11:L11"/>
  </mergeCells>
  <conditionalFormatting sqref="B90:B1048576 B1 B6:B7 B9:B11 B13:B88">
    <cfRule type="duplicateValues" dxfId="4" priority="5"/>
  </conditionalFormatting>
  <conditionalFormatting sqref="B2">
    <cfRule type="duplicateValues" dxfId="3" priority="4"/>
  </conditionalFormatting>
  <conditionalFormatting sqref="B3">
    <cfRule type="duplicateValues" dxfId="2" priority="3"/>
  </conditionalFormatting>
  <conditionalFormatting sqref="B4">
    <cfRule type="duplicateValues" dxfId="1" priority="2"/>
  </conditionalFormatting>
  <conditionalFormatting sqref="B89">
    <cfRule type="duplicateValues" dxfId="0" priority="1"/>
  </conditionalFormatting>
  <printOptions horizontalCentered="1"/>
  <pageMargins left="0.19685039370078741" right="0.19685039370078741" top="0.9055118110236221" bottom="0.86614173228346458" header="0.15748031496062992" footer="0.11811023622047245"/>
  <pageSetup paperSize="256" scale="65" fitToHeight="0" orientation="portrait" r:id="rId1"/>
  <headerFooter alignWithMargins="0">
    <oddHeader>&amp;L&amp;"Calibri,полужирный курсив"&amp;UРЕЗУЛЬТАТЫ НА САЙТЕ WWW.FVSR|highway|results&amp;C&amp;"Calibri,обычный"&amp;8Протокол - &amp;A&amp;R&amp;"Calibri,полужирный курсив"&amp;UФЕДЕРАЦИЯ ВЕЛОСИПЕДНОГО СПОРТА РОССИИ - WWW.FVSR.RU</oddHeader>
    <oddFooter>&amp;C&amp;"Calibri,обычный"                                                                   Страница &amp;P из &amp;N                                                                              Отчет создан &amp;D в &amp;T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шоссе-групповая гонка до 170 км</vt:lpstr>
      <vt:lpstr>'шоссе-групповая гонка до 170 км'!Заголовки_для_печати</vt:lpstr>
      <vt:lpstr>'шоссе-групповая гонка до 170 км'!Область_печати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Arsen</cp:lastModifiedBy>
  <cp:lastPrinted>2022-05-06T21:55:32Z</cp:lastPrinted>
  <dcterms:created xsi:type="dcterms:W3CDTF">1996-10-08T23:32:33Z</dcterms:created>
  <dcterms:modified xsi:type="dcterms:W3CDTF">2022-05-30T09:32:38Z</dcterms:modified>
</cp:coreProperties>
</file>