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рсен\Desktop\Протоколы шоссе ЕКП 2021\"/>
    </mc:Choice>
  </mc:AlternateContent>
  <bookViews>
    <workbookView xWindow="-105" yWindow="-105" windowWidth="20730" windowHeight="11760" tabRatio="789"/>
  </bookViews>
  <sheets>
    <sheet name="Критериум" sheetId="91" r:id="rId1"/>
  </sheets>
  <definedNames>
    <definedName name="_xlnm.Print_Titles" localSheetId="0">Критериум!$21:$22</definedName>
    <definedName name="_xlnm.Print_Area" localSheetId="0">Критериум!$A$1:$V$97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S35" i="91" l="1"/>
  <c r="S36" i="91"/>
  <c r="S37" i="91"/>
  <c r="S38" i="91"/>
  <c r="S39" i="91"/>
  <c r="S33" i="91"/>
  <c r="S34" i="91"/>
  <c r="S32" i="91"/>
  <c r="S24" i="91" l="1"/>
  <c r="S23" i="91"/>
  <c r="S97" i="91"/>
  <c r="F97" i="91"/>
  <c r="V83" i="91" l="1"/>
  <c r="S85" i="91"/>
  <c r="S89" i="91"/>
  <c r="S88" i="91"/>
  <c r="S87" i="91"/>
  <c r="S86" i="91"/>
  <c r="S84" i="91" s="1"/>
  <c r="S83" i="91" l="1"/>
  <c r="V88" i="91"/>
  <c r="V87" i="91"/>
  <c r="V86" i="91"/>
  <c r="V85" i="91"/>
  <c r="V84" i="91"/>
  <c r="V82" i="91"/>
  <c r="S25" i="91" l="1"/>
  <c r="S26" i="91"/>
  <c r="S27" i="91"/>
  <c r="S28" i="91"/>
  <c r="S29" i="91"/>
  <c r="S30" i="91"/>
  <c r="S31" i="91"/>
</calcChain>
</file>

<file path=xl/sharedStrings.xml><?xml version="1.0" encoding="utf-8"?>
<sst xmlns="http://schemas.openxmlformats.org/spreadsheetml/2006/main" count="290" uniqueCount="137">
  <si>
    <t>Министерство спорта Российской Федерации</t>
  </si>
  <si>
    <t>ТЕХНИЧЕСКИЕ ДАННЫЕ ТРАССЫ:</t>
  </si>
  <si>
    <t>ФАМИЛИЯ ИМЯ</t>
  </si>
  <si>
    <t>ТЕХНИЧЕСКИЙ ДЕЛЕГАТ</t>
  </si>
  <si>
    <t>ГЛАВНЫЙ СЕКРЕТАРЬ</t>
  </si>
  <si>
    <t>ПОГОДНЫЕ УСЛОВИЯ</t>
  </si>
  <si>
    <t>СТАТИСТИКА ГОНКИ</t>
  </si>
  <si>
    <t>МЕСТО</t>
  </si>
  <si>
    <t>РАЗРЯД,
ЗВАНИЕ</t>
  </si>
  <si>
    <t>ИНФОРМАЦИЯ О ЖЮРИ И ГСК СОРЕВНОВАНИЙ: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</si>
  <si>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</si>
  <si>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</si>
  <si>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</si>
  <si>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</si>
  <si>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</si>
  <si>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</si>
  <si>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по велосипедному спорту</t>
  </si>
  <si>
    <t>ОЧКИ НА ПРОМЕЖУТОЧНЫХ ФИНИШАХ</t>
  </si>
  <si>
    <t>ТЕХНИЧЕСКИЙ ДЕЛЕГАТ ФВСР:</t>
  </si>
  <si>
    <t>ГЛАВНЫЙ СУДЬЯ:</t>
  </si>
  <si>
    <t>ГЛАВНЫЙ СЕКРЕТАРЬ:</t>
  </si>
  <si>
    <t>МСМК</t>
  </si>
  <si>
    <t>ИТОГОВЫЙ ПРОТОКОЛ</t>
  </si>
  <si>
    <t>МС</t>
  </si>
  <si>
    <t>ВЫПОЛНЕНИЕ НТУ ЕВСК</t>
  </si>
  <si>
    <t>РЕЗУЛЬТАТ очки</t>
  </si>
  <si>
    <t>Доп. Инфо</t>
  </si>
  <si>
    <t>Заявлено</t>
  </si>
  <si>
    <t>Стартовало</t>
  </si>
  <si>
    <t>Финишировало</t>
  </si>
  <si>
    <t>Н. финишировало</t>
  </si>
  <si>
    <t>Н. стартовало</t>
  </si>
  <si>
    <t>ЗМС</t>
  </si>
  <si>
    <t>КМС</t>
  </si>
  <si>
    <t>Субъектов РФ</t>
  </si>
  <si>
    <t>Дисквалифицировано</t>
  </si>
  <si>
    <t>ДАТА РОЖД.</t>
  </si>
  <si>
    <t>ДИСТАНЦИЯ: ДЛИНА КРУГА/КРУГОВ</t>
  </si>
  <si>
    <t>шоссе - критериум 20-40 км</t>
  </si>
  <si>
    <t>1 СР</t>
  </si>
  <si>
    <t>Место на основном финише</t>
  </si>
  <si>
    <t>UCI ID</t>
  </si>
  <si>
    <t>НС</t>
  </si>
  <si>
    <t/>
  </si>
  <si>
    <t>№ ВРВС: 0080721811С</t>
  </si>
  <si>
    <t>2 СР</t>
  </si>
  <si>
    <t>3 СР</t>
  </si>
  <si>
    <t>Лимит времени</t>
  </si>
  <si>
    <t>ВСЕРОССИЙСКИЕ СОРЕВНОВАНИЯ</t>
  </si>
  <si>
    <t>Юноши 15-16 лет</t>
  </si>
  <si>
    <t>№ ЕКП 2021: 32544</t>
  </si>
  <si>
    <t xml:space="preserve">МАКСИМАЛЬНЫЙ ПЕРЕПАД (HD)(м): </t>
  </si>
  <si>
    <t xml:space="preserve">СУММА ПОЛОЖИТЕЛЬНЫХ ПЕРЕПАДОВ ВЫСОТЫ НА ДИСТАНЦИИ (ТС)(м): </t>
  </si>
  <si>
    <t>Осадки: без осадков</t>
  </si>
  <si>
    <t>ХАРЧЕНКО Никита</t>
  </si>
  <si>
    <t>Иркутская область</t>
  </si>
  <si>
    <t>АВЕРИН Валентин</t>
  </si>
  <si>
    <t>Ульяновская область</t>
  </si>
  <si>
    <t>БАРУШКО Никита</t>
  </si>
  <si>
    <t>ЕМЕЛИН Даниил</t>
  </si>
  <si>
    <t>АЛБУТКИН Илья</t>
  </si>
  <si>
    <t>НФ</t>
  </si>
  <si>
    <t>БОРИСОВ Денис</t>
  </si>
  <si>
    <r>
      <rPr>
        <b/>
        <sz val="11"/>
        <rFont val="Calibri"/>
        <family val="2"/>
        <charset val="204"/>
        <scheme val="minor"/>
      </rPr>
      <t>МЕСТО ПРОВЕДЕНИЯ</t>
    </r>
    <r>
      <rPr>
        <sz val="11"/>
        <rFont val="Calibri"/>
        <family val="2"/>
        <charset val="204"/>
        <scheme val="minor"/>
      </rPr>
      <t>: г. Выкса</t>
    </r>
  </si>
  <si>
    <t>ДАТА ПРОВЕДЕНИЯ: 15 июля 2021 года</t>
  </si>
  <si>
    <t>Министество спорта Нижегородской области</t>
  </si>
  <si>
    <t>Региональная физкультурно-спортивная общественная организация "Федерация велосипедного спорта Нижегородской области"</t>
  </si>
  <si>
    <t>Управление физической культуры и спорта администрации городского округа город Выкса Нижегородской области</t>
  </si>
  <si>
    <t>памяти ЗТР В.В.Гришина и в честь ЗМС Ю.В. Баринова</t>
  </si>
  <si>
    <t xml:space="preserve">НАЧАЛО ГОНКИ: 12ч 00м </t>
  </si>
  <si>
    <t>ОКОНЧАНИЕ ГОНКИ: 13ч 00м</t>
  </si>
  <si>
    <t>ЖДАНКИН К.В.(1К, г.Выкса)</t>
  </si>
  <si>
    <t>ЖАРИНОВА О.В.(ЗК, г.Выкса)</t>
  </si>
  <si>
    <t>КРУПИН Е.Н.(ВК, г.Выкса)</t>
  </si>
  <si>
    <t xml:space="preserve">НАЗВАНИЕ ТРАССЫ / РЕГ. НОМЕР: </t>
  </si>
  <si>
    <t xml:space="preserve">1,0 км/30 </t>
  </si>
  <si>
    <t>ЛУНИН Михаил</t>
  </si>
  <si>
    <t>Санкт-Петербург</t>
  </si>
  <si>
    <t>ГОНЧАРОВ Владимир</t>
  </si>
  <si>
    <t>РОМАНОВ Андрей</t>
  </si>
  <si>
    <t>Нижегородская область</t>
  </si>
  <si>
    <t>ЗАБЕЛИНСКИЙ Богдан</t>
  </si>
  <si>
    <t>ЦВЕТКОВ Никита</t>
  </si>
  <si>
    <t>Москва</t>
  </si>
  <si>
    <t>ГРЕБЕНЮКОВ Никита</t>
  </si>
  <si>
    <t>ПАВЛОВ Алексей</t>
  </si>
  <si>
    <t>Псковская область</t>
  </si>
  <si>
    <t>САМУСЕВ Иван</t>
  </si>
  <si>
    <t>УЖЕВКО Роман</t>
  </si>
  <si>
    <t>БАРАБАНОВ Матвей</t>
  </si>
  <si>
    <t>ХЛУПОВ Дмитрий</t>
  </si>
  <si>
    <t>КЕРНИЦКИЙ Максим</t>
  </si>
  <si>
    <t>ЕПИФАНОВ Вячеслав</t>
  </si>
  <si>
    <t>Московская область</t>
  </si>
  <si>
    <t>ГУРЖИЙ Иван</t>
  </si>
  <si>
    <t>ВАСИЛЬЕВ Дмитрий</t>
  </si>
  <si>
    <t>ЧЕРНОВ Денис</t>
  </si>
  <si>
    <t>КОРМЩИКОВ Иван</t>
  </si>
  <si>
    <t>Кировская область</t>
  </si>
  <si>
    <t>ЛОШАКОВ Степан</t>
  </si>
  <si>
    <t>КУДРЯВЦЕВ Игорь</t>
  </si>
  <si>
    <t>МОСОЛОВ Константин</t>
  </si>
  <si>
    <t>ОСИПОВ Максим</t>
  </si>
  <si>
    <t>РУДАКОВ Егор</t>
  </si>
  <si>
    <t>Воронежская область</t>
  </si>
  <si>
    <t>КОЗЛОВ Дмитрий</t>
  </si>
  <si>
    <t>ЛИМАР Николай</t>
  </si>
  <si>
    <t>ПОЛЕХИН Артем</t>
  </si>
  <si>
    <t>УСИНСКИЙ Максим</t>
  </si>
  <si>
    <t>ГОНЧАРОВ Матвей</t>
  </si>
  <si>
    <t>КОНДРАТЬЕВ Илья</t>
  </si>
  <si>
    <t>ЖЕГАЛОВ Кирилл</t>
  </si>
  <si>
    <t>ПЕСТЕЛЕВДенис</t>
  </si>
  <si>
    <t>ГОЛУБЕВ Матвей</t>
  </si>
  <si>
    <t>ЖАВОРОНКОВ Арсений</t>
  </si>
  <si>
    <t>СТАРОСТИН Александр</t>
  </si>
  <si>
    <t>ШАЛЬНОВ Кирилл</t>
  </si>
  <si>
    <t>БОРИСОВ Никита</t>
  </si>
  <si>
    <t>ГОРЕЛОВ Денис</t>
  </si>
  <si>
    <t>СОКОЛОВ Савва</t>
  </si>
  <si>
    <t>БАЯНОВ Владислав</t>
  </si>
  <si>
    <t>ШКОЛЬНИК Филипп</t>
  </si>
  <si>
    <t>АФАНАСЬЕВ Никита</t>
  </si>
  <si>
    <t>ПУШКАРЕВ Олег</t>
  </si>
  <si>
    <t>ПОЛЯКОВ Кирилл</t>
  </si>
  <si>
    <t>СИБИРКИН Антон</t>
  </si>
  <si>
    <t>ЖИЛИН Дмитрий</t>
  </si>
  <si>
    <t>ЗАВАЛИН Глеб</t>
  </si>
  <si>
    <t>ЗАХАРОВ Егор</t>
  </si>
  <si>
    <t>ЕНАЛИЕВ Кирилл</t>
  </si>
  <si>
    <t>СЕРГЕЕВ Георгий</t>
  </si>
  <si>
    <t>ПАНОВ Николай</t>
  </si>
  <si>
    <t>АГАФОНОВ Егор</t>
  </si>
  <si>
    <t>ПАЛШКОВ Арсений</t>
  </si>
  <si>
    <t>Температура: +31</t>
  </si>
  <si>
    <t>Влажность: 33%</t>
  </si>
  <si>
    <t>Ветер: 3,0 м/с (с/в)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</si>
</sst>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sz val="9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9">
    <xf numFmtId="0" fontId="0" fillId="0" borderId="0"/>
    <xf numFmtId="0" fontId="4" fillId="0" borderId="0"/>
    <xf numFmtId="0" fontId="3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1" fillId="0" borderId="0"/>
    <xf numFmtId="0" fontId="2" fillId="0" borderId="0"/>
  </cellStyleXfs>
  <cellXfs count="146">
    <xf numFmtId="0" fontId="0" fillId="0" borderId="0" xfId="0"/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11" fillId="0" borderId="5" xfId="0" applyFont="1" applyBorder="1" applyAlignment="1">
      <alignment horizontal="right" vertical="center"/>
    </xf>
    <xf numFmtId="0" fontId="11" fillId="0" borderId="5" xfId="0" applyFont="1" applyFill="1" applyBorder="1" applyAlignment="1">
      <alignment vertical="center"/>
    </xf>
    <xf numFmtId="0" fontId="11" fillId="0" borderId="5" xfId="0" applyFont="1" applyFill="1" applyBorder="1" applyAlignment="1">
      <alignment horizontal="right" vertical="center"/>
    </xf>
    <xf numFmtId="0" fontId="11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11" fillId="0" borderId="0" xfId="0" applyNumberFormat="1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10" fillId="0" borderId="14" xfId="0" applyFont="1" applyFill="1" applyBorder="1" applyAlignment="1">
      <alignment horizontal="left" vertical="center"/>
    </xf>
    <xf numFmtId="0" fontId="10" fillId="0" borderId="16" xfId="0" applyFont="1" applyFill="1" applyBorder="1" applyAlignment="1">
      <alignment vertical="center"/>
    </xf>
    <xf numFmtId="0" fontId="11" fillId="0" borderId="2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5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11" fillId="0" borderId="21" xfId="0" applyFont="1" applyBorder="1" applyAlignment="1">
      <alignment horizontal="right" vertical="center"/>
    </xf>
    <xf numFmtId="0" fontId="11" fillId="0" borderId="2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49" fontId="11" fillId="0" borderId="4" xfId="0" applyNumberFormat="1" applyFont="1" applyBorder="1" applyAlignment="1">
      <alignment horizontal="left" vertical="center"/>
    </xf>
    <xf numFmtId="0" fontId="11" fillId="0" borderId="16" xfId="0" applyFont="1" applyBorder="1" applyAlignment="1">
      <alignment horizontal="center" vertical="center"/>
    </xf>
    <xf numFmtId="0" fontId="11" fillId="0" borderId="12" xfId="0" applyFont="1" applyBorder="1" applyAlignment="1">
      <alignment vertical="center"/>
    </xf>
    <xf numFmtId="0" fontId="11" fillId="0" borderId="5" xfId="0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0" fillId="0" borderId="20" xfId="0" applyFont="1" applyFill="1" applyBorder="1" applyAlignment="1">
      <alignment vertical="center"/>
    </xf>
    <xf numFmtId="0" fontId="10" fillId="0" borderId="23" xfId="0" applyFont="1" applyBorder="1" applyAlignment="1">
      <alignment horizontal="left" vertical="center"/>
    </xf>
    <xf numFmtId="0" fontId="11" fillId="0" borderId="21" xfId="0" applyFont="1" applyBorder="1" applyAlignment="1">
      <alignment horizontal="left" vertical="center"/>
    </xf>
    <xf numFmtId="49" fontId="11" fillId="0" borderId="22" xfId="0" applyNumberFormat="1" applyFont="1" applyFill="1" applyBorder="1" applyAlignment="1">
      <alignment horizontal="right" vertical="center"/>
    </xf>
    <xf numFmtId="0" fontId="13" fillId="0" borderId="2" xfId="0" applyFont="1" applyBorder="1" applyAlignment="1">
      <alignment horizontal="right" vertical="center"/>
    </xf>
    <xf numFmtId="0" fontId="13" fillId="0" borderId="13" xfId="0" applyFont="1" applyBorder="1" applyAlignment="1">
      <alignment horizontal="right" vertical="center"/>
    </xf>
    <xf numFmtId="0" fontId="13" fillId="0" borderId="3" xfId="0" applyFont="1" applyBorder="1" applyAlignment="1">
      <alignment horizontal="right" vertical="center"/>
    </xf>
    <xf numFmtId="0" fontId="13" fillId="0" borderId="15" xfId="0" applyFont="1" applyBorder="1" applyAlignment="1">
      <alignment horizontal="right" vertical="center"/>
    </xf>
    <xf numFmtId="49" fontId="11" fillId="0" borderId="2" xfId="0" applyNumberFormat="1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11" fillId="0" borderId="6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14" fontId="11" fillId="0" borderId="2" xfId="0" applyNumberFormat="1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14" fontId="11" fillId="0" borderId="2" xfId="0" applyNumberFormat="1" applyFont="1" applyBorder="1" applyAlignment="1">
      <alignment vertical="center"/>
    </xf>
    <xf numFmtId="14" fontId="11" fillId="0" borderId="3" xfId="0" applyNumberFormat="1" applyFont="1" applyBorder="1" applyAlignment="1">
      <alignment vertical="center"/>
    </xf>
    <xf numFmtId="14" fontId="11" fillId="0" borderId="5" xfId="0" applyNumberFormat="1" applyFont="1" applyFill="1" applyBorder="1" applyAlignment="1">
      <alignment vertical="center"/>
    </xf>
    <xf numFmtId="14" fontId="11" fillId="0" borderId="5" xfId="0" applyNumberFormat="1" applyFont="1" applyBorder="1" applyAlignment="1">
      <alignment horizontal="right" vertical="center"/>
    </xf>
    <xf numFmtId="14" fontId="11" fillId="0" borderId="21" xfId="0" applyNumberFormat="1" applyFont="1" applyBorder="1" applyAlignment="1">
      <alignment horizontal="right" vertical="center"/>
    </xf>
    <xf numFmtId="14" fontId="5" fillId="0" borderId="25" xfId="0" applyNumberFormat="1" applyFont="1" applyBorder="1" applyAlignment="1">
      <alignment vertical="center"/>
    </xf>
    <xf numFmtId="14" fontId="11" fillId="0" borderId="2" xfId="0" applyNumberFormat="1" applyFont="1" applyBorder="1" applyAlignment="1">
      <alignment horizontal="center" vertical="center"/>
    </xf>
    <xf numFmtId="14" fontId="11" fillId="0" borderId="0" xfId="0" applyNumberFormat="1" applyFont="1" applyBorder="1" applyAlignment="1">
      <alignment horizontal="center" vertical="center"/>
    </xf>
    <xf numFmtId="14" fontId="5" fillId="0" borderId="5" xfId="0" applyNumberFormat="1" applyFont="1" applyBorder="1" applyAlignment="1">
      <alignment vertical="center"/>
    </xf>
    <xf numFmtId="14" fontId="5" fillId="0" borderId="0" xfId="0" applyNumberFormat="1" applyFont="1" applyFill="1" applyBorder="1" applyAlignment="1">
      <alignment horizontal="center" vertical="center"/>
    </xf>
    <xf numFmtId="14" fontId="5" fillId="0" borderId="0" xfId="0" applyNumberFormat="1" applyFont="1" applyBorder="1" applyAlignment="1">
      <alignment vertical="center"/>
    </xf>
    <xf numFmtId="14" fontId="11" fillId="0" borderId="3" xfId="0" applyNumberFormat="1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13" fillId="0" borderId="11" xfId="0" applyFont="1" applyFill="1" applyBorder="1" applyAlignment="1">
      <alignment horizontal="center" vertical="center"/>
    </xf>
    <xf numFmtId="49" fontId="11" fillId="0" borderId="6" xfId="0" applyNumberFormat="1" applyFont="1" applyBorder="1" applyAlignment="1">
      <alignment horizontal="center" vertical="center"/>
    </xf>
    <xf numFmtId="9" fontId="11" fillId="0" borderId="6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0" fillId="2" borderId="24" xfId="0" applyFont="1" applyFill="1" applyBorder="1" applyAlignment="1">
      <alignment vertical="center"/>
    </xf>
    <xf numFmtId="0" fontId="11" fillId="0" borderId="16" xfId="0" applyFont="1" applyBorder="1" applyAlignment="1">
      <alignment vertical="center"/>
    </xf>
    <xf numFmtId="49" fontId="11" fillId="0" borderId="4" xfId="2" applyNumberFormat="1" applyFont="1" applyBorder="1" applyAlignment="1">
      <alignment vertical="center"/>
    </xf>
    <xf numFmtId="0" fontId="5" fillId="0" borderId="17" xfId="0" applyFont="1" applyBorder="1" applyAlignment="1">
      <alignment horizontal="right" vertical="center"/>
    </xf>
    <xf numFmtId="49" fontId="11" fillId="0" borderId="17" xfId="2" applyNumberFormat="1" applyFont="1" applyBorder="1" applyAlignment="1">
      <alignment horizontal="right" vertical="center"/>
    </xf>
    <xf numFmtId="0" fontId="13" fillId="2" borderId="5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right" vertical="center"/>
    </xf>
    <xf numFmtId="0" fontId="5" fillId="0" borderId="6" xfId="0" applyNumberFormat="1" applyFont="1" applyBorder="1" applyAlignment="1">
      <alignment vertical="center"/>
    </xf>
    <xf numFmtId="0" fontId="10" fillId="2" borderId="1" xfId="3" applyFont="1" applyFill="1" applyBorder="1" applyAlignment="1">
      <alignment horizontal="center" vertical="center" wrapText="1"/>
    </xf>
    <xf numFmtId="0" fontId="5" fillId="0" borderId="18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NumberFormat="1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4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10" fillId="2" borderId="31" xfId="3" applyFont="1" applyFill="1" applyBorder="1" applyAlignment="1">
      <alignment horizontal="center" vertical="center" wrapText="1"/>
    </xf>
    <xf numFmtId="0" fontId="10" fillId="2" borderId="1" xfId="3" applyFont="1" applyFill="1" applyBorder="1" applyAlignment="1">
      <alignment horizontal="center" vertical="center" wrapText="1"/>
    </xf>
    <xf numFmtId="0" fontId="12" fillId="0" borderId="0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14" fontId="10" fillId="2" borderId="31" xfId="3" applyNumberFormat="1" applyFont="1" applyFill="1" applyBorder="1" applyAlignment="1">
      <alignment horizontal="center" vertical="center" wrapText="1"/>
    </xf>
    <xf numFmtId="14" fontId="10" fillId="2" borderId="1" xfId="3" applyNumberFormat="1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10" fillId="2" borderId="30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3" fillId="2" borderId="16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/>
    </xf>
    <xf numFmtId="0" fontId="10" fillId="2" borderId="24" xfId="0" applyFont="1" applyFill="1" applyBorder="1" applyAlignment="1">
      <alignment horizontal="center" vertical="center"/>
    </xf>
    <xf numFmtId="0" fontId="10" fillId="2" borderId="27" xfId="0" applyFont="1" applyFill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0" fillId="2" borderId="31" xfId="0" applyFont="1" applyFill="1" applyBorder="1" applyAlignment="1">
      <alignment horizontal="center" vertical="center"/>
    </xf>
    <xf numFmtId="0" fontId="10" fillId="2" borderId="3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32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0" fillId="0" borderId="4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center" vertical="center"/>
    </xf>
    <xf numFmtId="0" fontId="11" fillId="0" borderId="5" xfId="4" applyFont="1" applyFill="1" applyBorder="1" applyAlignment="1">
      <alignment horizontal="right" vertical="center"/>
    </xf>
    <xf numFmtId="0" fontId="11" fillId="0" borderId="6" xfId="4" applyFont="1" applyFill="1" applyBorder="1" applyAlignment="1">
      <alignment horizontal="right" vertical="center"/>
    </xf>
    <xf numFmtId="1" fontId="17" fillId="0" borderId="1" xfId="8" applyNumberFormat="1" applyFont="1" applyFill="1" applyBorder="1" applyAlignment="1">
      <alignment horizontal="center" vertical="center" wrapText="1"/>
    </xf>
    <xf numFmtId="0" fontId="5" fillId="0" borderId="19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1" fontId="17" fillId="0" borderId="34" xfId="8" applyNumberFormat="1" applyFont="1" applyFill="1" applyBorder="1" applyAlignment="1">
      <alignment horizontal="center" vertical="center" wrapText="1"/>
    </xf>
    <xf numFmtId="0" fontId="5" fillId="0" borderId="34" xfId="0" applyNumberFormat="1" applyFont="1" applyFill="1" applyBorder="1" applyAlignment="1" applyProtection="1">
      <alignment horizontal="center" vertical="center"/>
    </xf>
    <xf numFmtId="0" fontId="5" fillId="0" borderId="35" xfId="0" applyNumberFormat="1" applyFont="1" applyFill="1" applyBorder="1" applyAlignment="1" applyProtection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14" fontId="5" fillId="0" borderId="34" xfId="0" applyNumberFormat="1" applyFont="1" applyBorder="1" applyAlignment="1">
      <alignment horizontal="center" vertical="center"/>
    </xf>
  </cellXfs>
  <cellStyles count="9">
    <cellStyle name="Обычный" xfId="0" builtinId="0"/>
    <cellStyle name="Обычный 12" xfId="1"/>
    <cellStyle name="Обычный 2" xfId="2"/>
    <cellStyle name="Обычный 2 2" xfId="6"/>
    <cellStyle name="Обычный 2 3" xfId="5"/>
    <cellStyle name="Обычный 3" xfId="7"/>
    <cellStyle name="Обычный 4" xfId="4"/>
    <cellStyle name="Обычный_ID4938_RS_1" xfId="8"/>
    <cellStyle name="Обычный_Стартовый протокол Смирнов_20101106_Results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76197</xdr:colOff>
      <xdr:row>0</xdr:row>
      <xdr:rowOff>32656</xdr:rowOff>
    </xdr:from>
    <xdr:to>
      <xdr:col>1</xdr:col>
      <xdr:colOff>297656</xdr:colOff>
      <xdr:row>2</xdr:row>
      <xdr:rowOff>214312</xdr:rowOff>
    </xdr:to>
    <xdr:pic>
      <xdr:nvPicPr>
        <xdr:cNvPr id="6" name="Рисунок 5">
          <a:extLst>
            <a:ext uri="{FF2B5EF4-FFF2-40B4-BE49-F238E27FC236}">
              <a16:creationId xmlns="" xmlns:a16="http://schemas.microsoft.com/office/drawing/2014/main" id="{C8A78053-2B96-4560-A460-6FDFCECE7149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97" y="32656"/>
          <a:ext cx="685803" cy="741250"/>
        </a:xfrm>
        <a:prstGeom prst="rect">
          <a:avLst/>
        </a:prstGeom>
      </xdr:spPr>
    </xdr:pic>
    <xdr:clientData/>
  </xdr:twoCellAnchor>
  <xdr:twoCellAnchor editAs="oneCell">
    <xdr:from>
      <xdr:col>2</xdr:col>
      <xdr:colOff>46401</xdr:colOff>
      <xdr:row>0</xdr:row>
      <xdr:rowOff>11906</xdr:rowOff>
    </xdr:from>
    <xdr:to>
      <xdr:col>3</xdr:col>
      <xdr:colOff>297657</xdr:colOff>
      <xdr:row>2</xdr:row>
      <xdr:rowOff>250031</xdr:rowOff>
    </xdr:to>
    <xdr:pic>
      <xdr:nvPicPr>
        <xdr:cNvPr id="7" name="Рисунок 6">
          <a:extLst>
            <a:ext uri="{FF2B5EF4-FFF2-40B4-BE49-F238E27FC236}">
              <a16:creationId xmlns="" xmlns:a16="http://schemas.microsoft.com/office/drawing/2014/main" id="{6C61E58C-3D6F-454A-8F7B-009B27FA1AE4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4620" y="11906"/>
          <a:ext cx="1227568" cy="797719"/>
        </a:xfrm>
        <a:prstGeom prst="rect">
          <a:avLst/>
        </a:prstGeom>
      </xdr:spPr>
    </xdr:pic>
    <xdr:clientData/>
  </xdr:twoCellAnchor>
  <xdr:twoCellAnchor editAs="oneCell">
    <xdr:from>
      <xdr:col>21</xdr:col>
      <xdr:colOff>143574</xdr:colOff>
      <xdr:row>0</xdr:row>
      <xdr:rowOff>0</xdr:rowOff>
    </xdr:from>
    <xdr:to>
      <xdr:col>21</xdr:col>
      <xdr:colOff>964405</xdr:colOff>
      <xdr:row>3</xdr:row>
      <xdr:rowOff>11906</xdr:rowOff>
    </xdr:to>
    <xdr:pic>
      <xdr:nvPicPr>
        <xdr:cNvPr id="8" name="Рисунок 7" descr="Coat of arms of Nizhny Novgorod Region.sv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14293" y="0"/>
          <a:ext cx="820831" cy="8334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8</xdr:col>
      <xdr:colOff>166688</xdr:colOff>
      <xdr:row>92</xdr:row>
      <xdr:rowOff>-1</xdr:rowOff>
    </xdr:from>
    <xdr:ext cx="1428044" cy="438150"/>
    <xdr:pic>
      <xdr:nvPicPr>
        <xdr:cNvPr id="9" name="Picture 5"/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l="44661" t="39834" r="39742" b="44691"/>
        <a:stretch/>
      </xdr:blipFill>
      <xdr:spPr>
        <a:xfrm>
          <a:off x="6893719" y="19597687"/>
          <a:ext cx="1428044" cy="438150"/>
        </a:xfrm>
        <a:prstGeom prst="rect">
          <a:avLst/>
        </a:prstGeom>
      </xdr:spPr>
    </xdr:pic>
    <xdr:clientData/>
  </xdr:oneCellAnchor>
  <xdr:oneCellAnchor>
    <xdr:from>
      <xdr:col>19</xdr:col>
      <xdr:colOff>559594</xdr:colOff>
      <xdr:row>92</xdr:row>
      <xdr:rowOff>71437</xdr:rowOff>
    </xdr:from>
    <xdr:ext cx="676275" cy="404116"/>
    <xdr:pic>
      <xdr:nvPicPr>
        <xdr:cNvPr id="13" name="Picture 5"/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l="81526" t="40121" r="11207" b="45836"/>
        <a:stretch/>
      </xdr:blipFill>
      <xdr:spPr>
        <a:xfrm>
          <a:off x="12430125" y="19669125"/>
          <a:ext cx="676275" cy="40411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98"/>
  <sheetViews>
    <sheetView tabSelected="1" view="pageBreakPreview" topLeftCell="A7" zoomScale="80" zoomScaleNormal="90" zoomScaleSheetLayoutView="80" workbookViewId="0">
      <selection activeCell="A10" sqref="A10:V10"/>
    </sheetView>
  </sheetViews>
  <sheetFormatPr defaultColWidth="9.140625" defaultRowHeight="12.75" x14ac:dyDescent="0.2"/>
  <cols>
    <col min="1" max="1" width="7" style="1" customWidth="1"/>
    <col min="2" max="2" width="7.85546875" style="11" customWidth="1"/>
    <col min="3" max="3" width="14.5703125" style="11" customWidth="1"/>
    <col min="4" max="4" width="21" style="1" customWidth="1"/>
    <col min="5" max="5" width="12.28515625" style="57" customWidth="1"/>
    <col min="6" max="6" width="8.85546875" style="1" customWidth="1"/>
    <col min="7" max="7" width="23.85546875" style="1" customWidth="1"/>
    <col min="8" max="15" width="5.140625" style="1" customWidth="1"/>
    <col min="16" max="16" width="4.7109375" style="1" customWidth="1"/>
    <col min="17" max="17" width="5.7109375" style="1" customWidth="1"/>
    <col min="18" max="18" width="19.28515625" style="1" customWidth="1"/>
    <col min="19" max="19" width="11.28515625" style="1" customWidth="1"/>
    <col min="20" max="20" width="10.42578125" style="1" customWidth="1"/>
    <col min="21" max="21" width="14.140625" style="1" customWidth="1"/>
    <col min="22" max="22" width="15.7109375" style="1" customWidth="1"/>
    <col min="23" max="16384" width="9.140625" style="1"/>
  </cols>
  <sheetData>
    <row r="1" spans="1:22" ht="23.25" customHeight="1" x14ac:dyDescent="0.2">
      <c r="A1" s="92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</row>
    <row r="2" spans="1:22" ht="21" x14ac:dyDescent="0.2">
      <c r="A2" s="92" t="s">
        <v>65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</row>
    <row r="3" spans="1:22" ht="21" x14ac:dyDescent="0.2">
      <c r="A3" s="92" t="s">
        <v>10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</row>
    <row r="4" spans="1:22" ht="21" x14ac:dyDescent="0.2">
      <c r="A4" s="92" t="s">
        <v>66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</row>
    <row r="5" spans="1:22" ht="25.5" customHeight="1" x14ac:dyDescent="0.2">
      <c r="A5" s="92" t="s">
        <v>67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</row>
    <row r="6" spans="1:22" s="2" customFormat="1" ht="20.25" customHeight="1" x14ac:dyDescent="0.2">
      <c r="A6" s="95" t="s">
        <v>48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</row>
    <row r="7" spans="1:22" s="2" customFormat="1" ht="18" customHeight="1" x14ac:dyDescent="0.2">
      <c r="A7" s="96" t="s">
        <v>16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</row>
    <row r="8" spans="1:22" s="2" customFormat="1" ht="26.25" customHeight="1" thickBot="1" x14ac:dyDescent="0.25">
      <c r="A8" s="135" t="s">
        <v>68</v>
      </c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</row>
    <row r="9" spans="1:22" ht="24" customHeight="1" thickTop="1" x14ac:dyDescent="0.2">
      <c r="A9" s="97" t="s">
        <v>22</v>
      </c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9"/>
    </row>
    <row r="10" spans="1:22" ht="18" customHeight="1" x14ac:dyDescent="0.2">
      <c r="A10" s="129" t="s">
        <v>38</v>
      </c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1"/>
    </row>
    <row r="11" spans="1:22" ht="19.5" customHeight="1" x14ac:dyDescent="0.2">
      <c r="A11" s="129" t="s">
        <v>49</v>
      </c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1"/>
    </row>
    <row r="12" spans="1:22" ht="8.25" customHeight="1" x14ac:dyDescent="0.2">
      <c r="A12" s="121" t="s">
        <v>43</v>
      </c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3"/>
    </row>
    <row r="13" spans="1:22" ht="15.75" x14ac:dyDescent="0.2">
      <c r="A13" s="26" t="s">
        <v>63</v>
      </c>
      <c r="B13" s="16"/>
      <c r="C13" s="46"/>
      <c r="D13" s="45"/>
      <c r="E13" s="47"/>
      <c r="F13" s="4"/>
      <c r="G13" s="59" t="s">
        <v>69</v>
      </c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34"/>
      <c r="V13" s="35" t="s">
        <v>44</v>
      </c>
    </row>
    <row r="14" spans="1:22" ht="15.75" x14ac:dyDescent="0.2">
      <c r="A14" s="14" t="s">
        <v>64</v>
      </c>
      <c r="B14" s="10"/>
      <c r="C14" s="10"/>
      <c r="D14" s="58"/>
      <c r="E14" s="48"/>
      <c r="F14" s="5"/>
      <c r="G14" s="60" t="s">
        <v>70</v>
      </c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36"/>
      <c r="V14" s="37" t="s">
        <v>50</v>
      </c>
    </row>
    <row r="15" spans="1:22" ht="15" x14ac:dyDescent="0.2">
      <c r="A15" s="102" t="s">
        <v>9</v>
      </c>
      <c r="B15" s="103"/>
      <c r="C15" s="103"/>
      <c r="D15" s="103"/>
      <c r="E15" s="103"/>
      <c r="F15" s="103"/>
      <c r="G15" s="104"/>
      <c r="H15" s="105" t="s">
        <v>1</v>
      </c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6"/>
    </row>
    <row r="16" spans="1:22" ht="15" x14ac:dyDescent="0.2">
      <c r="A16" s="15" t="s">
        <v>18</v>
      </c>
      <c r="B16" s="27"/>
      <c r="C16" s="27"/>
      <c r="D16" s="8"/>
      <c r="E16" s="49"/>
      <c r="F16" s="8"/>
      <c r="G16" s="9" t="s">
        <v>43</v>
      </c>
      <c r="H16" s="132" t="s">
        <v>74</v>
      </c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4"/>
    </row>
    <row r="17" spans="1:22" ht="15" x14ac:dyDescent="0.2">
      <c r="A17" s="15" t="s">
        <v>19</v>
      </c>
      <c r="B17" s="23"/>
      <c r="C17" s="23"/>
      <c r="D17" s="6"/>
      <c r="E17" s="50"/>
      <c r="F17" s="6"/>
      <c r="G17" s="136" t="s">
        <v>71</v>
      </c>
      <c r="H17" s="132" t="s">
        <v>51</v>
      </c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4"/>
    </row>
    <row r="18" spans="1:22" ht="15" x14ac:dyDescent="0.2">
      <c r="A18" s="15" t="s">
        <v>20</v>
      </c>
      <c r="B18" s="27"/>
      <c r="C18" s="27"/>
      <c r="D18" s="7"/>
      <c r="E18" s="49"/>
      <c r="F18" s="8"/>
      <c r="G18" s="136" t="s">
        <v>72</v>
      </c>
      <c r="H18" s="132" t="s">
        <v>52</v>
      </c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4"/>
    </row>
    <row r="19" spans="1:22" ht="16.5" thickBot="1" x14ac:dyDescent="0.25">
      <c r="A19" s="30" t="s">
        <v>15</v>
      </c>
      <c r="B19" s="21"/>
      <c r="C19" s="21"/>
      <c r="D19" s="20"/>
      <c r="E19" s="51"/>
      <c r="F19" s="29"/>
      <c r="G19" s="137" t="s">
        <v>73</v>
      </c>
      <c r="H19" s="31" t="s">
        <v>37</v>
      </c>
      <c r="I19" s="32"/>
      <c r="J19" s="32"/>
      <c r="K19" s="32"/>
      <c r="L19" s="32"/>
      <c r="M19" s="32"/>
      <c r="N19" s="21"/>
      <c r="O19" s="19"/>
      <c r="P19" s="19"/>
      <c r="Q19" s="19"/>
      <c r="R19" s="19"/>
      <c r="S19" s="44">
        <v>30</v>
      </c>
      <c r="T19" s="19"/>
      <c r="U19" s="29"/>
      <c r="V19" s="33" t="s">
        <v>75</v>
      </c>
    </row>
    <row r="20" spans="1:22" ht="6.75" customHeight="1" thickTop="1" thickBot="1" x14ac:dyDescent="0.25">
      <c r="A20" s="18"/>
      <c r="B20" s="17"/>
      <c r="C20" s="17"/>
      <c r="D20" s="18"/>
      <c r="E20" s="52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</row>
    <row r="21" spans="1:22" s="28" customFormat="1" ht="21.75" customHeight="1" thickTop="1" x14ac:dyDescent="0.2">
      <c r="A21" s="107" t="s">
        <v>7</v>
      </c>
      <c r="B21" s="93" t="s">
        <v>12</v>
      </c>
      <c r="C21" s="93" t="s">
        <v>41</v>
      </c>
      <c r="D21" s="93" t="s">
        <v>2</v>
      </c>
      <c r="E21" s="100" t="s">
        <v>36</v>
      </c>
      <c r="F21" s="93" t="s">
        <v>8</v>
      </c>
      <c r="G21" s="93" t="s">
        <v>13</v>
      </c>
      <c r="H21" s="124" t="s">
        <v>17</v>
      </c>
      <c r="I21" s="124"/>
      <c r="J21" s="124"/>
      <c r="K21" s="124"/>
      <c r="L21" s="124"/>
      <c r="M21" s="124"/>
      <c r="N21" s="124"/>
      <c r="O21" s="124"/>
      <c r="P21" s="124"/>
      <c r="Q21" s="124"/>
      <c r="R21" s="93" t="s">
        <v>40</v>
      </c>
      <c r="S21" s="93" t="s">
        <v>25</v>
      </c>
      <c r="T21" s="93" t="s">
        <v>26</v>
      </c>
      <c r="U21" s="125" t="s">
        <v>24</v>
      </c>
      <c r="V21" s="127" t="s">
        <v>14</v>
      </c>
    </row>
    <row r="22" spans="1:22" s="28" customFormat="1" ht="18" customHeight="1" x14ac:dyDescent="0.2">
      <c r="A22" s="108"/>
      <c r="B22" s="94"/>
      <c r="C22" s="94"/>
      <c r="D22" s="94"/>
      <c r="E22" s="101"/>
      <c r="F22" s="94"/>
      <c r="G22" s="94"/>
      <c r="H22" s="82">
        <v>1</v>
      </c>
      <c r="I22" s="82">
        <v>2</v>
      </c>
      <c r="J22" s="82">
        <v>3</v>
      </c>
      <c r="K22" s="82">
        <v>4</v>
      </c>
      <c r="L22" s="82">
        <v>5</v>
      </c>
      <c r="M22" s="82">
        <v>6</v>
      </c>
      <c r="N22" s="82">
        <v>7</v>
      </c>
      <c r="O22" s="82">
        <v>8</v>
      </c>
      <c r="P22" s="82">
        <v>9</v>
      </c>
      <c r="Q22" s="82">
        <v>10</v>
      </c>
      <c r="R22" s="94"/>
      <c r="S22" s="94"/>
      <c r="T22" s="94"/>
      <c r="U22" s="126"/>
      <c r="V22" s="128"/>
    </row>
    <row r="23" spans="1:22" s="3" customFormat="1" ht="16.5" customHeight="1" x14ac:dyDescent="0.2">
      <c r="A23" s="83">
        <v>1</v>
      </c>
      <c r="B23" s="84">
        <v>42</v>
      </c>
      <c r="C23" s="84">
        <v>10080358622</v>
      </c>
      <c r="D23" s="85" t="s">
        <v>76</v>
      </c>
      <c r="E23" s="144">
        <v>38622</v>
      </c>
      <c r="F23" s="86" t="s">
        <v>33</v>
      </c>
      <c r="G23" s="86" t="s">
        <v>77</v>
      </c>
      <c r="H23" s="84">
        <v>1</v>
      </c>
      <c r="I23" s="86"/>
      <c r="J23" s="84">
        <v>5</v>
      </c>
      <c r="K23" s="84">
        <v>5</v>
      </c>
      <c r="L23" s="84">
        <v>5</v>
      </c>
      <c r="M23" s="84">
        <v>3</v>
      </c>
      <c r="N23" s="84">
        <v>5</v>
      </c>
      <c r="O23" s="84">
        <v>3</v>
      </c>
      <c r="P23" s="84">
        <v>5</v>
      </c>
      <c r="Q23" s="84">
        <v>5</v>
      </c>
      <c r="R23" s="84">
        <v>1</v>
      </c>
      <c r="S23" s="138">
        <f>SUM(H23:Q23)</f>
        <v>37</v>
      </c>
      <c r="T23" s="138"/>
      <c r="U23" s="86" t="s">
        <v>33</v>
      </c>
      <c r="V23" s="139"/>
    </row>
    <row r="24" spans="1:22" s="3" customFormat="1" ht="16.5" customHeight="1" x14ac:dyDescent="0.2">
      <c r="A24" s="83">
        <v>2</v>
      </c>
      <c r="B24" s="84">
        <v>41</v>
      </c>
      <c r="C24" s="84">
        <v>10079259993</v>
      </c>
      <c r="D24" s="85" t="s">
        <v>78</v>
      </c>
      <c r="E24" s="144">
        <v>38576</v>
      </c>
      <c r="F24" s="86" t="s">
        <v>33</v>
      </c>
      <c r="G24" s="86" t="s">
        <v>77</v>
      </c>
      <c r="H24" s="86">
        <v>5</v>
      </c>
      <c r="I24" s="84">
        <v>1</v>
      </c>
      <c r="J24" s="84">
        <v>1</v>
      </c>
      <c r="K24" s="84">
        <v>3</v>
      </c>
      <c r="L24" s="84">
        <v>3</v>
      </c>
      <c r="M24" s="84">
        <v>5</v>
      </c>
      <c r="N24" s="84">
        <v>3</v>
      </c>
      <c r="O24" s="84">
        <v>5</v>
      </c>
      <c r="P24" s="84">
        <v>3</v>
      </c>
      <c r="Q24" s="84">
        <v>3</v>
      </c>
      <c r="R24" s="84">
        <v>2</v>
      </c>
      <c r="S24" s="138">
        <f>SUM(H24:Q24)</f>
        <v>32</v>
      </c>
      <c r="T24" s="138"/>
      <c r="U24" s="86" t="s">
        <v>33</v>
      </c>
      <c r="V24" s="139"/>
    </row>
    <row r="25" spans="1:22" s="3" customFormat="1" ht="16.5" customHeight="1" x14ac:dyDescent="0.2">
      <c r="A25" s="83">
        <v>3</v>
      </c>
      <c r="B25" s="84">
        <v>23</v>
      </c>
      <c r="C25" s="84">
        <v>10077957971</v>
      </c>
      <c r="D25" s="85" t="s">
        <v>79</v>
      </c>
      <c r="E25" s="144">
        <v>38460</v>
      </c>
      <c r="F25" s="86" t="s">
        <v>33</v>
      </c>
      <c r="G25" s="86" t="s">
        <v>80</v>
      </c>
      <c r="H25" s="86"/>
      <c r="I25" s="84">
        <v>5</v>
      </c>
      <c r="J25" s="84">
        <v>2</v>
      </c>
      <c r="K25" s="84">
        <v>1</v>
      </c>
      <c r="L25" s="86"/>
      <c r="M25" s="86"/>
      <c r="N25" s="86"/>
      <c r="O25" s="86"/>
      <c r="P25" s="86"/>
      <c r="Q25" s="86"/>
      <c r="R25" s="84">
        <v>11</v>
      </c>
      <c r="S25" s="138">
        <f>SUM(H25:Q25)</f>
        <v>8</v>
      </c>
      <c r="T25" s="138"/>
      <c r="U25" s="86" t="s">
        <v>33</v>
      </c>
      <c r="V25" s="139"/>
    </row>
    <row r="26" spans="1:22" s="3" customFormat="1" ht="16.5" customHeight="1" x14ac:dyDescent="0.2">
      <c r="A26" s="83">
        <v>4</v>
      </c>
      <c r="B26" s="84">
        <v>45</v>
      </c>
      <c r="C26" s="84">
        <v>10084395438</v>
      </c>
      <c r="D26" s="85" t="s">
        <v>81</v>
      </c>
      <c r="E26" s="144">
        <v>38364</v>
      </c>
      <c r="F26" s="86" t="s">
        <v>39</v>
      </c>
      <c r="G26" s="86" t="s">
        <v>77</v>
      </c>
      <c r="H26" s="86"/>
      <c r="I26" s="86"/>
      <c r="J26" s="86"/>
      <c r="K26" s="86"/>
      <c r="L26" s="86"/>
      <c r="M26" s="86"/>
      <c r="N26" s="84">
        <v>1</v>
      </c>
      <c r="O26" s="84">
        <v>2</v>
      </c>
      <c r="P26" s="84">
        <v>2</v>
      </c>
      <c r="Q26" s="84">
        <v>2</v>
      </c>
      <c r="R26" s="84">
        <v>3</v>
      </c>
      <c r="S26" s="138">
        <f>SUM(H26:Q26)</f>
        <v>7</v>
      </c>
      <c r="T26" s="138"/>
      <c r="U26" s="86" t="s">
        <v>33</v>
      </c>
      <c r="V26" s="139"/>
    </row>
    <row r="27" spans="1:22" s="3" customFormat="1" ht="16.5" customHeight="1" x14ac:dyDescent="0.2">
      <c r="A27" s="83">
        <v>5</v>
      </c>
      <c r="B27" s="84">
        <v>33</v>
      </c>
      <c r="C27" s="84">
        <v>10081049544</v>
      </c>
      <c r="D27" s="85" t="s">
        <v>82</v>
      </c>
      <c r="E27" s="144">
        <v>38397</v>
      </c>
      <c r="F27" s="86" t="s">
        <v>33</v>
      </c>
      <c r="G27" s="86" t="s">
        <v>83</v>
      </c>
      <c r="H27" s="84">
        <v>3</v>
      </c>
      <c r="I27" s="86"/>
      <c r="J27" s="86"/>
      <c r="K27" s="86"/>
      <c r="L27" s="86"/>
      <c r="M27" s="84">
        <v>2</v>
      </c>
      <c r="N27" s="86"/>
      <c r="O27" s="84">
        <v>1</v>
      </c>
      <c r="P27" s="86"/>
      <c r="Q27" s="86"/>
      <c r="R27" s="84">
        <v>7</v>
      </c>
      <c r="S27" s="138">
        <f>SUM(H27:Q27)</f>
        <v>6</v>
      </c>
      <c r="T27" s="138"/>
      <c r="U27" s="86" t="s">
        <v>33</v>
      </c>
      <c r="V27" s="139"/>
    </row>
    <row r="28" spans="1:22" s="3" customFormat="1" ht="16.5" customHeight="1" x14ac:dyDescent="0.2">
      <c r="A28" s="83">
        <v>6</v>
      </c>
      <c r="B28" s="84">
        <v>44</v>
      </c>
      <c r="C28" s="84">
        <v>10105861740</v>
      </c>
      <c r="D28" s="85" t="s">
        <v>84</v>
      </c>
      <c r="E28" s="144">
        <v>38495</v>
      </c>
      <c r="F28" s="86" t="s">
        <v>33</v>
      </c>
      <c r="G28" s="86" t="s">
        <v>77</v>
      </c>
      <c r="H28" s="86"/>
      <c r="I28" s="86"/>
      <c r="J28" s="84">
        <v>3</v>
      </c>
      <c r="K28" s="84">
        <v>2</v>
      </c>
      <c r="L28" s="86"/>
      <c r="M28" s="86"/>
      <c r="N28" s="86"/>
      <c r="O28" s="86"/>
      <c r="P28" s="86"/>
      <c r="Q28" s="86"/>
      <c r="R28" s="84">
        <v>15</v>
      </c>
      <c r="S28" s="138">
        <f>SUM(H28:Q28)</f>
        <v>5</v>
      </c>
      <c r="T28" s="138"/>
      <c r="U28" s="86" t="s">
        <v>33</v>
      </c>
      <c r="V28" s="139"/>
    </row>
    <row r="29" spans="1:22" s="3" customFormat="1" ht="16.5" customHeight="1" x14ac:dyDescent="0.2">
      <c r="A29" s="83">
        <v>7</v>
      </c>
      <c r="B29" s="84">
        <v>2</v>
      </c>
      <c r="C29" s="84">
        <v>10081516861</v>
      </c>
      <c r="D29" s="85" t="s">
        <v>85</v>
      </c>
      <c r="E29" s="144">
        <v>38443</v>
      </c>
      <c r="F29" s="86" t="s">
        <v>33</v>
      </c>
      <c r="G29" s="86" t="s">
        <v>86</v>
      </c>
      <c r="H29" s="84">
        <v>2</v>
      </c>
      <c r="I29" s="86"/>
      <c r="J29" s="86"/>
      <c r="K29" s="86"/>
      <c r="L29" s="86"/>
      <c r="M29" s="86"/>
      <c r="N29" s="86"/>
      <c r="O29" s="86"/>
      <c r="P29" s="86"/>
      <c r="Q29" s="86"/>
      <c r="R29" s="84">
        <v>5</v>
      </c>
      <c r="S29" s="138">
        <f>SUM(H29:Q29)</f>
        <v>2</v>
      </c>
      <c r="T29" s="138"/>
      <c r="U29" s="140"/>
      <c r="V29" s="139"/>
    </row>
    <row r="30" spans="1:22" s="3" customFormat="1" ht="16.5" customHeight="1" x14ac:dyDescent="0.2">
      <c r="A30" s="83">
        <v>8</v>
      </c>
      <c r="B30" s="84">
        <v>35</v>
      </c>
      <c r="C30" s="84">
        <v>10112134711</v>
      </c>
      <c r="D30" s="85" t="s">
        <v>87</v>
      </c>
      <c r="E30" s="144">
        <v>38958</v>
      </c>
      <c r="F30" s="86" t="s">
        <v>39</v>
      </c>
      <c r="G30" s="86" t="s">
        <v>83</v>
      </c>
      <c r="H30" s="86"/>
      <c r="I30" s="86"/>
      <c r="J30" s="86"/>
      <c r="K30" s="86"/>
      <c r="L30" s="84">
        <v>2</v>
      </c>
      <c r="M30" s="86"/>
      <c r="N30" s="86"/>
      <c r="O30" s="86"/>
      <c r="P30" s="86"/>
      <c r="Q30" s="86"/>
      <c r="R30" s="84">
        <v>8</v>
      </c>
      <c r="S30" s="138">
        <f>SUM(H30:Q30)</f>
        <v>2</v>
      </c>
      <c r="T30" s="138"/>
      <c r="U30" s="140"/>
      <c r="V30" s="139"/>
    </row>
    <row r="31" spans="1:22" s="3" customFormat="1" ht="16.5" customHeight="1" x14ac:dyDescent="0.2">
      <c r="A31" s="83">
        <v>9</v>
      </c>
      <c r="B31" s="84">
        <v>43</v>
      </c>
      <c r="C31" s="84">
        <v>10080358622</v>
      </c>
      <c r="D31" s="85" t="s">
        <v>88</v>
      </c>
      <c r="E31" s="144">
        <v>38421</v>
      </c>
      <c r="F31" s="86" t="s">
        <v>33</v>
      </c>
      <c r="G31" s="86" t="s">
        <v>77</v>
      </c>
      <c r="H31" s="86"/>
      <c r="I31" s="84">
        <v>2</v>
      </c>
      <c r="J31" s="86"/>
      <c r="K31" s="86"/>
      <c r="L31" s="86"/>
      <c r="M31" s="86"/>
      <c r="N31" s="86"/>
      <c r="O31" s="86"/>
      <c r="P31" s="86"/>
      <c r="Q31" s="86"/>
      <c r="R31" s="84">
        <v>13</v>
      </c>
      <c r="S31" s="138">
        <f>SUM(H31:Q31)</f>
        <v>2</v>
      </c>
      <c r="T31" s="138"/>
      <c r="U31" s="140"/>
      <c r="V31" s="139"/>
    </row>
    <row r="32" spans="1:22" s="3" customFormat="1" ht="16.5" customHeight="1" x14ac:dyDescent="0.2">
      <c r="A32" s="83">
        <v>10</v>
      </c>
      <c r="B32" s="84">
        <v>36</v>
      </c>
      <c r="C32" s="84">
        <v>10091865751</v>
      </c>
      <c r="D32" s="85" t="s">
        <v>89</v>
      </c>
      <c r="E32" s="144">
        <v>38509</v>
      </c>
      <c r="F32" s="86" t="s">
        <v>45</v>
      </c>
      <c r="G32" s="86" t="s">
        <v>83</v>
      </c>
      <c r="H32" s="86"/>
      <c r="I32" s="86"/>
      <c r="J32" s="86"/>
      <c r="K32" s="86"/>
      <c r="L32" s="86"/>
      <c r="M32" s="86"/>
      <c r="N32" s="84">
        <v>2</v>
      </c>
      <c r="O32" s="86"/>
      <c r="P32" s="86"/>
      <c r="Q32" s="86"/>
      <c r="R32" s="84">
        <v>14</v>
      </c>
      <c r="S32" s="138">
        <f>SUM(H32:Q32)</f>
        <v>2</v>
      </c>
      <c r="T32" s="138"/>
      <c r="U32" s="140"/>
      <c r="V32" s="139"/>
    </row>
    <row r="33" spans="1:22" s="3" customFormat="1" ht="16.5" customHeight="1" x14ac:dyDescent="0.2">
      <c r="A33" s="83">
        <v>11</v>
      </c>
      <c r="B33" s="84">
        <v>34</v>
      </c>
      <c r="C33" s="84">
        <v>10081049544</v>
      </c>
      <c r="D33" s="85" t="s">
        <v>90</v>
      </c>
      <c r="E33" s="144">
        <v>38553</v>
      </c>
      <c r="F33" s="86" t="s">
        <v>33</v>
      </c>
      <c r="G33" s="86" t="s">
        <v>83</v>
      </c>
      <c r="H33" s="86"/>
      <c r="I33" s="86"/>
      <c r="J33" s="86"/>
      <c r="K33" s="86"/>
      <c r="L33" s="86"/>
      <c r="M33" s="86"/>
      <c r="N33" s="86"/>
      <c r="O33" s="86"/>
      <c r="P33" s="86"/>
      <c r="Q33" s="84">
        <v>1</v>
      </c>
      <c r="R33" s="84">
        <v>4</v>
      </c>
      <c r="S33" s="138">
        <f t="shared" ref="S33:S39" si="0">SUM(H33:Q33)</f>
        <v>1</v>
      </c>
      <c r="T33" s="138"/>
      <c r="U33" s="140"/>
      <c r="V33" s="139"/>
    </row>
    <row r="34" spans="1:22" s="3" customFormat="1" ht="16.5" customHeight="1" x14ac:dyDescent="0.2">
      <c r="A34" s="83">
        <v>12</v>
      </c>
      <c r="B34" s="84">
        <v>46</v>
      </c>
      <c r="C34" s="84">
        <v>10092183326</v>
      </c>
      <c r="D34" s="85" t="s">
        <v>91</v>
      </c>
      <c r="E34" s="144">
        <v>38983</v>
      </c>
      <c r="F34" s="86" t="s">
        <v>39</v>
      </c>
      <c r="G34" s="86" t="s">
        <v>77</v>
      </c>
      <c r="H34" s="86"/>
      <c r="I34" s="86"/>
      <c r="J34" s="86"/>
      <c r="K34" s="86"/>
      <c r="L34" s="86"/>
      <c r="M34" s="86"/>
      <c r="N34" s="86"/>
      <c r="O34" s="86"/>
      <c r="P34" s="84">
        <v>1</v>
      </c>
      <c r="Q34" s="86"/>
      <c r="R34" s="84">
        <v>6</v>
      </c>
      <c r="S34" s="138">
        <f t="shared" si="0"/>
        <v>1</v>
      </c>
      <c r="T34" s="138"/>
      <c r="U34" s="140"/>
      <c r="V34" s="139"/>
    </row>
    <row r="35" spans="1:22" s="3" customFormat="1" ht="16.5" customHeight="1" x14ac:dyDescent="0.2">
      <c r="A35" s="83">
        <v>13</v>
      </c>
      <c r="B35" s="84">
        <v>54</v>
      </c>
      <c r="C35" s="84">
        <v>10084014512</v>
      </c>
      <c r="D35" s="85" t="s">
        <v>92</v>
      </c>
      <c r="E35" s="144">
        <v>38388</v>
      </c>
      <c r="F35" s="86" t="s">
        <v>33</v>
      </c>
      <c r="G35" s="86" t="s">
        <v>93</v>
      </c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4">
        <v>9</v>
      </c>
      <c r="S35" s="138">
        <f t="shared" si="0"/>
        <v>0</v>
      </c>
      <c r="T35" s="138"/>
      <c r="U35" s="140"/>
      <c r="V35" s="139"/>
    </row>
    <row r="36" spans="1:22" s="3" customFormat="1" ht="16.5" customHeight="1" x14ac:dyDescent="0.2">
      <c r="A36" s="83">
        <v>14</v>
      </c>
      <c r="B36" s="84">
        <v>57</v>
      </c>
      <c r="C36" s="84">
        <v>10095071094</v>
      </c>
      <c r="D36" s="85" t="s">
        <v>94</v>
      </c>
      <c r="E36" s="144">
        <v>38962</v>
      </c>
      <c r="F36" s="86" t="s">
        <v>33</v>
      </c>
      <c r="G36" s="86" t="s">
        <v>93</v>
      </c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4">
        <v>10</v>
      </c>
      <c r="S36" s="138">
        <f t="shared" si="0"/>
        <v>0</v>
      </c>
      <c r="T36" s="138"/>
      <c r="U36" s="140"/>
      <c r="V36" s="139"/>
    </row>
    <row r="37" spans="1:22" s="3" customFormat="1" ht="16.5" customHeight="1" x14ac:dyDescent="0.2">
      <c r="A37" s="83">
        <v>15</v>
      </c>
      <c r="B37" s="84">
        <v>21</v>
      </c>
      <c r="C37" s="86"/>
      <c r="D37" s="85" t="s">
        <v>95</v>
      </c>
      <c r="E37" s="144">
        <v>38894</v>
      </c>
      <c r="F37" s="86" t="s">
        <v>45</v>
      </c>
      <c r="G37" s="86" t="s">
        <v>57</v>
      </c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4">
        <v>12</v>
      </c>
      <c r="S37" s="138">
        <f t="shared" si="0"/>
        <v>0</v>
      </c>
      <c r="T37" s="138"/>
      <c r="U37" s="140"/>
      <c r="V37" s="139"/>
    </row>
    <row r="38" spans="1:22" s="3" customFormat="1" ht="16.5" customHeight="1" x14ac:dyDescent="0.2">
      <c r="A38" s="87" t="s">
        <v>61</v>
      </c>
      <c r="B38" s="84">
        <v>59</v>
      </c>
      <c r="C38" s="84">
        <v>10092621644</v>
      </c>
      <c r="D38" s="85" t="s">
        <v>54</v>
      </c>
      <c r="E38" s="144">
        <v>38404</v>
      </c>
      <c r="F38" s="86" t="s">
        <v>33</v>
      </c>
      <c r="G38" s="86" t="s">
        <v>55</v>
      </c>
      <c r="H38" s="86"/>
      <c r="I38" s="84">
        <v>3</v>
      </c>
      <c r="J38" s="86"/>
      <c r="K38" s="86"/>
      <c r="L38" s="86"/>
      <c r="M38" s="86"/>
      <c r="N38" s="86"/>
      <c r="O38" s="86"/>
      <c r="P38" s="86"/>
      <c r="Q38" s="86"/>
      <c r="R38" s="86"/>
      <c r="S38" s="138">
        <f t="shared" si="0"/>
        <v>3</v>
      </c>
      <c r="T38" s="138"/>
      <c r="U38" s="140"/>
      <c r="V38" s="139"/>
    </row>
    <row r="39" spans="1:22" s="3" customFormat="1" ht="16.5" customHeight="1" x14ac:dyDescent="0.2">
      <c r="A39" s="87" t="s">
        <v>61</v>
      </c>
      <c r="B39" s="84">
        <v>38</v>
      </c>
      <c r="C39" s="84">
        <v>10090936268</v>
      </c>
      <c r="D39" s="85" t="s">
        <v>96</v>
      </c>
      <c r="E39" s="144">
        <v>38450</v>
      </c>
      <c r="F39" s="86" t="s">
        <v>39</v>
      </c>
      <c r="G39" s="86" t="s">
        <v>83</v>
      </c>
      <c r="H39" s="86"/>
      <c r="I39" s="86"/>
      <c r="J39" s="86"/>
      <c r="K39" s="86"/>
      <c r="L39" s="84">
        <v>1</v>
      </c>
      <c r="M39" s="84">
        <v>1</v>
      </c>
      <c r="N39" s="86"/>
      <c r="O39" s="86"/>
      <c r="P39" s="86"/>
      <c r="Q39" s="86"/>
      <c r="R39" s="86"/>
      <c r="S39" s="138">
        <f t="shared" si="0"/>
        <v>2</v>
      </c>
      <c r="T39" s="138"/>
      <c r="U39" s="140"/>
      <c r="V39" s="139"/>
    </row>
    <row r="40" spans="1:22" s="3" customFormat="1" ht="16.5" customHeight="1" x14ac:dyDescent="0.2">
      <c r="A40" s="87" t="s">
        <v>61</v>
      </c>
      <c r="B40" s="84">
        <v>1</v>
      </c>
      <c r="C40" s="84">
        <v>10116820720</v>
      </c>
      <c r="D40" s="85" t="s">
        <v>97</v>
      </c>
      <c r="E40" s="144">
        <v>38476</v>
      </c>
      <c r="F40" s="86" t="s">
        <v>45</v>
      </c>
      <c r="G40" s="86" t="s">
        <v>98</v>
      </c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138"/>
      <c r="T40" s="138"/>
      <c r="U40" s="140"/>
      <c r="V40" s="139"/>
    </row>
    <row r="41" spans="1:22" s="3" customFormat="1" ht="16.5" customHeight="1" x14ac:dyDescent="0.2">
      <c r="A41" s="87" t="s">
        <v>61</v>
      </c>
      <c r="B41" s="84">
        <v>3</v>
      </c>
      <c r="C41" s="84">
        <v>10091546560</v>
      </c>
      <c r="D41" s="85" t="s">
        <v>99</v>
      </c>
      <c r="E41" s="144">
        <v>38508</v>
      </c>
      <c r="F41" s="86" t="s">
        <v>45</v>
      </c>
      <c r="G41" s="86" t="s">
        <v>86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138"/>
      <c r="T41" s="138"/>
      <c r="U41" s="140"/>
      <c r="V41" s="139"/>
    </row>
    <row r="42" spans="1:22" s="3" customFormat="1" ht="16.5" customHeight="1" x14ac:dyDescent="0.2">
      <c r="A42" s="87" t="s">
        <v>61</v>
      </c>
      <c r="B42" s="84">
        <v>4</v>
      </c>
      <c r="C42" s="84">
        <v>10091546560</v>
      </c>
      <c r="D42" s="85" t="s">
        <v>100</v>
      </c>
      <c r="E42" s="144">
        <v>38873</v>
      </c>
      <c r="F42" s="86" t="s">
        <v>45</v>
      </c>
      <c r="G42" s="86" t="s">
        <v>86</v>
      </c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138"/>
      <c r="T42" s="138"/>
      <c r="U42" s="140"/>
      <c r="V42" s="139"/>
    </row>
    <row r="43" spans="1:22" s="3" customFormat="1" ht="16.5" customHeight="1" x14ac:dyDescent="0.2">
      <c r="A43" s="87" t="s">
        <v>61</v>
      </c>
      <c r="B43" s="84">
        <v>5</v>
      </c>
      <c r="C43" s="84">
        <v>10113113195</v>
      </c>
      <c r="D43" s="85" t="s">
        <v>101</v>
      </c>
      <c r="E43" s="144">
        <v>38897</v>
      </c>
      <c r="F43" s="86" t="s">
        <v>45</v>
      </c>
      <c r="G43" s="86" t="s">
        <v>86</v>
      </c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138"/>
      <c r="T43" s="138"/>
      <c r="U43" s="140"/>
      <c r="V43" s="139"/>
    </row>
    <row r="44" spans="1:22" s="3" customFormat="1" ht="16.5" customHeight="1" x14ac:dyDescent="0.2">
      <c r="A44" s="87" t="s">
        <v>61</v>
      </c>
      <c r="B44" s="84">
        <v>6</v>
      </c>
      <c r="C44" s="84">
        <v>10115657528</v>
      </c>
      <c r="D44" s="85" t="s">
        <v>102</v>
      </c>
      <c r="E44" s="144">
        <v>38938</v>
      </c>
      <c r="F44" s="86" t="s">
        <v>45</v>
      </c>
      <c r="G44" s="86" t="s">
        <v>86</v>
      </c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138"/>
      <c r="T44" s="138"/>
      <c r="U44" s="140"/>
      <c r="V44" s="139"/>
    </row>
    <row r="45" spans="1:22" s="3" customFormat="1" ht="16.5" customHeight="1" x14ac:dyDescent="0.2">
      <c r="A45" s="87" t="s">
        <v>61</v>
      </c>
      <c r="B45" s="84">
        <v>7</v>
      </c>
      <c r="C45" s="84">
        <v>10090436720</v>
      </c>
      <c r="D45" s="85" t="s">
        <v>103</v>
      </c>
      <c r="E45" s="144">
        <v>38910</v>
      </c>
      <c r="F45" s="86" t="s">
        <v>33</v>
      </c>
      <c r="G45" s="86" t="s">
        <v>104</v>
      </c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138"/>
      <c r="T45" s="138"/>
      <c r="U45" s="140"/>
      <c r="V45" s="139"/>
    </row>
    <row r="46" spans="1:22" s="3" customFormat="1" ht="16.5" customHeight="1" x14ac:dyDescent="0.2">
      <c r="A46" s="87" t="s">
        <v>61</v>
      </c>
      <c r="B46" s="84">
        <v>9</v>
      </c>
      <c r="C46" s="84">
        <v>10119067177</v>
      </c>
      <c r="D46" s="85" t="s">
        <v>105</v>
      </c>
      <c r="E46" s="144">
        <v>38778</v>
      </c>
      <c r="F46" s="86" t="s">
        <v>46</v>
      </c>
      <c r="G46" s="86" t="s">
        <v>104</v>
      </c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138"/>
      <c r="T46" s="138"/>
      <c r="U46" s="140"/>
      <c r="V46" s="139"/>
    </row>
    <row r="47" spans="1:22" s="3" customFormat="1" ht="16.5" customHeight="1" x14ac:dyDescent="0.2">
      <c r="A47" s="87" t="s">
        <v>61</v>
      </c>
      <c r="B47" s="84">
        <v>10</v>
      </c>
      <c r="C47" s="84">
        <v>10100268072</v>
      </c>
      <c r="D47" s="85" t="s">
        <v>106</v>
      </c>
      <c r="E47" s="144">
        <v>39010</v>
      </c>
      <c r="F47" s="86" t="s">
        <v>39</v>
      </c>
      <c r="G47" s="86" t="s">
        <v>104</v>
      </c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138"/>
      <c r="T47" s="138"/>
      <c r="U47" s="140"/>
      <c r="V47" s="139"/>
    </row>
    <row r="48" spans="1:22" s="3" customFormat="1" ht="16.5" customHeight="1" x14ac:dyDescent="0.2">
      <c r="A48" s="87" t="s">
        <v>61</v>
      </c>
      <c r="B48" s="84">
        <v>11</v>
      </c>
      <c r="C48" s="84">
        <v>10099853804</v>
      </c>
      <c r="D48" s="85" t="s">
        <v>107</v>
      </c>
      <c r="E48" s="144">
        <v>38804</v>
      </c>
      <c r="F48" s="86" t="s">
        <v>33</v>
      </c>
      <c r="G48" s="86" t="s">
        <v>104</v>
      </c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138"/>
      <c r="T48" s="138"/>
      <c r="U48" s="140"/>
      <c r="V48" s="139"/>
    </row>
    <row r="49" spans="1:22" s="3" customFormat="1" ht="16.5" customHeight="1" x14ac:dyDescent="0.2">
      <c r="A49" s="87" t="s">
        <v>61</v>
      </c>
      <c r="B49" s="84">
        <v>12</v>
      </c>
      <c r="C49" s="84">
        <v>10098741940</v>
      </c>
      <c r="D49" s="85" t="s">
        <v>59</v>
      </c>
      <c r="E49" s="144">
        <v>38993</v>
      </c>
      <c r="F49" s="86" t="s">
        <v>45</v>
      </c>
      <c r="G49" s="86" t="s">
        <v>57</v>
      </c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138"/>
      <c r="T49" s="138"/>
      <c r="U49" s="140"/>
      <c r="V49" s="139"/>
    </row>
    <row r="50" spans="1:22" s="3" customFormat="1" ht="16.5" customHeight="1" x14ac:dyDescent="0.2">
      <c r="A50" s="87" t="s">
        <v>61</v>
      </c>
      <c r="B50" s="84">
        <v>15</v>
      </c>
      <c r="C50" s="84">
        <v>10076267343</v>
      </c>
      <c r="D50" s="85" t="s">
        <v>108</v>
      </c>
      <c r="E50" s="144">
        <v>38365</v>
      </c>
      <c r="F50" s="86" t="s">
        <v>45</v>
      </c>
      <c r="G50" s="86" t="s">
        <v>57</v>
      </c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138"/>
      <c r="T50" s="138"/>
      <c r="U50" s="140"/>
      <c r="V50" s="139"/>
    </row>
    <row r="51" spans="1:22" s="3" customFormat="1" ht="16.5" customHeight="1" x14ac:dyDescent="0.2">
      <c r="A51" s="87" t="s">
        <v>61</v>
      </c>
      <c r="B51" s="84">
        <v>17</v>
      </c>
      <c r="C51" s="86"/>
      <c r="D51" s="85" t="s">
        <v>109</v>
      </c>
      <c r="E51" s="144">
        <v>38616</v>
      </c>
      <c r="F51" s="86" t="s">
        <v>45</v>
      </c>
      <c r="G51" s="86" t="s">
        <v>57</v>
      </c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138"/>
      <c r="T51" s="138"/>
      <c r="U51" s="140"/>
      <c r="V51" s="139"/>
    </row>
    <row r="52" spans="1:22" s="3" customFormat="1" ht="16.5" customHeight="1" x14ac:dyDescent="0.2">
      <c r="A52" s="87" t="s">
        <v>61</v>
      </c>
      <c r="B52" s="84">
        <v>13</v>
      </c>
      <c r="C52" s="86"/>
      <c r="D52" s="85" t="s">
        <v>62</v>
      </c>
      <c r="E52" s="144">
        <v>38831</v>
      </c>
      <c r="F52" s="86" t="s">
        <v>45</v>
      </c>
      <c r="G52" s="86" t="s">
        <v>57</v>
      </c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138"/>
      <c r="T52" s="138"/>
      <c r="U52" s="140"/>
      <c r="V52" s="139"/>
    </row>
    <row r="53" spans="1:22" s="3" customFormat="1" ht="16.5" customHeight="1" x14ac:dyDescent="0.2">
      <c r="A53" s="87" t="s">
        <v>61</v>
      </c>
      <c r="B53" s="84">
        <v>19</v>
      </c>
      <c r="C53" s="86"/>
      <c r="D53" s="85" t="s">
        <v>110</v>
      </c>
      <c r="E53" s="144">
        <v>39009</v>
      </c>
      <c r="F53" s="86" t="s">
        <v>45</v>
      </c>
      <c r="G53" s="86" t="s">
        <v>57</v>
      </c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138"/>
      <c r="T53" s="138"/>
      <c r="U53" s="140"/>
      <c r="V53" s="139"/>
    </row>
    <row r="54" spans="1:22" s="3" customFormat="1" ht="16.5" customHeight="1" x14ac:dyDescent="0.2">
      <c r="A54" s="87" t="s">
        <v>61</v>
      </c>
      <c r="B54" s="84">
        <v>20</v>
      </c>
      <c r="C54" s="86"/>
      <c r="D54" s="85" t="s">
        <v>111</v>
      </c>
      <c r="E54" s="144">
        <v>38496</v>
      </c>
      <c r="F54" s="86" t="s">
        <v>45</v>
      </c>
      <c r="G54" s="86" t="s">
        <v>57</v>
      </c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138"/>
      <c r="T54" s="138"/>
      <c r="U54" s="140"/>
      <c r="V54" s="139"/>
    </row>
    <row r="55" spans="1:22" s="3" customFormat="1" ht="16.5" customHeight="1" x14ac:dyDescent="0.2">
      <c r="A55" s="87" t="s">
        <v>61</v>
      </c>
      <c r="B55" s="84">
        <v>22</v>
      </c>
      <c r="C55" s="84">
        <v>10083057141</v>
      </c>
      <c r="D55" s="85" t="s">
        <v>56</v>
      </c>
      <c r="E55" s="144">
        <v>38530</v>
      </c>
      <c r="F55" s="86" t="s">
        <v>45</v>
      </c>
      <c r="G55" s="86" t="s">
        <v>57</v>
      </c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138"/>
      <c r="T55" s="138"/>
      <c r="U55" s="140"/>
      <c r="V55" s="139"/>
    </row>
    <row r="56" spans="1:22" s="3" customFormat="1" ht="16.5" customHeight="1" x14ac:dyDescent="0.2">
      <c r="A56" s="87" t="s">
        <v>61</v>
      </c>
      <c r="B56" s="84">
        <v>24</v>
      </c>
      <c r="C56" s="84">
        <v>10105843653</v>
      </c>
      <c r="D56" s="85" t="s">
        <v>112</v>
      </c>
      <c r="E56" s="144">
        <v>38713</v>
      </c>
      <c r="F56" s="86" t="s">
        <v>45</v>
      </c>
      <c r="G56" s="86" t="s">
        <v>80</v>
      </c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138"/>
      <c r="T56" s="138"/>
      <c r="U56" s="140"/>
      <c r="V56" s="139"/>
    </row>
    <row r="57" spans="1:22" s="3" customFormat="1" ht="16.5" customHeight="1" x14ac:dyDescent="0.2">
      <c r="A57" s="87" t="s">
        <v>61</v>
      </c>
      <c r="B57" s="84">
        <v>27</v>
      </c>
      <c r="C57" s="84">
        <v>10114710463</v>
      </c>
      <c r="D57" s="85" t="s">
        <v>113</v>
      </c>
      <c r="E57" s="144">
        <v>38995</v>
      </c>
      <c r="F57" s="86" t="s">
        <v>45</v>
      </c>
      <c r="G57" s="86" t="s">
        <v>80</v>
      </c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138"/>
      <c r="T57" s="138"/>
      <c r="U57" s="140"/>
      <c r="V57" s="139"/>
    </row>
    <row r="58" spans="1:22" s="3" customFormat="1" ht="16.5" customHeight="1" x14ac:dyDescent="0.2">
      <c r="A58" s="87" t="s">
        <v>61</v>
      </c>
      <c r="B58" s="84">
        <v>28</v>
      </c>
      <c r="C58" s="86"/>
      <c r="D58" s="85" t="s">
        <v>114</v>
      </c>
      <c r="E58" s="144">
        <v>39001</v>
      </c>
      <c r="F58" s="86" t="s">
        <v>45</v>
      </c>
      <c r="G58" s="86" t="s">
        <v>80</v>
      </c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138"/>
      <c r="T58" s="138"/>
      <c r="U58" s="140"/>
      <c r="V58" s="139"/>
    </row>
    <row r="59" spans="1:22" s="3" customFormat="1" ht="16.5" customHeight="1" x14ac:dyDescent="0.2">
      <c r="A59" s="87" t="s">
        <v>61</v>
      </c>
      <c r="B59" s="84">
        <v>29</v>
      </c>
      <c r="C59" s="84">
        <v>10114801706</v>
      </c>
      <c r="D59" s="85" t="s">
        <v>115</v>
      </c>
      <c r="E59" s="144">
        <v>38792</v>
      </c>
      <c r="F59" s="86" t="s">
        <v>45</v>
      </c>
      <c r="G59" s="86" t="s">
        <v>80</v>
      </c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138"/>
      <c r="T59" s="138"/>
      <c r="U59" s="140"/>
      <c r="V59" s="139"/>
    </row>
    <row r="60" spans="1:22" s="3" customFormat="1" ht="16.5" customHeight="1" x14ac:dyDescent="0.2">
      <c r="A60" s="87" t="s">
        <v>61</v>
      </c>
      <c r="B60" s="84">
        <v>30</v>
      </c>
      <c r="C60" s="86"/>
      <c r="D60" s="85" t="s">
        <v>116</v>
      </c>
      <c r="E60" s="144">
        <v>38721</v>
      </c>
      <c r="F60" s="86" t="s">
        <v>46</v>
      </c>
      <c r="G60" s="86" t="s">
        <v>80</v>
      </c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138"/>
      <c r="T60" s="138"/>
      <c r="U60" s="140"/>
      <c r="V60" s="139"/>
    </row>
    <row r="61" spans="1:22" s="3" customFormat="1" ht="16.5" customHeight="1" x14ac:dyDescent="0.2">
      <c r="A61" s="87" t="s">
        <v>61</v>
      </c>
      <c r="B61" s="84">
        <v>31</v>
      </c>
      <c r="C61" s="86"/>
      <c r="D61" s="85" t="s">
        <v>117</v>
      </c>
      <c r="E61" s="144">
        <v>38908</v>
      </c>
      <c r="F61" s="86" t="s">
        <v>46</v>
      </c>
      <c r="G61" s="86" t="s">
        <v>80</v>
      </c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138"/>
      <c r="T61" s="138"/>
      <c r="U61" s="140"/>
      <c r="V61" s="139"/>
    </row>
    <row r="62" spans="1:22" s="3" customFormat="1" ht="16.5" customHeight="1" x14ac:dyDescent="0.2">
      <c r="A62" s="87" t="s">
        <v>61</v>
      </c>
      <c r="B62" s="84">
        <v>32</v>
      </c>
      <c r="C62" s="86"/>
      <c r="D62" s="85" t="s">
        <v>118</v>
      </c>
      <c r="E62" s="144">
        <v>38904</v>
      </c>
      <c r="F62" s="86" t="s">
        <v>46</v>
      </c>
      <c r="G62" s="86" t="s">
        <v>80</v>
      </c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138"/>
      <c r="T62" s="138"/>
      <c r="U62" s="140"/>
      <c r="V62" s="139"/>
    </row>
    <row r="63" spans="1:22" s="3" customFormat="1" ht="16.5" customHeight="1" x14ac:dyDescent="0.2">
      <c r="A63" s="87" t="s">
        <v>61</v>
      </c>
      <c r="B63" s="84">
        <v>37</v>
      </c>
      <c r="C63" s="84">
        <v>10091011545</v>
      </c>
      <c r="D63" s="85" t="s">
        <v>119</v>
      </c>
      <c r="E63" s="144">
        <v>38539</v>
      </c>
      <c r="F63" s="86" t="s">
        <v>33</v>
      </c>
      <c r="G63" s="86" t="s">
        <v>83</v>
      </c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138"/>
      <c r="T63" s="138"/>
      <c r="U63" s="140"/>
      <c r="V63" s="139"/>
    </row>
    <row r="64" spans="1:22" s="3" customFormat="1" ht="16.5" customHeight="1" x14ac:dyDescent="0.2">
      <c r="A64" s="87" t="s">
        <v>61</v>
      </c>
      <c r="B64" s="84">
        <v>40</v>
      </c>
      <c r="C64" s="84">
        <v>10105029156</v>
      </c>
      <c r="D64" s="85" t="s">
        <v>120</v>
      </c>
      <c r="E64" s="144">
        <v>38730</v>
      </c>
      <c r="F64" s="86" t="s">
        <v>46</v>
      </c>
      <c r="G64" s="86" t="s">
        <v>83</v>
      </c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138"/>
      <c r="T64" s="138"/>
      <c r="U64" s="140"/>
      <c r="V64" s="139"/>
    </row>
    <row r="65" spans="1:22" s="3" customFormat="1" ht="16.5" customHeight="1" x14ac:dyDescent="0.2">
      <c r="A65" s="87" t="s">
        <v>61</v>
      </c>
      <c r="B65" s="84">
        <v>47</v>
      </c>
      <c r="C65" s="84">
        <v>10106931770</v>
      </c>
      <c r="D65" s="85" t="s">
        <v>121</v>
      </c>
      <c r="E65" s="144">
        <v>38822</v>
      </c>
      <c r="F65" s="86" t="s">
        <v>39</v>
      </c>
      <c r="G65" s="86" t="s">
        <v>77</v>
      </c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138"/>
      <c r="T65" s="138"/>
      <c r="U65" s="140"/>
      <c r="V65" s="139"/>
    </row>
    <row r="66" spans="1:22" s="3" customFormat="1" ht="16.5" customHeight="1" x14ac:dyDescent="0.2">
      <c r="A66" s="87" t="s">
        <v>61</v>
      </c>
      <c r="B66" s="84">
        <v>48</v>
      </c>
      <c r="C66" s="84">
        <v>10100511986</v>
      </c>
      <c r="D66" s="85" t="s">
        <v>122</v>
      </c>
      <c r="E66" s="144">
        <v>38756</v>
      </c>
      <c r="F66" s="86" t="s">
        <v>39</v>
      </c>
      <c r="G66" s="86" t="s">
        <v>77</v>
      </c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138"/>
      <c r="T66" s="138"/>
      <c r="U66" s="140"/>
      <c r="V66" s="139"/>
    </row>
    <row r="67" spans="1:22" s="3" customFormat="1" ht="16.5" customHeight="1" x14ac:dyDescent="0.2">
      <c r="A67" s="87" t="s">
        <v>61</v>
      </c>
      <c r="B67" s="84">
        <v>49</v>
      </c>
      <c r="C67" s="84">
        <v>10073954295</v>
      </c>
      <c r="D67" s="85" t="s">
        <v>123</v>
      </c>
      <c r="E67" s="144">
        <v>38392</v>
      </c>
      <c r="F67" s="86" t="s">
        <v>33</v>
      </c>
      <c r="G67" s="86" t="s">
        <v>93</v>
      </c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138"/>
      <c r="T67" s="138"/>
      <c r="U67" s="140"/>
      <c r="V67" s="139"/>
    </row>
    <row r="68" spans="1:22" s="3" customFormat="1" ht="16.5" customHeight="1" x14ac:dyDescent="0.2">
      <c r="A68" s="87" t="s">
        <v>61</v>
      </c>
      <c r="B68" s="84">
        <v>50</v>
      </c>
      <c r="C68" s="84">
        <v>10089792577</v>
      </c>
      <c r="D68" s="85" t="s">
        <v>124</v>
      </c>
      <c r="E68" s="144">
        <v>38797</v>
      </c>
      <c r="F68" s="86" t="s">
        <v>45</v>
      </c>
      <c r="G68" s="86" t="s">
        <v>93</v>
      </c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138"/>
      <c r="T68" s="138"/>
      <c r="U68" s="140"/>
      <c r="V68" s="139"/>
    </row>
    <row r="69" spans="1:22" s="3" customFormat="1" ht="16.5" customHeight="1" x14ac:dyDescent="0.2">
      <c r="A69" s="87" t="s">
        <v>61</v>
      </c>
      <c r="B69" s="84">
        <v>52</v>
      </c>
      <c r="C69" s="84">
        <v>10080173716</v>
      </c>
      <c r="D69" s="85" t="s">
        <v>125</v>
      </c>
      <c r="E69" s="144">
        <v>38601</v>
      </c>
      <c r="F69" s="86" t="s">
        <v>33</v>
      </c>
      <c r="G69" s="86" t="s">
        <v>93</v>
      </c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138"/>
      <c r="T69" s="138"/>
      <c r="U69" s="140"/>
      <c r="V69" s="139"/>
    </row>
    <row r="70" spans="1:22" s="3" customFormat="1" ht="16.5" customHeight="1" x14ac:dyDescent="0.2">
      <c r="A70" s="87" t="s">
        <v>61</v>
      </c>
      <c r="B70" s="84">
        <v>58</v>
      </c>
      <c r="C70" s="84">
        <v>10104090276</v>
      </c>
      <c r="D70" s="85" t="s">
        <v>126</v>
      </c>
      <c r="E70" s="144">
        <v>38803</v>
      </c>
      <c r="F70" s="86" t="s">
        <v>46</v>
      </c>
      <c r="G70" s="86" t="s">
        <v>93</v>
      </c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138"/>
      <c r="T70" s="138"/>
      <c r="U70" s="140"/>
      <c r="V70" s="139"/>
    </row>
    <row r="71" spans="1:22" s="3" customFormat="1" ht="16.5" customHeight="1" x14ac:dyDescent="0.2">
      <c r="A71" s="87" t="s">
        <v>61</v>
      </c>
      <c r="B71" s="84">
        <v>60</v>
      </c>
      <c r="C71" s="84">
        <v>10108865205</v>
      </c>
      <c r="D71" s="85" t="s">
        <v>58</v>
      </c>
      <c r="E71" s="144">
        <v>38957</v>
      </c>
      <c r="F71" s="86" t="s">
        <v>33</v>
      </c>
      <c r="G71" s="86" t="s">
        <v>55</v>
      </c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138"/>
      <c r="T71" s="138"/>
      <c r="U71" s="140"/>
      <c r="V71" s="139"/>
    </row>
    <row r="72" spans="1:22" s="3" customFormat="1" ht="16.5" customHeight="1" x14ac:dyDescent="0.2">
      <c r="A72" s="87" t="s">
        <v>61</v>
      </c>
      <c r="B72" s="84">
        <v>61</v>
      </c>
      <c r="C72" s="84">
        <v>10081412080</v>
      </c>
      <c r="D72" s="85" t="s">
        <v>60</v>
      </c>
      <c r="E72" s="144">
        <v>38630</v>
      </c>
      <c r="F72" s="86" t="s">
        <v>33</v>
      </c>
      <c r="G72" s="86" t="s">
        <v>55</v>
      </c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138"/>
      <c r="T72" s="138"/>
      <c r="U72" s="140"/>
      <c r="V72" s="139"/>
    </row>
    <row r="73" spans="1:22" s="3" customFormat="1" ht="16.5" customHeight="1" x14ac:dyDescent="0.2">
      <c r="A73" s="87" t="s">
        <v>42</v>
      </c>
      <c r="B73" s="84">
        <v>8</v>
      </c>
      <c r="C73" s="84">
        <v>10118028552</v>
      </c>
      <c r="D73" s="85" t="s">
        <v>127</v>
      </c>
      <c r="E73" s="144">
        <v>38947</v>
      </c>
      <c r="F73" s="86" t="s">
        <v>45</v>
      </c>
      <c r="G73" s="86" t="s">
        <v>104</v>
      </c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138"/>
      <c r="T73" s="138"/>
      <c r="U73" s="140"/>
      <c r="V73" s="139"/>
    </row>
    <row r="74" spans="1:22" s="3" customFormat="1" ht="16.5" customHeight="1" x14ac:dyDescent="0.2">
      <c r="A74" s="87" t="s">
        <v>42</v>
      </c>
      <c r="B74" s="84">
        <v>25</v>
      </c>
      <c r="C74" s="86"/>
      <c r="D74" s="85" t="s">
        <v>128</v>
      </c>
      <c r="E74" s="144">
        <v>38439</v>
      </c>
      <c r="F74" s="86" t="s">
        <v>45</v>
      </c>
      <c r="G74" s="86" t="s">
        <v>80</v>
      </c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138"/>
      <c r="T74" s="138"/>
      <c r="U74" s="140"/>
      <c r="V74" s="139"/>
    </row>
    <row r="75" spans="1:22" s="3" customFormat="1" ht="16.5" customHeight="1" x14ac:dyDescent="0.2">
      <c r="A75" s="87" t="s">
        <v>42</v>
      </c>
      <c r="B75" s="84">
        <v>26</v>
      </c>
      <c r="C75" s="86"/>
      <c r="D75" s="85" t="s">
        <v>129</v>
      </c>
      <c r="E75" s="144">
        <v>38631</v>
      </c>
      <c r="F75" s="86" t="s">
        <v>45</v>
      </c>
      <c r="G75" s="86" t="s">
        <v>80</v>
      </c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138"/>
      <c r="T75" s="138"/>
      <c r="U75" s="140"/>
      <c r="V75" s="139"/>
    </row>
    <row r="76" spans="1:22" s="3" customFormat="1" ht="16.5" customHeight="1" x14ac:dyDescent="0.2">
      <c r="A76" s="87" t="s">
        <v>42</v>
      </c>
      <c r="B76" s="84">
        <v>39</v>
      </c>
      <c r="C76" s="84">
        <v>10102489978</v>
      </c>
      <c r="D76" s="85" t="s">
        <v>130</v>
      </c>
      <c r="E76" s="144">
        <v>38595</v>
      </c>
      <c r="F76" s="86" t="s">
        <v>45</v>
      </c>
      <c r="G76" s="86" t="s">
        <v>83</v>
      </c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138"/>
      <c r="T76" s="138"/>
      <c r="U76" s="140"/>
      <c r="V76" s="139"/>
    </row>
    <row r="77" spans="1:22" s="3" customFormat="1" ht="16.5" customHeight="1" x14ac:dyDescent="0.2">
      <c r="A77" s="87" t="s">
        <v>42</v>
      </c>
      <c r="B77" s="84">
        <v>53</v>
      </c>
      <c r="C77" s="84">
        <v>10079508658</v>
      </c>
      <c r="D77" s="85" t="s">
        <v>131</v>
      </c>
      <c r="E77" s="144">
        <v>38604</v>
      </c>
      <c r="F77" s="86" t="s">
        <v>46</v>
      </c>
      <c r="G77" s="86" t="s">
        <v>93</v>
      </c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138"/>
      <c r="T77" s="138"/>
      <c r="U77" s="140"/>
      <c r="V77" s="139"/>
    </row>
    <row r="78" spans="1:22" s="3" customFormat="1" ht="16.5" customHeight="1" x14ac:dyDescent="0.2">
      <c r="A78" s="87" t="s">
        <v>42</v>
      </c>
      <c r="B78" s="84">
        <v>55</v>
      </c>
      <c r="C78" s="84">
        <v>10097295428</v>
      </c>
      <c r="D78" s="85" t="s">
        <v>132</v>
      </c>
      <c r="E78" s="144">
        <v>38849</v>
      </c>
      <c r="F78" s="86" t="s">
        <v>46</v>
      </c>
      <c r="G78" s="86" t="s">
        <v>93</v>
      </c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138"/>
      <c r="T78" s="138"/>
      <c r="U78" s="140"/>
      <c r="V78" s="139"/>
    </row>
    <row r="79" spans="1:22" s="3" customFormat="1" ht="16.5" customHeight="1" thickBot="1" x14ac:dyDescent="0.25">
      <c r="A79" s="88" t="s">
        <v>42</v>
      </c>
      <c r="B79" s="89">
        <v>56</v>
      </c>
      <c r="C79" s="89">
        <v>10076946848</v>
      </c>
      <c r="D79" s="91" t="s">
        <v>133</v>
      </c>
      <c r="E79" s="145">
        <v>38436</v>
      </c>
      <c r="F79" s="90" t="s">
        <v>45</v>
      </c>
      <c r="G79" s="90" t="s">
        <v>93</v>
      </c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90"/>
      <c r="S79" s="141"/>
      <c r="T79" s="141"/>
      <c r="U79" s="142"/>
      <c r="V79" s="143"/>
    </row>
    <row r="80" spans="1:22" ht="8.25" customHeight="1" thickTop="1" thickBot="1" x14ac:dyDescent="0.25">
      <c r="A80" s="18"/>
      <c r="B80" s="17"/>
      <c r="C80" s="17"/>
      <c r="D80" s="18"/>
      <c r="E80" s="52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</row>
    <row r="81" spans="1:22" ht="15.75" thickTop="1" x14ac:dyDescent="0.2">
      <c r="A81" s="114" t="s">
        <v>5</v>
      </c>
      <c r="B81" s="112"/>
      <c r="C81" s="112"/>
      <c r="D81" s="112"/>
      <c r="E81" s="70"/>
      <c r="F81" s="70"/>
      <c r="G81" s="70"/>
      <c r="H81" s="112" t="s">
        <v>6</v>
      </c>
      <c r="I81" s="112"/>
      <c r="J81" s="112"/>
      <c r="K81" s="112"/>
      <c r="L81" s="112"/>
      <c r="M81" s="112"/>
      <c r="N81" s="112"/>
      <c r="O81" s="112"/>
      <c r="P81" s="112"/>
      <c r="Q81" s="112"/>
      <c r="R81" s="112"/>
      <c r="S81" s="112"/>
      <c r="T81" s="112"/>
      <c r="U81" s="112"/>
      <c r="V81" s="113"/>
    </row>
    <row r="82" spans="1:22" ht="15" x14ac:dyDescent="0.2">
      <c r="A82" s="71" t="s">
        <v>134</v>
      </c>
      <c r="B82" s="23"/>
      <c r="C82" s="67"/>
      <c r="D82" s="16"/>
      <c r="E82" s="53"/>
      <c r="F82" s="16"/>
      <c r="G82" s="39"/>
      <c r="M82" s="12"/>
      <c r="N82" s="12"/>
      <c r="O82" s="12"/>
      <c r="P82" s="12"/>
      <c r="Q82" s="12"/>
      <c r="R82" s="24" t="s">
        <v>34</v>
      </c>
      <c r="S82" s="80">
        <v>9</v>
      </c>
      <c r="T82" s="38"/>
      <c r="U82" s="72" t="s">
        <v>32</v>
      </c>
      <c r="V82" s="73">
        <f>COUNTIF(F$21:F190,"ЗМС")</f>
        <v>0</v>
      </c>
    </row>
    <row r="83" spans="1:22" ht="15" x14ac:dyDescent="0.2">
      <c r="A83" s="71" t="s">
        <v>135</v>
      </c>
      <c r="B83" s="23"/>
      <c r="C83" s="68"/>
      <c r="D83" s="22"/>
      <c r="E83" s="54"/>
      <c r="F83" s="22"/>
      <c r="G83" s="40"/>
      <c r="M83" s="12"/>
      <c r="N83" s="12"/>
      <c r="O83" s="12"/>
      <c r="P83" s="12"/>
      <c r="Q83" s="12"/>
      <c r="R83" s="24" t="s">
        <v>27</v>
      </c>
      <c r="S83" s="80">
        <f>S84+S89</f>
        <v>57</v>
      </c>
      <c r="T83" s="12"/>
      <c r="U83" s="72" t="s">
        <v>21</v>
      </c>
      <c r="V83" s="73">
        <f>COUNTIF(F$20:F189,"МСМК")</f>
        <v>0</v>
      </c>
    </row>
    <row r="84" spans="1:22" ht="15" x14ac:dyDescent="0.2">
      <c r="A84" s="71" t="s">
        <v>53</v>
      </c>
      <c r="B84" s="23"/>
      <c r="C84" s="43"/>
      <c r="D84" s="22"/>
      <c r="E84" s="54"/>
      <c r="F84" s="22"/>
      <c r="G84" s="40"/>
      <c r="M84" s="12"/>
      <c r="N84" s="12"/>
      <c r="O84" s="12"/>
      <c r="P84" s="12"/>
      <c r="Q84" s="12"/>
      <c r="R84" s="24" t="s">
        <v>28</v>
      </c>
      <c r="S84" s="80">
        <f>S85+S86+S88</f>
        <v>50</v>
      </c>
      <c r="T84" s="12"/>
      <c r="U84" s="72" t="s">
        <v>23</v>
      </c>
      <c r="V84" s="73">
        <f>COUNTIF(F$20:F79,"МС")</f>
        <v>0</v>
      </c>
    </row>
    <row r="85" spans="1:22" ht="15" x14ac:dyDescent="0.2">
      <c r="A85" s="71" t="s">
        <v>136</v>
      </c>
      <c r="B85" s="23"/>
      <c r="C85" s="43"/>
      <c r="D85" s="22"/>
      <c r="E85" s="54"/>
      <c r="F85" s="22"/>
      <c r="G85" s="40"/>
      <c r="M85" s="12"/>
      <c r="N85" s="12"/>
      <c r="O85" s="12"/>
      <c r="P85" s="12"/>
      <c r="Q85" s="12"/>
      <c r="R85" s="24" t="s">
        <v>29</v>
      </c>
      <c r="S85" s="80">
        <f>COUNT(A23:A79)</f>
        <v>15</v>
      </c>
      <c r="T85" s="12"/>
      <c r="U85" s="72" t="s">
        <v>33</v>
      </c>
      <c r="V85" s="73">
        <f>COUNTIF(F$19:F79,"КМС")</f>
        <v>18</v>
      </c>
    </row>
    <row r="86" spans="1:22" ht="15" x14ac:dyDescent="0.2">
      <c r="A86" s="41"/>
      <c r="B86" s="6"/>
      <c r="C86" s="69"/>
      <c r="D86" s="22"/>
      <c r="E86" s="54"/>
      <c r="F86" s="22"/>
      <c r="G86" s="40"/>
      <c r="M86" s="12"/>
      <c r="N86" s="12"/>
      <c r="O86" s="12"/>
      <c r="P86" s="12"/>
      <c r="Q86" s="12"/>
      <c r="R86" s="24" t="s">
        <v>30</v>
      </c>
      <c r="S86" s="80">
        <f>COUNTIF(A23:A79,"НФ")</f>
        <v>35</v>
      </c>
      <c r="T86" s="12"/>
      <c r="U86" s="72" t="s">
        <v>39</v>
      </c>
      <c r="V86" s="73">
        <f>COUNTIF(F$22:F191,"1 СР")</f>
        <v>7</v>
      </c>
    </row>
    <row r="87" spans="1:22" ht="15" x14ac:dyDescent="0.2">
      <c r="A87" s="41"/>
      <c r="B87" s="6"/>
      <c r="C87" s="69"/>
      <c r="D87" s="22"/>
      <c r="E87" s="54"/>
      <c r="F87" s="22"/>
      <c r="G87" s="40"/>
      <c r="M87" s="12"/>
      <c r="N87" s="12"/>
      <c r="O87" s="12"/>
      <c r="P87" s="12"/>
      <c r="Q87" s="12"/>
      <c r="R87" s="72" t="s">
        <v>47</v>
      </c>
      <c r="S87" s="81">
        <f>COUNTIF(A23:A79,"ЛИМ")</f>
        <v>0</v>
      </c>
      <c r="T87" s="12"/>
      <c r="U87" s="72" t="s">
        <v>45</v>
      </c>
      <c r="V87" s="73">
        <f>COUNTIF(F$19:F189,"2 СР")</f>
        <v>24</v>
      </c>
    </row>
    <row r="88" spans="1:22" ht="15" x14ac:dyDescent="0.2">
      <c r="A88" s="25"/>
      <c r="B88" s="23"/>
      <c r="C88" s="43"/>
      <c r="D88" s="22"/>
      <c r="E88" s="54"/>
      <c r="F88" s="22"/>
      <c r="G88" s="40"/>
      <c r="M88" s="12"/>
      <c r="N88" s="12"/>
      <c r="O88" s="12"/>
      <c r="P88" s="12"/>
      <c r="Q88" s="12"/>
      <c r="R88" s="24" t="s">
        <v>35</v>
      </c>
      <c r="S88" s="80">
        <f>COUNTIF(A23:A79,"ДСКВ")</f>
        <v>0</v>
      </c>
      <c r="T88" s="12"/>
      <c r="U88" s="72" t="s">
        <v>46</v>
      </c>
      <c r="V88" s="73">
        <f>COUNTIF(F$21:F192,"3 СР")</f>
        <v>8</v>
      </c>
    </row>
    <row r="89" spans="1:22" ht="15" x14ac:dyDescent="0.2">
      <c r="A89" s="25"/>
      <c r="B89" s="23"/>
      <c r="C89" s="43"/>
      <c r="D89" s="22"/>
      <c r="E89" s="54"/>
      <c r="F89" s="22"/>
      <c r="G89" s="40"/>
      <c r="M89" s="12"/>
      <c r="N89" s="12"/>
      <c r="O89" s="12"/>
      <c r="P89" s="12"/>
      <c r="Q89" s="12"/>
      <c r="R89" s="24" t="s">
        <v>31</v>
      </c>
      <c r="S89" s="80">
        <f>COUNTIF(A23:A79,"НС")</f>
        <v>7</v>
      </c>
      <c r="T89" s="12"/>
      <c r="U89" s="72"/>
      <c r="V89" s="74"/>
    </row>
    <row r="90" spans="1:22" ht="4.5" customHeight="1" x14ac:dyDescent="0.2">
      <c r="A90" s="41"/>
      <c r="B90" s="13"/>
      <c r="C90" s="13"/>
      <c r="D90" s="6"/>
      <c r="E90" s="55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42"/>
    </row>
    <row r="91" spans="1:22" ht="15.75" x14ac:dyDescent="0.2">
      <c r="A91" s="109" t="s">
        <v>3</v>
      </c>
      <c r="B91" s="110"/>
      <c r="C91" s="110"/>
      <c r="D91" s="110"/>
      <c r="E91" s="110"/>
      <c r="F91" s="110" t="s">
        <v>11</v>
      </c>
      <c r="G91" s="110"/>
      <c r="H91" s="110"/>
      <c r="I91" s="110"/>
      <c r="J91" s="110"/>
      <c r="K91" s="110"/>
      <c r="L91" s="110"/>
      <c r="M91" s="110"/>
      <c r="N91" s="110"/>
      <c r="O91" s="110"/>
      <c r="P91" s="110"/>
      <c r="Q91" s="110"/>
      <c r="R91" s="75"/>
      <c r="S91" s="110" t="s">
        <v>4</v>
      </c>
      <c r="T91" s="110"/>
      <c r="U91" s="110"/>
      <c r="V91" s="111"/>
    </row>
    <row r="92" spans="1:22" s="65" customFormat="1" ht="15.75" x14ac:dyDescent="0.2">
      <c r="A92" s="61"/>
      <c r="B92" s="62"/>
      <c r="C92" s="62"/>
      <c r="D92" s="62"/>
      <c r="E92" s="62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4"/>
    </row>
    <row r="93" spans="1:22" s="65" customFormat="1" ht="15.75" x14ac:dyDescent="0.2">
      <c r="A93" s="61"/>
      <c r="B93" s="62"/>
      <c r="C93" s="62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6"/>
    </row>
    <row r="94" spans="1:22" x14ac:dyDescent="0.2">
      <c r="A94" s="118"/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19"/>
      <c r="Q94" s="119"/>
      <c r="R94" s="78"/>
      <c r="S94" s="119"/>
      <c r="T94" s="119"/>
      <c r="U94" s="119"/>
      <c r="V94" s="120"/>
    </row>
    <row r="95" spans="1:22" x14ac:dyDescent="0.2">
      <c r="A95" s="77"/>
      <c r="B95" s="78"/>
      <c r="C95" s="78"/>
      <c r="D95" s="78"/>
      <c r="E95" s="56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78"/>
      <c r="U95" s="78"/>
      <c r="V95" s="79"/>
    </row>
    <row r="96" spans="1:22" x14ac:dyDescent="0.2">
      <c r="A96" s="77"/>
      <c r="B96" s="78"/>
      <c r="C96" s="78"/>
      <c r="D96" s="78"/>
      <c r="E96" s="56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79"/>
    </row>
    <row r="97" spans="1:22" ht="16.5" thickBot="1" x14ac:dyDescent="0.25">
      <c r="A97" s="115" t="s">
        <v>43</v>
      </c>
      <c r="B97" s="116"/>
      <c r="C97" s="116"/>
      <c r="D97" s="116"/>
      <c r="E97" s="116"/>
      <c r="F97" s="116" t="str">
        <f>G17</f>
        <v>ЖДАНКИН К.В.(1К, г.Выкса)</v>
      </c>
      <c r="G97" s="116"/>
      <c r="H97" s="116"/>
      <c r="I97" s="116"/>
      <c r="J97" s="116"/>
      <c r="K97" s="116"/>
      <c r="L97" s="116"/>
      <c r="M97" s="116"/>
      <c r="N97" s="116"/>
      <c r="O97" s="116"/>
      <c r="P97" s="116"/>
      <c r="Q97" s="116"/>
      <c r="R97" s="76"/>
      <c r="S97" s="116" t="str">
        <f>G18</f>
        <v>ЖАРИНОВА О.В.(ЗК, г.Выкса)</v>
      </c>
      <c r="T97" s="116"/>
      <c r="U97" s="116"/>
      <c r="V97" s="117"/>
    </row>
    <row r="98" spans="1:22" ht="13.5" thickTop="1" x14ac:dyDescent="0.2"/>
  </sheetData>
  <sortState ref="B23:AG32">
    <sortCondition descending="1" ref="S23:S32"/>
  </sortState>
  <mergeCells count="41">
    <mergeCell ref="A12:V12"/>
    <mergeCell ref="B21:B22"/>
    <mergeCell ref="C21:C22"/>
    <mergeCell ref="A8:V8"/>
    <mergeCell ref="H21:Q21"/>
    <mergeCell ref="R21:R22"/>
    <mergeCell ref="S21:S22"/>
    <mergeCell ref="U21:U22"/>
    <mergeCell ref="V21:V22"/>
    <mergeCell ref="A10:V10"/>
    <mergeCell ref="A11:V11"/>
    <mergeCell ref="H16:V16"/>
    <mergeCell ref="H17:V17"/>
    <mergeCell ref="H18:V18"/>
    <mergeCell ref="A97:E97"/>
    <mergeCell ref="F97:Q97"/>
    <mergeCell ref="S97:V97"/>
    <mergeCell ref="A94:E94"/>
    <mergeCell ref="F94:Q94"/>
    <mergeCell ref="S94:V94"/>
    <mergeCell ref="A91:E91"/>
    <mergeCell ref="F91:Q91"/>
    <mergeCell ref="S91:V91"/>
    <mergeCell ref="H81:V81"/>
    <mergeCell ref="A81:D81"/>
    <mergeCell ref="A1:V1"/>
    <mergeCell ref="A2:V2"/>
    <mergeCell ref="A3:V3"/>
    <mergeCell ref="A4:V4"/>
    <mergeCell ref="T21:T22"/>
    <mergeCell ref="A6:V6"/>
    <mergeCell ref="A7:V7"/>
    <mergeCell ref="A9:V9"/>
    <mergeCell ref="D21:D22"/>
    <mergeCell ref="E21:E22"/>
    <mergeCell ref="F21:F22"/>
    <mergeCell ref="G21:G22"/>
    <mergeCell ref="A15:G15"/>
    <mergeCell ref="H15:V15"/>
    <mergeCell ref="A21:A22"/>
    <mergeCell ref="A5:V5"/>
  </mergeCells>
  <conditionalFormatting sqref="R88:R1048576 R1:R14 R19:R86">
    <cfRule type="duplicateValues" dxfId="0" priority="3"/>
  </conditionalFormatting>
  <printOptions horizontalCentered="1"/>
  <pageMargins left="0.19685039370078741" right="0.19685039370078741" top="0.35" bottom="0.28999999999999998" header="0.2" footer="0.2"/>
  <pageSetup paperSize="9" scale="67" fitToHeight="0" orientation="landscape" r:id="rId1"/>
  <headerFooter>
    <oddHeader>&amp;LРЕЗУЛЬТАТЫ НА САЙТЕ WWW.FVSR/highway/result&amp;RФЕДЕРАЦИЯ ВЕЛОСИПЕДНОГО СПОРТА РОССИИ - WWW.FVSR.RU</oddHeader>
    <oddFooter>&amp;C&amp;P&amp;RОтчет создан &amp;D&amp;T</oddFooter>
  </headerFooter>
  <ignoredErrors>
    <ignoredError sqref="S23 S25:S3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Критериум</vt:lpstr>
      <vt:lpstr>Критериум!Заголовки_для_печати</vt:lpstr>
      <vt:lpstr>Критериум!Область_печати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Arsen</cp:lastModifiedBy>
  <cp:lastPrinted>2021-05-18T13:50:02Z</cp:lastPrinted>
  <dcterms:created xsi:type="dcterms:W3CDTF">1996-10-08T23:32:33Z</dcterms:created>
  <dcterms:modified xsi:type="dcterms:W3CDTF">2021-07-20T10:32:51Z</dcterms:modified>
</cp:coreProperties>
</file>