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a/Desktop/"/>
    </mc:Choice>
  </mc:AlternateContent>
  <xr:revisionPtr revIDLastSave="0" documentId="13_ncr:1_{848F09A8-36CB-A344-8E7A-BC60A7324253}" xr6:coauthVersionLast="47" xr6:coauthVersionMax="47" xr10:uidLastSave="{00000000-0000-0000-0000-000000000000}"/>
  <bookViews>
    <workbookView xWindow="0" yWindow="0" windowWidth="28800" windowHeight="18000" xr2:uid="{EFBDEE10-5DB4-2F45-9439-B42339A55342}"/>
  </bookViews>
  <sheets>
    <sheet name="г. очки ю-ки" sheetId="2" r:id="rId1"/>
    <sheet name="г. очки Ю" sheetId="1" r:id="rId2"/>
  </sheets>
  <externalReferences>
    <externalReference r:id="rId3"/>
  </externalReferences>
  <definedNames>
    <definedName name="_xlnm._FilterDatabase" localSheetId="1" hidden="1">'г. очки Ю'!$B$21:$U$46</definedName>
    <definedName name="_xlnm._FilterDatabase" localSheetId="0" hidden="1">'г. очки ю-ки'!$B$21:$S$43</definedName>
    <definedName name="_xlnm.Print_Area" localSheetId="1">'г. очки Ю'!$A$1:$W$76</definedName>
    <definedName name="_xlnm.Print_Area" localSheetId="0">'г. очки ю-ки'!$A$1:$U$60</definedName>
    <definedName name="СУ">[1]Табл!$B$7:$G$481</definedName>
    <definedName name="уч">[1]Табл!$B$8:$F$244</definedName>
    <definedName name="ччччч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0" i="2" l="1"/>
  <c r="G60" i="2"/>
  <c r="A60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Q76" i="1"/>
  <c r="G76" i="1"/>
  <c r="A76" i="1"/>
  <c r="H68" i="1" s="1"/>
  <c r="H67" i="1"/>
  <c r="H66" i="1"/>
  <c r="H65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W65" i="1" l="1"/>
  <c r="U47" i="2"/>
  <c r="H64" i="1"/>
  <c r="H63" i="1" s="1"/>
  <c r="U52" i="2"/>
  <c r="U48" i="2"/>
  <c r="W62" i="1"/>
  <c r="U49" i="2"/>
  <c r="W66" i="1"/>
  <c r="U51" i="2"/>
  <c r="W64" i="1"/>
  <c r="U46" i="2"/>
  <c r="W63" i="1"/>
</calcChain>
</file>

<file path=xl/sharedStrings.xml><?xml version="1.0" encoding="utf-8"?>
<sst xmlns="http://schemas.openxmlformats.org/spreadsheetml/2006/main" count="371" uniqueCount="141">
  <si>
    <t>Министерство спорта Российской Федерации</t>
  </si>
  <si>
    <t>Федерация велосипедного спорта России</t>
  </si>
  <si>
    <t>ПЕРВЕНСТВО РОССИИ</t>
  </si>
  <si>
    <t>по велосипедному спорту</t>
  </si>
  <si>
    <t>ИТОГОВЫЙ ПРОТОКОЛ</t>
  </si>
  <si>
    <t>трек - гонка по очкам</t>
  </si>
  <si>
    <t/>
  </si>
  <si>
    <t>МЕСТО ПРОВЕДЕНИЯ: г. Санкт-Петербург</t>
  </si>
  <si>
    <t>НАЧАЛО ГОНКИ:</t>
  </si>
  <si>
    <t>№ ВРВС: 0080221811Я</t>
  </si>
  <si>
    <t>ДАТА ПРОВЕДЕНИЯ: 3 января 2024 года</t>
  </si>
  <si>
    <t>ОКОНЧАНИЕ ГОНКИ:</t>
  </si>
  <si>
    <t>ИНФОРМАЦИЯ О ЖЮРИ И ГСК СОРЕВНОВАНИЙ:</t>
  </si>
  <si>
    <t>ТЕХНИЧЕСКИЕ ДАННЫЕ ТРАССЫ:</t>
  </si>
  <si>
    <t>ТЕХНИЧЕСКИЙ ДЕЛЕГАТ ФВСР:</t>
  </si>
  <si>
    <t xml:space="preserve">НАЗВАНИЕ ТРАССЫ / РЕГ. НОМЕР: велотрек "Локосфинкс" </t>
  </si>
  <si>
    <t>ГЛАВНЫЙ СУДЬЯ:</t>
  </si>
  <si>
    <t>Соловьев Г.Н. (ВК, Санкт-Петербург)</t>
  </si>
  <si>
    <t xml:space="preserve">ПОКРЫТИЕ ТРЕКА: дерево </t>
  </si>
  <si>
    <t>ГЛАВНЫЙ СЕКРЕТАРЬ:</t>
  </si>
  <si>
    <t>Ярышева О.Ю. (ВК, Москва)</t>
  </si>
  <si>
    <t>ДЛИНА ТРЕКА: 250 м</t>
  </si>
  <si>
    <t>СУДЬЯ НА ФИНИШЕ:</t>
  </si>
  <si>
    <t>Михайлова И.Н. (ВК, Санкт-Петербург)</t>
  </si>
  <si>
    <t>ДИСТАНЦИЯ: ДЛИНА КРУГА/КРУГОВ</t>
  </si>
  <si>
    <t>0,250/100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</si>
  <si>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</si>
  <si>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</si>
  <si>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</si>
  <si>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</si>
  <si>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</si>
  <si>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</si>
  <si>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</si>
  <si>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ОЧКИ НА ПРОМЕЖУТОЧНЫХ ФИНИШАХ</t>
  </si>
  <si>
    <t>МЕСТО НА ФИНИШЕ</t>
  </si>
  <si>
    <t>ПРЕМИЯ ЗА КРУГИ</t>
  </si>
  <si>
    <t>ОЧКИ</t>
  </si>
  <si>
    <t>ВЫПОЛНЕНИЕ НТУ ЕВСК</t>
  </si>
  <si>
    <t>ПРИМЕЧАНИЕ</t>
  </si>
  <si>
    <t>+ ЗА КРУГ</t>
  </si>
  <si>
    <t>- ЗА КРУГ</t>
  </si>
  <si>
    <t>Финал</t>
  </si>
  <si>
    <t>Финал (Снят)</t>
  </si>
  <si>
    <t>Квалификация</t>
  </si>
  <si>
    <t>НФ</t>
  </si>
  <si>
    <t>Квалификация (Снят)</t>
  </si>
  <si>
    <t>ПОГОДНЫЕ УСЛОВИЯ</t>
  </si>
  <si>
    <t>СТАТИСТИКА ГОНКИ</t>
  </si>
  <si>
    <t>Температура:</t>
  </si>
  <si>
    <t>Субъектов РФ</t>
  </si>
  <si>
    <t>ЗМС</t>
  </si>
  <si>
    <t xml:space="preserve">Влажность: </t>
  </si>
  <si>
    <t>Заявлено</t>
  </si>
  <si>
    <t>МСМК</t>
  </si>
  <si>
    <t>Осадки:</t>
  </si>
  <si>
    <t>Стартовало</t>
  </si>
  <si>
    <t>МС</t>
  </si>
  <si>
    <t xml:space="preserve">Ветер: </t>
  </si>
  <si>
    <t>Финишировало в финале</t>
  </si>
  <si>
    <t>КМС</t>
  </si>
  <si>
    <t>Н. финишировало в финале</t>
  </si>
  <si>
    <t>1 СР</t>
  </si>
  <si>
    <t>Не квалифицировались</t>
  </si>
  <si>
    <t>2 СР</t>
  </si>
  <si>
    <t>Н. стартовало</t>
  </si>
  <si>
    <t>3 СР</t>
  </si>
  <si>
    <t>ГЛАВНЫЙ СУДЬЯ</t>
  </si>
  <si>
    <t>ГЛАВНЫЙ СЕКРЕТАРЬ</t>
  </si>
  <si>
    <t>СУДЬЯ НА ФИНИШЕ</t>
  </si>
  <si>
    <t>0,250/80</t>
  </si>
  <si>
    <t>НС</t>
  </si>
  <si>
    <t>Финал (НС)</t>
  </si>
  <si>
    <t>Юниоры 17-18 лет</t>
  </si>
  <si>
    <t>Юниорки 17-18 лет</t>
  </si>
  <si>
    <t>1 сп.р.</t>
  </si>
  <si>
    <t>3 сп.р.</t>
  </si>
  <si>
    <t>2 сп.р.</t>
  </si>
  <si>
    <t>Даньшина Полина</t>
  </si>
  <si>
    <t>Санкт-Петербург</t>
  </si>
  <si>
    <t>Кокарева Аглая</t>
  </si>
  <si>
    <t>Новолодская Ангелина</t>
  </si>
  <si>
    <t>Ившичева Яна</t>
  </si>
  <si>
    <t>Васюкова Валерия</t>
  </si>
  <si>
    <t>Соломатина Олеся</t>
  </si>
  <si>
    <t>Богданова Алена</t>
  </si>
  <si>
    <t>Смирнова Анна</t>
  </si>
  <si>
    <t>Москва</t>
  </si>
  <si>
    <t>Деменкова Анастасия</t>
  </si>
  <si>
    <t>Журавлева Екатерина</t>
  </si>
  <si>
    <t>Костина Ольга</t>
  </si>
  <si>
    <t>Давыдовская Ольга</t>
  </si>
  <si>
    <t>Таджиева Алина</t>
  </si>
  <si>
    <t>Жатько Владислава</t>
  </si>
  <si>
    <t>Желонкина Софья</t>
  </si>
  <si>
    <t>Шишкина Виктория</t>
  </si>
  <si>
    <t>Иркутская область</t>
  </si>
  <si>
    <t>Касимова Виолетта</t>
  </si>
  <si>
    <t>Грибова Марина</t>
  </si>
  <si>
    <t>Адцеева Софья</t>
  </si>
  <si>
    <t>Гладченко Татьяна</t>
  </si>
  <si>
    <t>Мишина Алена</t>
  </si>
  <si>
    <t>Тульская область</t>
  </si>
  <si>
    <t>Токарев Матвей</t>
  </si>
  <si>
    <t>Попов Марк</t>
  </si>
  <si>
    <t>Просандеев Ярослав</t>
  </si>
  <si>
    <t xml:space="preserve">Болдырев Матвей </t>
  </si>
  <si>
    <t>Попов Максим</t>
  </si>
  <si>
    <t>Свиловский Денис</t>
  </si>
  <si>
    <t>Гречишкин Вадим</t>
  </si>
  <si>
    <t>Созинов Владислав</t>
  </si>
  <si>
    <t>Яковлев Матвей</t>
  </si>
  <si>
    <t>Свиловский Данил</t>
  </si>
  <si>
    <t xml:space="preserve">Кокунов Григорий </t>
  </si>
  <si>
    <t>Бортник  Иван</t>
  </si>
  <si>
    <t>Гербут Дмитрий</t>
  </si>
  <si>
    <t>Блохин Кирилл</t>
  </si>
  <si>
    <t>Новолодский Ростислав</t>
  </si>
  <si>
    <t>Клишов Николай</t>
  </si>
  <si>
    <t>Гончаров Александр</t>
  </si>
  <si>
    <t>Смирнов Андрей</t>
  </si>
  <si>
    <t>Вешняков Даниил</t>
  </si>
  <si>
    <t>Круглов Сергей</t>
  </si>
  <si>
    <t xml:space="preserve">Кирсанов Алексей </t>
  </si>
  <si>
    <t>Скорняков  Борис</t>
  </si>
  <si>
    <t>Яцина Артем</t>
  </si>
  <si>
    <t>Быков Антон</t>
  </si>
  <si>
    <t>Сидоров Григорий</t>
  </si>
  <si>
    <t>Хворостов Богдан</t>
  </si>
  <si>
    <t>Шишкин Иван</t>
  </si>
  <si>
    <t>Степанов Тарас</t>
  </si>
  <si>
    <t>Ленинградская область</t>
  </si>
  <si>
    <t>Клюев Артем</t>
  </si>
  <si>
    <t>Никонов Александр</t>
  </si>
  <si>
    <t>Ломов Кирилл</t>
  </si>
  <si>
    <t>Керницкий Максим</t>
  </si>
  <si>
    <t>Грамарчук Трофим</t>
  </si>
  <si>
    <t>Дяченко Андрей</t>
  </si>
  <si>
    <t>Кезерев Николай</t>
  </si>
  <si>
    <t>Минаев Иван</t>
  </si>
  <si>
    <t>Янчук Роман</t>
  </si>
  <si>
    <t>№ ЕКП 2008780022016206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</si>
</sst>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;@"/>
    <numFmt numFmtId="165" formatCode="h:mm:ss.00"/>
    <numFmt numFmtId="166" formatCode="m:ss.000"/>
    <numFmt numFmtId="167" formatCode="yyyy"/>
  </numFmts>
  <fonts count="18"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4" fillId="0" borderId="0"/>
    <xf numFmtId="0" fontId="13" fillId="0" borderId="0"/>
  </cellStyleXfs>
  <cellXfs count="209">
    <xf numFmtId="0" fontId="0" fillId="0" borderId="0" xfId="0"/>
    <xf numFmtId="0" fontId="1" fillId="0" borderId="0" xfId="1"/>
    <xf numFmtId="0" fontId="3" fillId="0" borderId="0" xfId="1" applyFont="1" applyAlignment="1">
      <alignment horizontal="center" vertical="center"/>
    </xf>
    <xf numFmtId="164" fontId="8" fillId="0" borderId="11" xfId="1" applyNumberFormat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7" fillId="0" borderId="11" xfId="1" applyFont="1" applyBorder="1" applyAlignment="1">
      <alignment vertical="center"/>
    </xf>
    <xf numFmtId="165" fontId="8" fillId="2" borderId="11" xfId="1" applyNumberFormat="1" applyFont="1" applyFill="1" applyBorder="1" applyAlignment="1">
      <alignment horizontal="center" vertical="center"/>
    </xf>
    <xf numFmtId="1" fontId="8" fillId="2" borderId="11" xfId="1" applyNumberFormat="1" applyFont="1" applyFill="1" applyBorder="1" applyAlignment="1">
      <alignment horizontal="center" vertical="center"/>
    </xf>
    <xf numFmtId="165" fontId="8" fillId="0" borderId="11" xfId="1" applyNumberFormat="1" applyFont="1" applyBorder="1" applyAlignment="1">
      <alignment vertical="center"/>
    </xf>
    <xf numFmtId="2" fontId="8" fillId="0" borderId="11" xfId="1" applyNumberFormat="1" applyFont="1" applyBorder="1" applyAlignment="1">
      <alignment vertical="center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164" fontId="8" fillId="0" borderId="8" xfId="1" applyNumberFormat="1" applyFont="1" applyBorder="1" applyAlignment="1">
      <alignment vertical="center"/>
    </xf>
    <xf numFmtId="0" fontId="8" fillId="0" borderId="8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165" fontId="8" fillId="2" borderId="8" xfId="1" applyNumberFormat="1" applyFont="1" applyFill="1" applyBorder="1" applyAlignment="1">
      <alignment horizontal="center" vertical="center"/>
    </xf>
    <xf numFmtId="1" fontId="8" fillId="2" borderId="8" xfId="1" applyNumberFormat="1" applyFont="1" applyFill="1" applyBorder="1" applyAlignment="1">
      <alignment horizontal="center" vertical="center"/>
    </xf>
    <xf numFmtId="165" fontId="8" fillId="0" borderId="8" xfId="1" applyNumberFormat="1" applyFont="1" applyBorder="1" applyAlignment="1">
      <alignment vertical="center"/>
    </xf>
    <xf numFmtId="2" fontId="8" fillId="0" borderId="8" xfId="1" applyNumberFormat="1" applyFont="1" applyBorder="1" applyAlignment="1">
      <alignment vertical="center"/>
    </xf>
    <xf numFmtId="0" fontId="9" fillId="0" borderId="8" xfId="1" applyFont="1" applyBorder="1" applyAlignment="1">
      <alignment horizontal="right" vertical="center"/>
    </xf>
    <xf numFmtId="0" fontId="9" fillId="0" borderId="9" xfId="1" applyFont="1" applyBorder="1" applyAlignment="1">
      <alignment horizontal="right" vertical="center"/>
    </xf>
    <xf numFmtId="0" fontId="7" fillId="0" borderId="13" xfId="1" applyFont="1" applyBorder="1" applyAlignment="1">
      <alignment vertical="center"/>
    </xf>
    <xf numFmtId="0" fontId="7" fillId="0" borderId="14" xfId="1" applyFont="1" applyBorder="1" applyAlignment="1">
      <alignment horizontal="center" vertical="center"/>
    </xf>
    <xf numFmtId="0" fontId="7" fillId="0" borderId="14" xfId="1" applyFont="1" applyBorder="1" applyAlignment="1">
      <alignment vertical="center"/>
    </xf>
    <xf numFmtId="164" fontId="8" fillId="0" borderId="14" xfId="1" applyNumberFormat="1" applyFont="1" applyBorder="1" applyAlignment="1">
      <alignment horizontal="right" vertical="center"/>
    </xf>
    <xf numFmtId="0" fontId="8" fillId="0" borderId="14" xfId="1" applyFont="1" applyBorder="1" applyAlignment="1">
      <alignment horizontal="right" vertical="center"/>
    </xf>
    <xf numFmtId="165" fontId="10" fillId="0" borderId="16" xfId="1" applyNumberFormat="1" applyFont="1" applyBorder="1" applyAlignment="1">
      <alignment horizontal="left" vertical="center"/>
    </xf>
    <xf numFmtId="165" fontId="10" fillId="0" borderId="14" xfId="1" applyNumberFormat="1" applyFont="1" applyBorder="1" applyAlignment="1">
      <alignment horizontal="left" vertical="center"/>
    </xf>
    <xf numFmtId="164" fontId="3" fillId="0" borderId="14" xfId="1" applyNumberFormat="1" applyFont="1" applyBorder="1" applyAlignment="1">
      <alignment vertical="center"/>
    </xf>
    <xf numFmtId="0" fontId="3" fillId="0" borderId="14" xfId="1" applyFont="1" applyBorder="1" applyAlignment="1">
      <alignment horizontal="right" vertical="center"/>
    </xf>
    <xf numFmtId="0" fontId="3" fillId="0" borderId="14" xfId="1" applyFont="1" applyBorder="1" applyAlignment="1">
      <alignment horizontal="center" vertical="center"/>
    </xf>
    <xf numFmtId="0" fontId="3" fillId="0" borderId="14" xfId="1" applyFont="1" applyBorder="1" applyAlignment="1">
      <alignment vertical="center"/>
    </xf>
    <xf numFmtId="164" fontId="3" fillId="0" borderId="18" xfId="1" applyNumberFormat="1" applyFont="1" applyBorder="1" applyAlignment="1">
      <alignment vertical="center"/>
    </xf>
    <xf numFmtId="1" fontId="10" fillId="0" borderId="14" xfId="1" applyNumberFormat="1" applyFont="1" applyBorder="1" applyAlignment="1">
      <alignment horizontal="left" vertical="center"/>
    </xf>
    <xf numFmtId="165" fontId="8" fillId="0" borderId="14" xfId="1" applyNumberFormat="1" applyFont="1" applyBorder="1" applyAlignment="1">
      <alignment vertical="center"/>
    </xf>
    <xf numFmtId="0" fontId="11" fillId="0" borderId="14" xfId="1" applyFont="1" applyBorder="1" applyAlignment="1">
      <alignment horizontal="center" vertical="center"/>
    </xf>
    <xf numFmtId="49" fontId="8" fillId="0" borderId="17" xfId="1" applyNumberFormat="1" applyFont="1" applyBorder="1" applyAlignment="1">
      <alignment horizontal="right" vertical="center"/>
    </xf>
    <xf numFmtId="0" fontId="3" fillId="0" borderId="19" xfId="1" applyFont="1" applyBorder="1" applyAlignment="1">
      <alignment vertical="center"/>
    </xf>
    <xf numFmtId="0" fontId="3" fillId="0" borderId="20" xfId="1" applyFont="1" applyBorder="1" applyAlignment="1">
      <alignment horizontal="center" vertical="center"/>
    </xf>
    <xf numFmtId="0" fontId="3" fillId="0" borderId="20" xfId="1" applyFont="1" applyBorder="1" applyAlignment="1">
      <alignment vertical="center"/>
    </xf>
    <xf numFmtId="164" fontId="3" fillId="0" borderId="20" xfId="1" applyNumberFormat="1" applyFont="1" applyBorder="1" applyAlignment="1">
      <alignment vertical="center"/>
    </xf>
    <xf numFmtId="165" fontId="3" fillId="0" borderId="20" xfId="1" applyNumberFormat="1" applyFont="1" applyBorder="1" applyAlignment="1">
      <alignment horizontal="center" vertical="center"/>
    </xf>
    <xf numFmtId="1" fontId="3" fillId="0" borderId="20" xfId="1" applyNumberFormat="1" applyFont="1" applyBorder="1" applyAlignment="1">
      <alignment horizontal="center" vertical="center"/>
    </xf>
    <xf numFmtId="165" fontId="3" fillId="0" borderId="20" xfId="1" applyNumberFormat="1" applyFont="1" applyBorder="1" applyAlignment="1">
      <alignment vertical="center"/>
    </xf>
    <xf numFmtId="2" fontId="3" fillId="0" borderId="20" xfId="1" applyNumberFormat="1" applyFont="1" applyBorder="1" applyAlignment="1">
      <alignment vertical="center"/>
    </xf>
    <xf numFmtId="0" fontId="3" fillId="0" borderId="21" xfId="1" applyFont="1" applyBorder="1" applyAlignment="1">
      <alignment vertical="center"/>
    </xf>
    <xf numFmtId="0" fontId="3" fillId="0" borderId="0" xfId="1" applyFont="1"/>
    <xf numFmtId="0" fontId="12" fillId="3" borderId="29" xfId="1" applyFont="1" applyFill="1" applyBorder="1" applyAlignment="1">
      <alignment horizontal="center" vertical="center"/>
    </xf>
    <xf numFmtId="49" fontId="12" fillId="3" borderId="29" xfId="2" applyNumberFormat="1" applyFont="1" applyFill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15" fillId="0" borderId="29" xfId="3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29" xfId="1" applyFont="1" applyBorder="1" applyAlignment="1">
      <alignment horizontal="left" vertical="center"/>
    </xf>
    <xf numFmtId="14" fontId="3" fillId="0" borderId="29" xfId="1" applyNumberFormat="1" applyFont="1" applyBorder="1" applyAlignment="1">
      <alignment horizontal="center" vertical="center"/>
    </xf>
    <xf numFmtId="1" fontId="3" fillId="0" borderId="29" xfId="1" applyNumberFormat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 wrapText="1"/>
    </xf>
    <xf numFmtId="166" fontId="3" fillId="0" borderId="29" xfId="1" applyNumberFormat="1" applyFont="1" applyBorder="1" applyAlignment="1">
      <alignment horizontal="center" vertical="center"/>
    </xf>
    <xf numFmtId="0" fontId="1" fillId="0" borderId="29" xfId="1" applyBorder="1"/>
    <xf numFmtId="0" fontId="3" fillId="0" borderId="31" xfId="1" applyFont="1" applyBorder="1" applyAlignment="1">
      <alignment horizontal="center" vertical="center" wrapText="1"/>
    </xf>
    <xf numFmtId="0" fontId="15" fillId="0" borderId="32" xfId="3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justify"/>
    </xf>
    <xf numFmtId="0" fontId="16" fillId="0" borderId="3" xfId="4" applyFont="1" applyBorder="1" applyAlignment="1">
      <alignment vertical="center" wrapText="1"/>
    </xf>
    <xf numFmtId="164" fontId="11" fillId="0" borderId="3" xfId="1" applyNumberFormat="1" applyFont="1" applyBorder="1" applyAlignment="1">
      <alignment horizontal="center" vertical="center" wrapText="1"/>
    </xf>
    <xf numFmtId="167" fontId="11" fillId="0" borderId="3" xfId="1" applyNumberFormat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165" fontId="11" fillId="0" borderId="3" xfId="1" applyNumberFormat="1" applyFont="1" applyBorder="1" applyAlignment="1">
      <alignment horizontal="center" vertical="center" wrapText="1"/>
    </xf>
    <xf numFmtId="1" fontId="11" fillId="0" borderId="3" xfId="1" applyNumberFormat="1" applyFont="1" applyBorder="1" applyAlignment="1">
      <alignment horizontal="center" vertical="center" wrapText="1"/>
    </xf>
    <xf numFmtId="165" fontId="11" fillId="0" borderId="3" xfId="1" applyNumberFormat="1" applyFont="1" applyBorder="1" applyAlignment="1">
      <alignment vertical="center" wrapText="1"/>
    </xf>
    <xf numFmtId="2" fontId="11" fillId="0" borderId="3" xfId="1" applyNumberFormat="1" applyFont="1" applyBorder="1" applyAlignment="1">
      <alignment vertical="center" wrapText="1"/>
    </xf>
    <xf numFmtId="0" fontId="11" fillId="0" borderId="3" xfId="1" applyFont="1" applyBorder="1" applyAlignment="1">
      <alignment vertical="center" wrapText="1"/>
    </xf>
    <xf numFmtId="0" fontId="11" fillId="0" borderId="4" xfId="1" applyFont="1" applyBorder="1" applyAlignment="1">
      <alignment vertical="center" wrapText="1"/>
    </xf>
    <xf numFmtId="164" fontId="7" fillId="3" borderId="25" xfId="1" applyNumberFormat="1" applyFont="1" applyFill="1" applyBorder="1" applyAlignment="1">
      <alignment vertical="center"/>
    </xf>
    <xf numFmtId="0" fontId="7" fillId="3" borderId="25" xfId="1" applyFont="1" applyFill="1" applyBorder="1" applyAlignment="1">
      <alignment vertical="center"/>
    </xf>
    <xf numFmtId="0" fontId="3" fillId="0" borderId="13" xfId="1" applyFont="1" applyBorder="1" applyAlignment="1">
      <alignment vertical="center"/>
    </xf>
    <xf numFmtId="49" fontId="3" fillId="0" borderId="14" xfId="1" applyNumberFormat="1" applyFont="1" applyBorder="1" applyAlignment="1">
      <alignment horizontal="left" vertical="center"/>
    </xf>
    <xf numFmtId="164" fontId="3" fillId="0" borderId="35" xfId="1" applyNumberFormat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3" fillId="0" borderId="16" xfId="1" applyFont="1" applyBorder="1" applyAlignment="1">
      <alignment horizontal="left" vertical="center"/>
    </xf>
    <xf numFmtId="1" fontId="3" fillId="0" borderId="15" xfId="1" applyNumberFormat="1" applyFont="1" applyBorder="1" applyAlignment="1">
      <alignment horizontal="right" vertical="center"/>
    </xf>
    <xf numFmtId="0" fontId="3" fillId="0" borderId="35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1" fontId="1" fillId="0" borderId="11" xfId="1" applyNumberFormat="1" applyBorder="1"/>
    <xf numFmtId="0" fontId="3" fillId="0" borderId="11" xfId="1" applyFont="1" applyBorder="1" applyAlignment="1">
      <alignment horizontal="right" vertical="center"/>
    </xf>
    <xf numFmtId="165" fontId="3" fillId="0" borderId="11" xfId="1" applyNumberFormat="1" applyFont="1" applyBorder="1" applyAlignment="1">
      <alignment vertical="center"/>
    </xf>
    <xf numFmtId="2" fontId="3" fillId="0" borderId="36" xfId="1" applyNumberFormat="1" applyFont="1" applyBorder="1" applyAlignment="1">
      <alignment vertical="center"/>
    </xf>
    <xf numFmtId="49" fontId="3" fillId="0" borderId="16" xfId="1" applyNumberFormat="1" applyFont="1" applyBorder="1" applyAlignment="1">
      <alignment vertical="center"/>
    </xf>
    <xf numFmtId="0" fontId="3" fillId="0" borderId="17" xfId="1" applyFont="1" applyBorder="1" applyAlignment="1">
      <alignment horizontal="left" vertical="center"/>
    </xf>
    <xf numFmtId="9" fontId="3" fillId="0" borderId="14" xfId="1" applyNumberFormat="1" applyFont="1" applyBorder="1" applyAlignment="1">
      <alignment horizontal="left" vertical="center"/>
    </xf>
    <xf numFmtId="164" fontId="3" fillId="0" borderId="37" xfId="1" applyNumberFormat="1" applyFont="1" applyBorder="1" applyAlignment="1">
      <alignment vertical="center"/>
    </xf>
    <xf numFmtId="0" fontId="3" fillId="0" borderId="0" xfId="1" applyFont="1" applyAlignment="1">
      <alignment vertical="center"/>
    </xf>
    <xf numFmtId="49" fontId="3" fillId="0" borderId="16" xfId="1" applyNumberFormat="1" applyFont="1" applyBorder="1" applyAlignment="1">
      <alignment horizontal="left" vertical="center"/>
    </xf>
    <xf numFmtId="49" fontId="3" fillId="0" borderId="37" xfId="1" applyNumberFormat="1" applyFont="1" applyBorder="1" applyAlignment="1">
      <alignment horizontal="left" vertical="center"/>
    </xf>
    <xf numFmtId="49" fontId="3" fillId="0" borderId="0" xfId="1" applyNumberFormat="1" applyFont="1" applyAlignment="1">
      <alignment horizontal="left" vertical="center"/>
    </xf>
    <xf numFmtId="1" fontId="1" fillId="0" borderId="0" xfId="1" applyNumberFormat="1"/>
    <xf numFmtId="0" fontId="3" fillId="0" borderId="0" xfId="1" applyFont="1" applyAlignment="1">
      <alignment horizontal="right" vertical="center"/>
    </xf>
    <xf numFmtId="165" fontId="3" fillId="0" borderId="0" xfId="1" applyNumberFormat="1" applyFont="1" applyAlignment="1">
      <alignment vertical="center"/>
    </xf>
    <xf numFmtId="2" fontId="3" fillId="0" borderId="38" xfId="1" applyNumberFormat="1" applyFont="1" applyBorder="1" applyAlignment="1">
      <alignment vertical="center"/>
    </xf>
    <xf numFmtId="0" fontId="3" fillId="0" borderId="14" xfId="1" applyFont="1" applyBorder="1" applyAlignment="1">
      <alignment horizontal="left" vertical="center"/>
    </xf>
    <xf numFmtId="2" fontId="3" fillId="0" borderId="16" xfId="1" applyNumberFormat="1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164" fontId="3" fillId="0" borderId="39" xfId="1" applyNumberFormat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49" fontId="3" fillId="0" borderId="39" xfId="1" applyNumberFormat="1" applyFont="1" applyBorder="1" applyAlignment="1">
      <alignment horizontal="left" vertical="center"/>
    </xf>
    <xf numFmtId="49" fontId="3" fillId="0" borderId="8" xfId="1" applyNumberFormat="1" applyFont="1" applyBorder="1" applyAlignment="1">
      <alignment horizontal="left" vertical="center"/>
    </xf>
    <xf numFmtId="0" fontId="1" fillId="0" borderId="8" xfId="1" applyBorder="1"/>
    <xf numFmtId="1" fontId="1" fillId="0" borderId="8" xfId="1" applyNumberFormat="1" applyBorder="1"/>
    <xf numFmtId="0" fontId="3" fillId="0" borderId="8" xfId="1" applyFont="1" applyBorder="1" applyAlignment="1">
      <alignment horizontal="right" vertical="center"/>
    </xf>
    <xf numFmtId="165" fontId="3" fillId="0" borderId="8" xfId="1" applyNumberFormat="1" applyFont="1" applyBorder="1" applyAlignment="1">
      <alignment vertical="center"/>
    </xf>
    <xf numFmtId="2" fontId="3" fillId="0" borderId="40" xfId="1" applyNumberFormat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165" fontId="3" fillId="0" borderId="0" xfId="1" applyNumberFormat="1" applyFont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2" fontId="3" fillId="0" borderId="0" xfId="1" applyNumberFormat="1" applyFont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165" fontId="3" fillId="0" borderId="6" xfId="1" applyNumberFormat="1" applyFont="1" applyBorder="1" applyAlignment="1">
      <alignment horizontal="center" vertical="center"/>
    </xf>
    <xf numFmtId="164" fontId="1" fillId="0" borderId="0" xfId="1" applyNumberFormat="1"/>
    <xf numFmtId="0" fontId="17" fillId="0" borderId="29" xfId="3" applyFont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32" xfId="1" applyFont="1" applyBorder="1" applyAlignment="1">
      <alignment horizontal="left" vertical="center"/>
    </xf>
    <xf numFmtId="14" fontId="3" fillId="0" borderId="32" xfId="1" applyNumberFormat="1" applyFont="1" applyBorder="1" applyAlignment="1">
      <alignment horizontal="center" vertical="center"/>
    </xf>
    <xf numFmtId="1" fontId="3" fillId="0" borderId="32" xfId="1" applyNumberFormat="1" applyFont="1" applyBorder="1" applyAlignment="1">
      <alignment horizontal="center" vertical="center"/>
    </xf>
    <xf numFmtId="0" fontId="3" fillId="0" borderId="43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/>
    </xf>
    <xf numFmtId="0" fontId="3" fillId="0" borderId="0" xfId="1" applyFont="1" applyAlignment="1">
      <alignment horizontal="justify"/>
    </xf>
    <xf numFmtId="0" fontId="16" fillId="0" borderId="0" xfId="4" applyFont="1" applyAlignment="1">
      <alignment vertical="center" wrapText="1"/>
    </xf>
    <xf numFmtId="164" fontId="11" fillId="0" borderId="0" xfId="1" applyNumberFormat="1" applyFont="1" applyAlignment="1">
      <alignment horizontal="center" vertical="center" wrapText="1"/>
    </xf>
    <xf numFmtId="167" fontId="11" fillId="0" borderId="0" xfId="1" applyNumberFormat="1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165" fontId="11" fillId="0" borderId="0" xfId="1" applyNumberFormat="1" applyFont="1" applyAlignment="1">
      <alignment horizontal="center" vertical="center" wrapText="1"/>
    </xf>
    <xf numFmtId="1" fontId="11" fillId="0" borderId="0" xfId="1" applyNumberFormat="1" applyFont="1" applyAlignment="1">
      <alignment horizontal="center" vertical="center" wrapText="1"/>
    </xf>
    <xf numFmtId="165" fontId="11" fillId="0" borderId="0" xfId="1" applyNumberFormat="1" applyFont="1" applyAlignment="1">
      <alignment vertical="center" wrapText="1"/>
    </xf>
    <xf numFmtId="2" fontId="11" fillId="0" borderId="0" xfId="1" applyNumberFormat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/>
    </xf>
    <xf numFmtId="0" fontId="11" fillId="0" borderId="44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45" xfId="1" applyFont="1" applyBorder="1" applyAlignment="1">
      <alignment horizontal="center" vertical="center"/>
    </xf>
    <xf numFmtId="165" fontId="12" fillId="3" borderId="24" xfId="2" applyNumberFormat="1" applyFont="1" applyFill="1" applyBorder="1" applyAlignment="1">
      <alignment horizontal="center" vertical="center" wrapText="1"/>
    </xf>
    <xf numFmtId="165" fontId="12" fillId="3" borderId="26" xfId="2" applyNumberFormat="1" applyFont="1" applyFill="1" applyBorder="1" applyAlignment="1">
      <alignment horizontal="center" vertical="center" wrapText="1"/>
    </xf>
    <xf numFmtId="2" fontId="12" fillId="3" borderId="23" xfId="2" applyNumberFormat="1" applyFont="1" applyFill="1" applyBorder="1" applyAlignment="1">
      <alignment horizontal="center" vertical="center" wrapText="1"/>
    </xf>
    <xf numFmtId="2" fontId="12" fillId="3" borderId="29" xfId="2" applyNumberFormat="1" applyFont="1" applyFill="1" applyBorder="1" applyAlignment="1">
      <alignment horizontal="center" vertical="center" wrapText="1"/>
    </xf>
    <xf numFmtId="0" fontId="12" fillId="3" borderId="23" xfId="1" applyFont="1" applyFill="1" applyBorder="1" applyAlignment="1">
      <alignment horizontal="center" vertical="center" wrapText="1"/>
    </xf>
    <xf numFmtId="0" fontId="12" fillId="3" borderId="29" xfId="1" applyFont="1" applyFill="1" applyBorder="1" applyAlignment="1">
      <alignment horizontal="center" vertical="center" wrapText="1"/>
    </xf>
    <xf numFmtId="0" fontId="12" fillId="3" borderId="27" xfId="1" applyFont="1" applyFill="1" applyBorder="1" applyAlignment="1">
      <alignment horizontal="center" vertical="center" wrapText="1"/>
    </xf>
    <xf numFmtId="0" fontId="12" fillId="3" borderId="30" xfId="1" applyFont="1" applyFill="1" applyBorder="1" applyAlignment="1">
      <alignment horizontal="center" vertical="center" wrapText="1"/>
    </xf>
    <xf numFmtId="0" fontId="7" fillId="3" borderId="33" xfId="1" applyFont="1" applyFill="1" applyBorder="1" applyAlignment="1">
      <alignment horizontal="center" vertical="center"/>
    </xf>
    <xf numFmtId="0" fontId="7" fillId="3" borderId="25" xfId="1" applyFont="1" applyFill="1" applyBorder="1" applyAlignment="1">
      <alignment horizontal="center" vertical="center"/>
    </xf>
    <xf numFmtId="0" fontId="7" fillId="3" borderId="34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3" borderId="17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165" fontId="10" fillId="0" borderId="16" xfId="1" applyNumberFormat="1" applyFont="1" applyBorder="1" applyAlignment="1">
      <alignment horizontal="left" vertical="center"/>
    </xf>
    <xf numFmtId="165" fontId="10" fillId="0" borderId="14" xfId="1" applyNumberFormat="1" applyFont="1" applyBorder="1" applyAlignment="1">
      <alignment horizontal="left" vertical="center"/>
    </xf>
    <xf numFmtId="165" fontId="10" fillId="0" borderId="17" xfId="1" applyNumberFormat="1" applyFont="1" applyBorder="1" applyAlignment="1">
      <alignment horizontal="left" vertical="center"/>
    </xf>
    <xf numFmtId="0" fontId="12" fillId="3" borderId="22" xfId="1" applyFont="1" applyFill="1" applyBorder="1" applyAlignment="1">
      <alignment horizontal="center" vertical="center"/>
    </xf>
    <xf numFmtId="0" fontId="12" fillId="3" borderId="28" xfId="1" applyFont="1" applyFill="1" applyBorder="1" applyAlignment="1">
      <alignment horizontal="center" vertical="center"/>
    </xf>
    <xf numFmtId="0" fontId="12" fillId="3" borderId="23" xfId="2" applyFont="1" applyFill="1" applyBorder="1" applyAlignment="1">
      <alignment horizontal="center" vertical="center" wrapText="1"/>
    </xf>
    <xf numFmtId="0" fontId="12" fillId="3" borderId="29" xfId="2" applyFont="1" applyFill="1" applyBorder="1" applyAlignment="1">
      <alignment horizontal="center" vertical="center" wrapText="1"/>
    </xf>
    <xf numFmtId="164" fontId="12" fillId="3" borderId="23" xfId="2" applyNumberFormat="1" applyFont="1" applyFill="1" applyBorder="1" applyAlignment="1">
      <alignment horizontal="center" vertical="center" wrapText="1"/>
    </xf>
    <xf numFmtId="164" fontId="12" fillId="3" borderId="29" xfId="2" applyNumberFormat="1" applyFont="1" applyFill="1" applyBorder="1" applyAlignment="1">
      <alignment horizontal="center" vertical="center" wrapText="1"/>
    </xf>
    <xf numFmtId="0" fontId="12" fillId="3" borderId="24" xfId="1" applyFont="1" applyFill="1" applyBorder="1" applyAlignment="1">
      <alignment horizontal="center" vertical="center"/>
    </xf>
    <xf numFmtId="0" fontId="12" fillId="3" borderId="25" xfId="1" applyFont="1" applyFill="1" applyBorder="1" applyAlignment="1">
      <alignment horizontal="center" vertical="center"/>
    </xf>
    <xf numFmtId="1" fontId="12" fillId="3" borderId="23" xfId="2" applyNumberFormat="1" applyFont="1" applyFill="1" applyBorder="1" applyAlignment="1">
      <alignment horizontal="center" vertical="center" wrapText="1"/>
    </xf>
    <xf numFmtId="1" fontId="12" fillId="3" borderId="29" xfId="2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7" fillId="3" borderId="13" xfId="1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165" fontId="7" fillId="3" borderId="16" xfId="1" applyNumberFormat="1" applyFont="1" applyFill="1" applyBorder="1" applyAlignment="1">
      <alignment horizontal="center" vertical="center"/>
    </xf>
    <xf numFmtId="165" fontId="7" fillId="3" borderId="14" xfId="1" applyNumberFormat="1" applyFont="1" applyFill="1" applyBorder="1" applyAlignment="1">
      <alignment horizontal="center" vertical="center"/>
    </xf>
    <xf numFmtId="165" fontId="7" fillId="3" borderId="17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1" fillId="0" borderId="4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42" xfId="1" applyFont="1" applyBorder="1" applyAlignment="1">
      <alignment horizontal="center" vertical="center"/>
    </xf>
    <xf numFmtId="0" fontId="9" fillId="3" borderId="10" xfId="1" applyFont="1" applyFill="1" applyBorder="1" applyAlignment="1">
      <alignment horizontal="center" vertical="center"/>
    </xf>
    <xf numFmtId="0" fontId="9" fillId="3" borderId="11" xfId="1" applyFont="1" applyFill="1" applyBorder="1" applyAlignment="1">
      <alignment horizontal="center" vertical="center"/>
    </xf>
    <xf numFmtId="0" fontId="9" fillId="3" borderId="12" xfId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12" fillId="3" borderId="26" xfId="1" applyFont="1" applyFill="1" applyBorder="1" applyAlignment="1">
      <alignment horizontal="center" vertical="center"/>
    </xf>
  </cellXfs>
  <cellStyles count="5">
    <cellStyle name="Обычный" xfId="0" builtinId="0"/>
    <cellStyle name="Обычный 2 4" xfId="3" xr:uid="{EA754119-41B9-6E43-9CF7-E830B13C4C94}"/>
    <cellStyle name="Обычный 5" xfId="1" xr:uid="{0AB6CE80-C557-5F45-A58B-EA30FA7BBEA3}"/>
    <cellStyle name="Обычный_Стартовый протокол Смирнов_20101106_Results" xfId="2" xr:uid="{1F4393D5-45A7-F14A-99AF-7389CE15D3CD}"/>
    <cellStyle name="Обычный_ID4938_RS_1" xfId="4" xr:uid="{2E230AE1-E37F-F945-8036-7303183CA668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16931</xdr:colOff>
      <xdr:row>0</xdr:row>
      <xdr:rowOff>25345</xdr:rowOff>
    </xdr:from>
    <xdr:ext cx="858131" cy="787766"/>
    <xdr:pic>
      <xdr:nvPicPr>
        <xdr:cNvPr id="2" name="Рисунок 1">
          <a:extLst>
            <a:ext uri="{FF2B5EF4-FFF2-40B4-BE49-F238E27FC236}">
              <a16:creationId xmlns:a16="http://schemas.microsoft.com/office/drawing/2014/main" id="{7A111D9B-5178-1143-8765-E1853869B7C1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858131" cy="787766"/>
        </a:xfrm>
        <a:prstGeom prst="rect">
          <a:avLst/>
        </a:prstGeom>
      </xdr:spPr>
    </xdr:pic>
    <xdr:clientData/>
  </xdr:oneCellAnchor>
  <xdr:oneCellAnchor>
    <xdr:from>
      <xdr:col>2</xdr:col>
      <xdr:colOff>83465</xdr:colOff>
      <xdr:row>0</xdr:row>
      <xdr:rowOff>55830</xdr:rowOff>
    </xdr:from>
    <xdr:ext cx="1124584" cy="792128"/>
    <xdr:pic>
      <xdr:nvPicPr>
        <xdr:cNvPr id="3" name="Рисунок 2">
          <a:extLst>
            <a:ext uri="{FF2B5EF4-FFF2-40B4-BE49-F238E27FC236}">
              <a16:creationId xmlns:a16="http://schemas.microsoft.com/office/drawing/2014/main" id="{989D987F-BA71-8A4F-A90C-97FDEDFF1AC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865" y="55830"/>
          <a:ext cx="1124584" cy="792128"/>
        </a:xfrm>
        <a:prstGeom prst="rect">
          <a:avLst/>
        </a:prstGeom>
      </xdr:spPr>
    </xdr:pic>
    <xdr:clientData/>
  </xdr:oneCellAnchor>
  <xdr:twoCellAnchor editAs="oneCell">
    <xdr:from>
      <xdr:col>17</xdr:col>
      <xdr:colOff>359833</xdr:colOff>
      <xdr:row>54</xdr:row>
      <xdr:rowOff>114301</xdr:rowOff>
    </xdr:from>
    <xdr:to>
      <xdr:col>19</xdr:col>
      <xdr:colOff>495447</xdr:colOff>
      <xdr:row>58</xdr:row>
      <xdr:rowOff>76201</xdr:rowOff>
    </xdr:to>
    <xdr:pic>
      <xdr:nvPicPr>
        <xdr:cNvPr id="4" name="Рисунок 4">
          <a:extLst>
            <a:ext uri="{FF2B5EF4-FFF2-40B4-BE49-F238E27FC236}">
              <a16:creationId xmlns:a16="http://schemas.microsoft.com/office/drawing/2014/main" id="{05BF6ABA-E8F8-5E46-9B61-B3C2FC71C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4933" y="9512301"/>
          <a:ext cx="1469114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1166284</xdr:colOff>
      <xdr:row>54</xdr:row>
      <xdr:rowOff>47625</xdr:rowOff>
    </xdr:from>
    <xdr:to>
      <xdr:col>10</xdr:col>
      <xdr:colOff>254290</xdr:colOff>
      <xdr:row>59</xdr:row>
      <xdr:rowOff>28575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76EB9D69-160A-4245-BF5C-3CA940CD6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1884" y="9445625"/>
          <a:ext cx="1907406" cy="869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54</xdr:row>
      <xdr:rowOff>79376</xdr:rowOff>
    </xdr:from>
    <xdr:to>
      <xdr:col>3</xdr:col>
      <xdr:colOff>1031875</xdr:colOff>
      <xdr:row>58</xdr:row>
      <xdr:rowOff>146106</xdr:rowOff>
    </xdr:to>
    <xdr:pic>
      <xdr:nvPicPr>
        <xdr:cNvPr id="6" name="Рисунок 5" descr="Соловьев Г">
          <a:extLst>
            <a:ext uri="{FF2B5EF4-FFF2-40B4-BE49-F238E27FC236}">
              <a16:creationId xmlns:a16="http://schemas.microsoft.com/office/drawing/2014/main" id="{B50508A1-6ECE-2C4B-B12C-B90AD0BCA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750" y="9477376"/>
          <a:ext cx="1914525" cy="777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16931</xdr:colOff>
      <xdr:row>0</xdr:row>
      <xdr:rowOff>25345</xdr:rowOff>
    </xdr:from>
    <xdr:ext cx="858131" cy="787766"/>
    <xdr:pic>
      <xdr:nvPicPr>
        <xdr:cNvPr id="2" name="Рисунок 1">
          <a:extLst>
            <a:ext uri="{FF2B5EF4-FFF2-40B4-BE49-F238E27FC236}">
              <a16:creationId xmlns:a16="http://schemas.microsoft.com/office/drawing/2014/main" id="{3D2FD315-D115-2348-881A-56C7C6F672D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858131" cy="787766"/>
        </a:xfrm>
        <a:prstGeom prst="rect">
          <a:avLst/>
        </a:prstGeom>
      </xdr:spPr>
    </xdr:pic>
    <xdr:clientData/>
  </xdr:oneCellAnchor>
  <xdr:oneCellAnchor>
    <xdr:from>
      <xdr:col>2</xdr:col>
      <xdr:colOff>83465</xdr:colOff>
      <xdr:row>0</xdr:row>
      <xdr:rowOff>55830</xdr:rowOff>
    </xdr:from>
    <xdr:ext cx="1124584" cy="792128"/>
    <xdr:pic>
      <xdr:nvPicPr>
        <xdr:cNvPr id="3" name="Рисунок 2">
          <a:extLst>
            <a:ext uri="{FF2B5EF4-FFF2-40B4-BE49-F238E27FC236}">
              <a16:creationId xmlns:a16="http://schemas.microsoft.com/office/drawing/2014/main" id="{3CE414F6-4E94-2443-8E4F-27581A4768A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865" y="55830"/>
          <a:ext cx="1124584" cy="792128"/>
        </a:xfrm>
        <a:prstGeom prst="rect">
          <a:avLst/>
        </a:prstGeom>
      </xdr:spPr>
    </xdr:pic>
    <xdr:clientData/>
  </xdr:oneCellAnchor>
  <xdr:twoCellAnchor editAs="oneCell">
    <xdr:from>
      <xdr:col>19</xdr:col>
      <xdr:colOff>26457</xdr:colOff>
      <xdr:row>70</xdr:row>
      <xdr:rowOff>77259</xdr:rowOff>
    </xdr:from>
    <xdr:to>
      <xdr:col>21</xdr:col>
      <xdr:colOff>159954</xdr:colOff>
      <xdr:row>74</xdr:row>
      <xdr:rowOff>51859</xdr:rowOff>
    </xdr:to>
    <xdr:pic>
      <xdr:nvPicPr>
        <xdr:cNvPr id="4" name="Рисунок 4">
          <a:extLst>
            <a:ext uri="{FF2B5EF4-FFF2-40B4-BE49-F238E27FC236}">
              <a16:creationId xmlns:a16="http://schemas.microsoft.com/office/drawing/2014/main" id="{B32FBB71-6FA3-0744-8852-9FBD046FD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8657" y="13386859"/>
          <a:ext cx="1466997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14816</xdr:colOff>
      <xdr:row>70</xdr:row>
      <xdr:rowOff>10583</xdr:rowOff>
    </xdr:from>
    <xdr:to>
      <xdr:col>11</xdr:col>
      <xdr:colOff>214072</xdr:colOff>
      <xdr:row>75</xdr:row>
      <xdr:rowOff>7408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F4170274-F0E2-5046-9B79-C27C000BD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1916" y="13320183"/>
          <a:ext cx="1735956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592666</xdr:colOff>
      <xdr:row>70</xdr:row>
      <xdr:rowOff>42334</xdr:rowOff>
    </xdr:from>
    <xdr:to>
      <xdr:col>3</xdr:col>
      <xdr:colOff>1488016</xdr:colOff>
      <xdr:row>74</xdr:row>
      <xdr:rowOff>121764</xdr:rowOff>
    </xdr:to>
    <xdr:pic>
      <xdr:nvPicPr>
        <xdr:cNvPr id="6" name="Рисунок 5" descr="Соловьев Г">
          <a:extLst>
            <a:ext uri="{FF2B5EF4-FFF2-40B4-BE49-F238E27FC236}">
              <a16:creationId xmlns:a16="http://schemas.microsoft.com/office/drawing/2014/main" id="{3D1055BF-780A-FE49-B905-D9F0381BC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1066" y="13351934"/>
          <a:ext cx="1911350" cy="790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78316</xdr:colOff>
      <xdr:row>70</xdr:row>
      <xdr:rowOff>10583</xdr:rowOff>
    </xdr:from>
    <xdr:to>
      <xdr:col>11</xdr:col>
      <xdr:colOff>277572</xdr:colOff>
      <xdr:row>75</xdr:row>
      <xdr:rowOff>7408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ECDFC9A6-F902-DA4E-860B-11ED97896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5416" y="13320183"/>
          <a:ext cx="1735956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656166</xdr:colOff>
      <xdr:row>70</xdr:row>
      <xdr:rowOff>42334</xdr:rowOff>
    </xdr:from>
    <xdr:to>
      <xdr:col>4</xdr:col>
      <xdr:colOff>38099</xdr:colOff>
      <xdr:row>74</xdr:row>
      <xdr:rowOff>121764</xdr:rowOff>
    </xdr:to>
    <xdr:pic>
      <xdr:nvPicPr>
        <xdr:cNvPr id="8" name="Рисунок 7" descr="Соловьев Г">
          <a:extLst>
            <a:ext uri="{FF2B5EF4-FFF2-40B4-BE49-F238E27FC236}">
              <a16:creationId xmlns:a16="http://schemas.microsoft.com/office/drawing/2014/main" id="{E4471C8E-C471-3A4A-8542-922EA99D2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4566" y="13351934"/>
          <a:ext cx="2125133" cy="790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a/Downloads/&#1043;&#1086;&#1085;&#1082;&#1080;/2-6.01.2024/2-6.01.2024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аб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3128D-BD36-9045-A2FE-65D5D3B2EDDC}">
  <sheetPr>
    <tabColor theme="5" tint="0.79998168889431442"/>
    <pageSetUpPr fitToPage="1"/>
  </sheetPr>
  <dimension ref="A1:U61"/>
  <sheetViews>
    <sheetView tabSelected="1" topLeftCell="A7" zoomScaleNormal="100" zoomScaleSheetLayoutView="75" workbookViewId="0">
      <selection activeCell="W14" sqref="W14"/>
    </sheetView>
  </sheetViews>
  <sheetFormatPr baseColWidth="10" defaultColWidth="8.83203125" defaultRowHeight="13"/>
  <cols>
    <col min="1" max="1" width="7.5" style="1" customWidth="1"/>
    <col min="2" max="2" width="7.83203125" style="1" customWidth="1"/>
    <col min="3" max="3" width="13.33203125" style="1" customWidth="1"/>
    <col min="4" max="4" width="22.6640625" style="1" customWidth="1"/>
    <col min="5" max="5" width="11.1640625" style="120" customWidth="1"/>
    <col min="6" max="6" width="8.83203125" style="1"/>
    <col min="7" max="7" width="21.6640625" style="1" customWidth="1"/>
    <col min="8" max="8" width="5.6640625" style="1" customWidth="1"/>
    <col min="9" max="15" width="4.83203125" style="1" customWidth="1"/>
    <col min="16" max="16" width="10.33203125" style="94" customWidth="1"/>
    <col min="17" max="18" width="9.33203125" style="1" customWidth="1"/>
    <col min="19" max="19" width="8.1640625" style="1" customWidth="1"/>
    <col min="20" max="20" width="11.5" style="1" customWidth="1"/>
    <col min="21" max="21" width="19.83203125" style="1" customWidth="1"/>
    <col min="22" max="16384" width="8.83203125" style="1"/>
  </cols>
  <sheetData>
    <row r="1" spans="1:21" ht="21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</row>
    <row r="2" spans="1:21" ht="2.2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</row>
    <row r="3" spans="1:21" ht="21">
      <c r="A3" s="200" t="s">
        <v>1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</row>
    <row r="4" spans="1:21" ht="0.75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</row>
    <row r="5" spans="1:21" ht="0.75" hidden="1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</row>
    <row r="6" spans="1:21" ht="20.25" customHeight="1">
      <c r="A6" s="199" t="s">
        <v>2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</row>
    <row r="7" spans="1:21" ht="18.75" customHeight="1">
      <c r="A7" s="175" t="s">
        <v>3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</row>
    <row r="8" spans="1:21" ht="5.25" customHeight="1" thickBot="1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</row>
    <row r="9" spans="1:21" ht="17.25" customHeight="1" thickTop="1">
      <c r="A9" s="177" t="s">
        <v>4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9"/>
    </row>
    <row r="10" spans="1:21" ht="17.25" customHeight="1">
      <c r="A10" s="180" t="s">
        <v>5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2"/>
    </row>
    <row r="11" spans="1:21" ht="17.25" customHeight="1">
      <c r="A11" s="183" t="s">
        <v>73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5"/>
    </row>
    <row r="12" spans="1:21" ht="5.25" customHeight="1">
      <c r="A12" s="186" t="s">
        <v>6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8"/>
    </row>
    <row r="13" spans="1:21" ht="14.25" customHeight="1">
      <c r="A13" s="189" t="s">
        <v>7</v>
      </c>
      <c r="B13" s="190"/>
      <c r="C13" s="190"/>
      <c r="D13" s="190"/>
      <c r="E13" s="3"/>
      <c r="F13" s="4"/>
      <c r="G13" s="5" t="s">
        <v>8</v>
      </c>
      <c r="H13" s="6"/>
      <c r="I13" s="6"/>
      <c r="J13" s="6"/>
      <c r="K13" s="6"/>
      <c r="L13" s="6"/>
      <c r="M13" s="6"/>
      <c r="N13" s="6"/>
      <c r="O13" s="6"/>
      <c r="P13" s="7"/>
      <c r="Q13" s="6"/>
      <c r="R13" s="8"/>
      <c r="S13" s="9"/>
      <c r="T13" s="10"/>
      <c r="U13" s="11" t="s">
        <v>9</v>
      </c>
    </row>
    <row r="14" spans="1:21" ht="14.25" customHeight="1">
      <c r="A14" s="191" t="s">
        <v>10</v>
      </c>
      <c r="B14" s="192"/>
      <c r="C14" s="192"/>
      <c r="D14" s="192"/>
      <c r="E14" s="12"/>
      <c r="F14" s="13"/>
      <c r="G14" s="14" t="s">
        <v>11</v>
      </c>
      <c r="H14" s="15"/>
      <c r="I14" s="15"/>
      <c r="J14" s="15"/>
      <c r="K14" s="15"/>
      <c r="L14" s="15"/>
      <c r="M14" s="15"/>
      <c r="N14" s="15"/>
      <c r="O14" s="15"/>
      <c r="P14" s="16"/>
      <c r="Q14" s="15"/>
      <c r="R14" s="17"/>
      <c r="S14" s="18"/>
      <c r="T14" s="19"/>
      <c r="U14" s="20" t="s">
        <v>140</v>
      </c>
    </row>
    <row r="15" spans="1:21" ht="15">
      <c r="A15" s="193" t="s">
        <v>12</v>
      </c>
      <c r="B15" s="194"/>
      <c r="C15" s="194"/>
      <c r="D15" s="194"/>
      <c r="E15" s="194"/>
      <c r="F15" s="194"/>
      <c r="G15" s="195"/>
      <c r="H15" s="196" t="s">
        <v>13</v>
      </c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8"/>
    </row>
    <row r="16" spans="1:21" ht="14.25" customHeight="1">
      <c r="A16" s="21" t="s">
        <v>14</v>
      </c>
      <c r="B16" s="22"/>
      <c r="C16" s="22"/>
      <c r="D16" s="23"/>
      <c r="E16" s="24" t="s">
        <v>6</v>
      </c>
      <c r="F16" s="23"/>
      <c r="G16" s="25"/>
      <c r="H16" s="162" t="s">
        <v>15</v>
      </c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4"/>
    </row>
    <row r="17" spans="1:21" ht="14.25" customHeight="1">
      <c r="A17" s="21" t="s">
        <v>16</v>
      </c>
      <c r="B17" s="22"/>
      <c r="C17" s="22"/>
      <c r="D17" s="25"/>
      <c r="E17" s="28"/>
      <c r="F17" s="23"/>
      <c r="G17" s="29" t="s">
        <v>17</v>
      </c>
      <c r="H17" s="162" t="s">
        <v>18</v>
      </c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4"/>
    </row>
    <row r="18" spans="1:21" ht="14.25" customHeight="1">
      <c r="A18" s="21" t="s">
        <v>19</v>
      </c>
      <c r="B18" s="22"/>
      <c r="C18" s="22"/>
      <c r="D18" s="25"/>
      <c r="E18" s="28"/>
      <c r="F18" s="23"/>
      <c r="G18" s="29" t="s">
        <v>20</v>
      </c>
      <c r="H18" s="162" t="s">
        <v>21</v>
      </c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4"/>
    </row>
    <row r="19" spans="1:21" ht="14.25" customHeight="1" thickBot="1">
      <c r="A19" s="21" t="s">
        <v>22</v>
      </c>
      <c r="B19" s="30"/>
      <c r="C19" s="30"/>
      <c r="D19" s="31"/>
      <c r="E19" s="32"/>
      <c r="F19" s="31"/>
      <c r="G19" s="29" t="s">
        <v>23</v>
      </c>
      <c r="H19" s="26" t="s">
        <v>24</v>
      </c>
      <c r="I19" s="27"/>
      <c r="J19" s="27"/>
      <c r="K19" s="27"/>
      <c r="L19" s="27"/>
      <c r="M19" s="27"/>
      <c r="N19" s="27"/>
      <c r="O19" s="27"/>
      <c r="P19" s="33"/>
      <c r="Q19" s="27"/>
      <c r="R19" s="34"/>
      <c r="S19" s="35">
        <v>20</v>
      </c>
      <c r="U19" s="36" t="s">
        <v>69</v>
      </c>
    </row>
    <row r="20" spans="1:21" ht="7.5" customHeight="1" thickTop="1" thickBot="1">
      <c r="A20" s="37"/>
      <c r="B20" s="38"/>
      <c r="C20" s="38"/>
      <c r="D20" s="39"/>
      <c r="E20" s="40"/>
      <c r="F20" s="39"/>
      <c r="G20" s="39"/>
      <c r="H20" s="41"/>
      <c r="I20" s="41"/>
      <c r="J20" s="41"/>
      <c r="K20" s="41"/>
      <c r="L20" s="41"/>
      <c r="M20" s="41"/>
      <c r="N20" s="41"/>
      <c r="O20" s="41"/>
      <c r="P20" s="42"/>
      <c r="Q20" s="41"/>
      <c r="R20" s="43"/>
      <c r="S20" s="44"/>
      <c r="T20" s="39"/>
      <c r="U20" s="45"/>
    </row>
    <row r="21" spans="1:21" s="46" customFormat="1" ht="15" thickTop="1">
      <c r="A21" s="165" t="s">
        <v>26</v>
      </c>
      <c r="B21" s="167" t="s">
        <v>27</v>
      </c>
      <c r="C21" s="167" t="s">
        <v>28</v>
      </c>
      <c r="D21" s="167" t="s">
        <v>29</v>
      </c>
      <c r="E21" s="169" t="s">
        <v>30</v>
      </c>
      <c r="F21" s="167" t="s">
        <v>31</v>
      </c>
      <c r="G21" s="167" t="s">
        <v>32</v>
      </c>
      <c r="H21" s="171" t="s">
        <v>33</v>
      </c>
      <c r="I21" s="172"/>
      <c r="J21" s="172"/>
      <c r="K21" s="172"/>
      <c r="L21" s="172"/>
      <c r="M21" s="172"/>
      <c r="N21" s="172"/>
      <c r="O21" s="172"/>
      <c r="P21" s="173" t="s">
        <v>34</v>
      </c>
      <c r="Q21" s="144" t="s">
        <v>35</v>
      </c>
      <c r="R21" s="145"/>
      <c r="S21" s="146" t="s">
        <v>36</v>
      </c>
      <c r="T21" s="148" t="s">
        <v>37</v>
      </c>
      <c r="U21" s="150" t="s">
        <v>38</v>
      </c>
    </row>
    <row r="22" spans="1:21" s="46" customFormat="1" ht="15">
      <c r="A22" s="166"/>
      <c r="B22" s="168"/>
      <c r="C22" s="168"/>
      <c r="D22" s="168"/>
      <c r="E22" s="170"/>
      <c r="F22" s="168"/>
      <c r="G22" s="168"/>
      <c r="H22" s="47">
        <v>1</v>
      </c>
      <c r="I22" s="47">
        <v>2</v>
      </c>
      <c r="J22" s="47">
        <v>3</v>
      </c>
      <c r="K22" s="47">
        <v>4</v>
      </c>
      <c r="L22" s="47">
        <v>5</v>
      </c>
      <c r="M22" s="47">
        <v>6</v>
      </c>
      <c r="N22" s="47">
        <v>7</v>
      </c>
      <c r="O22" s="47">
        <v>8</v>
      </c>
      <c r="P22" s="174"/>
      <c r="Q22" s="48" t="s">
        <v>39</v>
      </c>
      <c r="R22" s="48" t="s">
        <v>40</v>
      </c>
      <c r="S22" s="147"/>
      <c r="T22" s="149"/>
      <c r="U22" s="151"/>
    </row>
    <row r="23" spans="1:21" ht="16.5" customHeight="1">
      <c r="A23" s="49">
        <v>1</v>
      </c>
      <c r="B23" s="50">
        <v>43</v>
      </c>
      <c r="C23" s="51">
        <v>10111632836</v>
      </c>
      <c r="D23" s="52" t="s">
        <v>77</v>
      </c>
      <c r="E23" s="53">
        <v>39137</v>
      </c>
      <c r="F23" s="51" t="s">
        <v>56</v>
      </c>
      <c r="G23" s="51" t="s">
        <v>78</v>
      </c>
      <c r="H23" s="51"/>
      <c r="I23" s="51"/>
      <c r="J23" s="51">
        <v>5</v>
      </c>
      <c r="K23" s="51">
        <v>3</v>
      </c>
      <c r="L23" s="51">
        <v>5</v>
      </c>
      <c r="M23" s="51"/>
      <c r="N23" s="51">
        <v>3</v>
      </c>
      <c r="O23" s="51">
        <v>10</v>
      </c>
      <c r="P23" s="51">
        <v>1</v>
      </c>
      <c r="Q23" s="54">
        <v>20</v>
      </c>
      <c r="R23" s="54"/>
      <c r="S23" s="54">
        <f t="shared" ref="S23:S42" si="0">SUM(H23:O23,Q23)-R23</f>
        <v>46</v>
      </c>
      <c r="T23" s="51"/>
      <c r="U23" s="55" t="s">
        <v>41</v>
      </c>
    </row>
    <row r="24" spans="1:21" ht="16.5" customHeight="1">
      <c r="A24" s="49">
        <v>2</v>
      </c>
      <c r="B24" s="50">
        <v>44</v>
      </c>
      <c r="C24" s="51">
        <v>10111631927</v>
      </c>
      <c r="D24" s="52" t="s">
        <v>79</v>
      </c>
      <c r="E24" s="53">
        <v>39348</v>
      </c>
      <c r="F24" s="51" t="s">
        <v>56</v>
      </c>
      <c r="G24" s="51" t="s">
        <v>78</v>
      </c>
      <c r="H24" s="51">
        <v>5</v>
      </c>
      <c r="I24" s="51">
        <v>5</v>
      </c>
      <c r="J24" s="51"/>
      <c r="K24" s="51"/>
      <c r="L24" s="51"/>
      <c r="M24" s="51"/>
      <c r="N24" s="51">
        <v>1</v>
      </c>
      <c r="O24" s="51">
        <v>6</v>
      </c>
      <c r="P24" s="51">
        <v>2</v>
      </c>
      <c r="Q24" s="54">
        <v>20</v>
      </c>
      <c r="R24" s="54"/>
      <c r="S24" s="54">
        <f t="shared" si="0"/>
        <v>37</v>
      </c>
      <c r="T24" s="51"/>
      <c r="U24" s="55" t="s">
        <v>41</v>
      </c>
    </row>
    <row r="25" spans="1:21" ht="16.5" customHeight="1">
      <c r="A25" s="49">
        <v>3</v>
      </c>
      <c r="B25" s="50">
        <v>51</v>
      </c>
      <c r="C25" s="51">
        <v>10124975083</v>
      </c>
      <c r="D25" s="52" t="s">
        <v>80</v>
      </c>
      <c r="E25" s="53">
        <v>40017</v>
      </c>
      <c r="F25" s="51" t="s">
        <v>59</v>
      </c>
      <c r="G25" s="51" t="s">
        <v>78</v>
      </c>
      <c r="H25" s="51">
        <v>3</v>
      </c>
      <c r="I25" s="51"/>
      <c r="J25" s="51"/>
      <c r="K25" s="51">
        <v>5</v>
      </c>
      <c r="L25" s="51"/>
      <c r="M25" s="51"/>
      <c r="N25" s="51">
        <v>5</v>
      </c>
      <c r="O25" s="51"/>
      <c r="P25" s="51">
        <v>17</v>
      </c>
      <c r="Q25" s="54">
        <v>20</v>
      </c>
      <c r="R25" s="54"/>
      <c r="S25" s="54">
        <f t="shared" si="0"/>
        <v>33</v>
      </c>
      <c r="T25" s="51"/>
      <c r="U25" s="55" t="s">
        <v>41</v>
      </c>
    </row>
    <row r="26" spans="1:21" ht="15.75" customHeight="1">
      <c r="A26" s="49">
        <v>4</v>
      </c>
      <c r="B26" s="50">
        <v>45</v>
      </c>
      <c r="C26" s="51">
        <v>10125032576</v>
      </c>
      <c r="D26" s="52" t="s">
        <v>81</v>
      </c>
      <c r="E26" s="53">
        <v>39562</v>
      </c>
      <c r="F26" s="51" t="s">
        <v>59</v>
      </c>
      <c r="G26" s="51" t="s">
        <v>78</v>
      </c>
      <c r="H26" s="51"/>
      <c r="I26" s="51">
        <v>2</v>
      </c>
      <c r="J26" s="51"/>
      <c r="K26" s="51"/>
      <c r="L26" s="51"/>
      <c r="M26" s="51">
        <v>3</v>
      </c>
      <c r="N26" s="51"/>
      <c r="O26" s="51">
        <v>4</v>
      </c>
      <c r="P26" s="51">
        <v>3</v>
      </c>
      <c r="Q26" s="54">
        <v>20</v>
      </c>
      <c r="R26" s="54"/>
      <c r="S26" s="54">
        <f t="shared" si="0"/>
        <v>29</v>
      </c>
      <c r="T26" s="51"/>
      <c r="U26" s="55" t="s">
        <v>41</v>
      </c>
    </row>
    <row r="27" spans="1:21" ht="16.5" customHeight="1">
      <c r="A27" s="49">
        <v>5</v>
      </c>
      <c r="B27" s="50">
        <v>50</v>
      </c>
      <c r="C27" s="51">
        <v>10127617931</v>
      </c>
      <c r="D27" s="52" t="s">
        <v>82</v>
      </c>
      <c r="E27" s="53">
        <v>39814</v>
      </c>
      <c r="F27" s="51" t="s">
        <v>59</v>
      </c>
      <c r="G27" s="51" t="s">
        <v>78</v>
      </c>
      <c r="H27" s="51">
        <v>1</v>
      </c>
      <c r="I27" s="51"/>
      <c r="J27" s="51"/>
      <c r="K27" s="51"/>
      <c r="L27" s="51">
        <v>3</v>
      </c>
      <c r="M27" s="51">
        <v>1</v>
      </c>
      <c r="N27" s="51"/>
      <c r="O27" s="51"/>
      <c r="P27" s="51">
        <v>9</v>
      </c>
      <c r="Q27" s="54">
        <v>20</v>
      </c>
      <c r="R27" s="54"/>
      <c r="S27" s="54">
        <f t="shared" si="0"/>
        <v>25</v>
      </c>
      <c r="T27" s="51"/>
      <c r="U27" s="55" t="s">
        <v>41</v>
      </c>
    </row>
    <row r="28" spans="1:21" ht="16.5" customHeight="1">
      <c r="A28" s="49">
        <v>6</v>
      </c>
      <c r="B28" s="50">
        <v>47</v>
      </c>
      <c r="C28" s="51">
        <v>10137270845</v>
      </c>
      <c r="D28" s="52" t="s">
        <v>83</v>
      </c>
      <c r="E28" s="53">
        <v>39844</v>
      </c>
      <c r="F28" s="51" t="s">
        <v>59</v>
      </c>
      <c r="G28" s="51" t="s">
        <v>78</v>
      </c>
      <c r="H28" s="51"/>
      <c r="I28" s="51"/>
      <c r="J28" s="51"/>
      <c r="K28" s="51"/>
      <c r="L28" s="51"/>
      <c r="M28" s="51"/>
      <c r="N28" s="51"/>
      <c r="O28" s="51"/>
      <c r="P28" s="51">
        <v>10</v>
      </c>
      <c r="Q28" s="54">
        <v>20</v>
      </c>
      <c r="R28" s="54"/>
      <c r="S28" s="54">
        <f t="shared" si="0"/>
        <v>20</v>
      </c>
      <c r="T28" s="51"/>
      <c r="U28" s="55" t="s">
        <v>41</v>
      </c>
    </row>
    <row r="29" spans="1:21" ht="16.5" customHeight="1">
      <c r="A29" s="49">
        <v>7</v>
      </c>
      <c r="B29" s="50">
        <v>113</v>
      </c>
      <c r="C29" s="51">
        <v>10093069258</v>
      </c>
      <c r="D29" s="52" t="s">
        <v>84</v>
      </c>
      <c r="E29" s="53">
        <v>38836</v>
      </c>
      <c r="F29" s="51" t="s">
        <v>59</v>
      </c>
      <c r="G29" s="51" t="s">
        <v>78</v>
      </c>
      <c r="H29" s="51"/>
      <c r="I29" s="51"/>
      <c r="J29" s="51">
        <v>2</v>
      </c>
      <c r="K29" s="51"/>
      <c r="L29" s="51"/>
      <c r="M29" s="51">
        <v>5</v>
      </c>
      <c r="N29" s="51"/>
      <c r="O29" s="51"/>
      <c r="P29" s="51">
        <v>5</v>
      </c>
      <c r="Q29" s="54"/>
      <c r="R29" s="54"/>
      <c r="S29" s="54">
        <f t="shared" si="0"/>
        <v>7</v>
      </c>
      <c r="T29" s="51"/>
      <c r="U29" s="55" t="s">
        <v>41</v>
      </c>
    </row>
    <row r="30" spans="1:21" ht="16.5" customHeight="1">
      <c r="A30" s="49">
        <v>8</v>
      </c>
      <c r="B30" s="50">
        <v>115</v>
      </c>
      <c r="C30" s="51">
        <v>10083844154</v>
      </c>
      <c r="D30" s="52" t="s">
        <v>85</v>
      </c>
      <c r="E30" s="53">
        <v>39353</v>
      </c>
      <c r="F30" s="51" t="s">
        <v>59</v>
      </c>
      <c r="G30" s="51" t="s">
        <v>86</v>
      </c>
      <c r="H30" s="51"/>
      <c r="I30" s="51">
        <v>3</v>
      </c>
      <c r="J30" s="51">
        <v>3</v>
      </c>
      <c r="K30" s="51"/>
      <c r="L30" s="51"/>
      <c r="M30" s="51"/>
      <c r="N30" s="51"/>
      <c r="O30" s="51"/>
      <c r="P30" s="51">
        <v>7</v>
      </c>
      <c r="Q30" s="54"/>
      <c r="R30" s="54"/>
      <c r="S30" s="54">
        <f t="shared" si="0"/>
        <v>6</v>
      </c>
      <c r="T30" s="51"/>
      <c r="U30" s="55" t="s">
        <v>41</v>
      </c>
    </row>
    <row r="31" spans="1:21" ht="16.5" customHeight="1">
      <c r="A31" s="49">
        <v>9</v>
      </c>
      <c r="B31" s="50">
        <v>49</v>
      </c>
      <c r="C31" s="51">
        <v>10127774848</v>
      </c>
      <c r="D31" s="52" t="s">
        <v>87</v>
      </c>
      <c r="E31" s="53">
        <v>39967</v>
      </c>
      <c r="F31" s="51" t="s">
        <v>59</v>
      </c>
      <c r="G31" s="51" t="s">
        <v>78</v>
      </c>
      <c r="H31" s="51">
        <v>2</v>
      </c>
      <c r="I31" s="51">
        <v>1</v>
      </c>
      <c r="J31" s="51"/>
      <c r="K31" s="51">
        <v>1</v>
      </c>
      <c r="L31" s="51"/>
      <c r="M31" s="51"/>
      <c r="N31" s="51"/>
      <c r="O31" s="51"/>
      <c r="P31" s="51">
        <v>6</v>
      </c>
      <c r="Q31" s="54"/>
      <c r="R31" s="54"/>
      <c r="S31" s="54">
        <f t="shared" si="0"/>
        <v>4</v>
      </c>
      <c r="T31" s="51"/>
      <c r="U31" s="55" t="s">
        <v>41</v>
      </c>
    </row>
    <row r="32" spans="1:21" ht="16.5" customHeight="1">
      <c r="A32" s="49">
        <v>10</v>
      </c>
      <c r="B32" s="50">
        <v>96</v>
      </c>
      <c r="C32" s="51">
        <v>10111016480</v>
      </c>
      <c r="D32" s="52" t="s">
        <v>88</v>
      </c>
      <c r="E32" s="53">
        <v>38870</v>
      </c>
      <c r="F32" s="51" t="s">
        <v>59</v>
      </c>
      <c r="G32" s="51" t="s">
        <v>78</v>
      </c>
      <c r="H32" s="51"/>
      <c r="I32" s="51"/>
      <c r="J32" s="51"/>
      <c r="K32" s="51"/>
      <c r="L32" s="51"/>
      <c r="M32" s="51"/>
      <c r="N32" s="51"/>
      <c r="O32" s="51">
        <v>2</v>
      </c>
      <c r="P32" s="51">
        <v>4</v>
      </c>
      <c r="Q32" s="54"/>
      <c r="R32" s="54"/>
      <c r="S32" s="54">
        <f t="shared" si="0"/>
        <v>2</v>
      </c>
      <c r="T32" s="51"/>
      <c r="U32" s="55" t="s">
        <v>41</v>
      </c>
    </row>
    <row r="33" spans="1:21" ht="16.5" customHeight="1">
      <c r="A33" s="49">
        <v>11</v>
      </c>
      <c r="B33" s="50">
        <v>48</v>
      </c>
      <c r="C33" s="51">
        <v>10137271047</v>
      </c>
      <c r="D33" s="52" t="s">
        <v>89</v>
      </c>
      <c r="E33" s="53">
        <v>40018</v>
      </c>
      <c r="F33" s="51" t="s">
        <v>59</v>
      </c>
      <c r="G33" s="51" t="s">
        <v>78</v>
      </c>
      <c r="H33" s="51"/>
      <c r="I33" s="51"/>
      <c r="J33" s="51"/>
      <c r="K33" s="51"/>
      <c r="L33" s="51">
        <v>2</v>
      </c>
      <c r="M33" s="51"/>
      <c r="N33" s="51"/>
      <c r="O33" s="51"/>
      <c r="P33" s="51">
        <v>8</v>
      </c>
      <c r="Q33" s="54"/>
      <c r="R33" s="54"/>
      <c r="S33" s="54">
        <f t="shared" si="0"/>
        <v>2</v>
      </c>
      <c r="T33" s="51"/>
      <c r="U33" s="55" t="s">
        <v>41</v>
      </c>
    </row>
    <row r="34" spans="1:21" ht="16.5" customHeight="1">
      <c r="A34" s="49">
        <v>12</v>
      </c>
      <c r="B34" s="50">
        <v>99</v>
      </c>
      <c r="C34" s="51">
        <v>10111079330</v>
      </c>
      <c r="D34" s="52" t="s">
        <v>90</v>
      </c>
      <c r="E34" s="53">
        <v>38887</v>
      </c>
      <c r="F34" s="51" t="s">
        <v>59</v>
      </c>
      <c r="G34" s="51" t="s">
        <v>78</v>
      </c>
      <c r="H34" s="51"/>
      <c r="I34" s="51"/>
      <c r="J34" s="51"/>
      <c r="K34" s="51">
        <v>2</v>
      </c>
      <c r="L34" s="51"/>
      <c r="M34" s="51"/>
      <c r="N34" s="51"/>
      <c r="O34" s="51"/>
      <c r="P34" s="51">
        <v>14</v>
      </c>
      <c r="Q34" s="54"/>
      <c r="R34" s="54"/>
      <c r="S34" s="54">
        <f t="shared" si="0"/>
        <v>2</v>
      </c>
      <c r="T34" s="51"/>
      <c r="U34" s="55" t="s">
        <v>41</v>
      </c>
    </row>
    <row r="35" spans="1:21" ht="17.25" customHeight="1">
      <c r="A35" s="49">
        <v>13</v>
      </c>
      <c r="B35" s="50">
        <v>95</v>
      </c>
      <c r="C35" s="51">
        <v>10123783704</v>
      </c>
      <c r="D35" s="52" t="s">
        <v>91</v>
      </c>
      <c r="E35" s="53">
        <v>39323</v>
      </c>
      <c r="F35" s="51" t="s">
        <v>59</v>
      </c>
      <c r="G35" s="51" t="s">
        <v>78</v>
      </c>
      <c r="H35" s="51"/>
      <c r="I35" s="51"/>
      <c r="J35" s="51"/>
      <c r="K35" s="51"/>
      <c r="L35" s="51"/>
      <c r="M35" s="51">
        <v>2</v>
      </c>
      <c r="N35" s="51"/>
      <c r="O35" s="51"/>
      <c r="P35" s="51">
        <v>15</v>
      </c>
      <c r="Q35" s="54"/>
      <c r="R35" s="54"/>
      <c r="S35" s="54">
        <f t="shared" si="0"/>
        <v>2</v>
      </c>
      <c r="T35" s="51"/>
      <c r="U35" s="55" t="s">
        <v>41</v>
      </c>
    </row>
    <row r="36" spans="1:21" ht="16.5" customHeight="1">
      <c r="A36" s="49">
        <v>14</v>
      </c>
      <c r="B36" s="121">
        <v>109</v>
      </c>
      <c r="C36" s="51">
        <v>10136971963</v>
      </c>
      <c r="D36" s="52" t="s">
        <v>92</v>
      </c>
      <c r="E36" s="53">
        <v>39973</v>
      </c>
      <c r="F36" s="51" t="s">
        <v>59</v>
      </c>
      <c r="G36" s="51" t="s">
        <v>78</v>
      </c>
      <c r="H36" s="51"/>
      <c r="I36" s="51"/>
      <c r="J36" s="51"/>
      <c r="K36" s="51"/>
      <c r="L36" s="51"/>
      <c r="M36" s="51"/>
      <c r="N36" s="51">
        <v>2</v>
      </c>
      <c r="O36" s="51"/>
      <c r="P36" s="51">
        <v>16</v>
      </c>
      <c r="Q36" s="54"/>
      <c r="R36" s="54"/>
      <c r="S36" s="54">
        <f t="shared" si="0"/>
        <v>2</v>
      </c>
      <c r="T36" s="51"/>
      <c r="U36" s="55" t="s">
        <v>41</v>
      </c>
    </row>
    <row r="37" spans="1:21" ht="16.5" customHeight="1">
      <c r="A37" s="49">
        <v>15</v>
      </c>
      <c r="B37" s="50">
        <v>93</v>
      </c>
      <c r="C37" s="51">
        <v>10111058920</v>
      </c>
      <c r="D37" s="52" t="s">
        <v>93</v>
      </c>
      <c r="E37" s="53">
        <v>38947</v>
      </c>
      <c r="F37" s="51" t="s">
        <v>59</v>
      </c>
      <c r="G37" s="51" t="s">
        <v>78</v>
      </c>
      <c r="H37" s="51"/>
      <c r="I37" s="51"/>
      <c r="J37" s="51"/>
      <c r="K37" s="51"/>
      <c r="L37" s="51">
        <v>1</v>
      </c>
      <c r="M37" s="51"/>
      <c r="N37" s="51"/>
      <c r="O37" s="51"/>
      <c r="P37" s="51">
        <v>11</v>
      </c>
      <c r="Q37" s="54"/>
      <c r="R37" s="54"/>
      <c r="S37" s="54">
        <f t="shared" si="0"/>
        <v>1</v>
      </c>
      <c r="T37" s="51"/>
      <c r="U37" s="55" t="s">
        <v>41</v>
      </c>
    </row>
    <row r="38" spans="1:21" ht="16.5" customHeight="1">
      <c r="A38" s="49">
        <v>16</v>
      </c>
      <c r="B38" s="50">
        <v>92</v>
      </c>
      <c r="C38" s="51">
        <v>10119123155</v>
      </c>
      <c r="D38" s="52" t="s">
        <v>94</v>
      </c>
      <c r="E38" s="53">
        <v>39607</v>
      </c>
      <c r="F38" s="51" t="s">
        <v>59</v>
      </c>
      <c r="G38" s="51" t="s">
        <v>95</v>
      </c>
      <c r="H38" s="51"/>
      <c r="I38" s="51"/>
      <c r="J38" s="51">
        <v>1</v>
      </c>
      <c r="K38" s="51"/>
      <c r="L38" s="51"/>
      <c r="M38" s="51"/>
      <c r="N38" s="51"/>
      <c r="O38" s="51"/>
      <c r="P38" s="51">
        <v>12</v>
      </c>
      <c r="Q38" s="54"/>
      <c r="R38" s="54"/>
      <c r="S38" s="54">
        <f t="shared" si="0"/>
        <v>1</v>
      </c>
      <c r="T38" s="51"/>
      <c r="U38" s="55" t="s">
        <v>41</v>
      </c>
    </row>
    <row r="39" spans="1:21" ht="16.5" customHeight="1">
      <c r="A39" s="49">
        <v>17</v>
      </c>
      <c r="B39" s="50">
        <v>94</v>
      </c>
      <c r="C39" s="51">
        <v>10105526785</v>
      </c>
      <c r="D39" s="52" t="s">
        <v>96</v>
      </c>
      <c r="E39" s="53">
        <v>39379</v>
      </c>
      <c r="F39" s="51" t="s">
        <v>59</v>
      </c>
      <c r="G39" s="51" t="s">
        <v>78</v>
      </c>
      <c r="H39" s="51"/>
      <c r="I39" s="51"/>
      <c r="J39" s="51"/>
      <c r="K39" s="51"/>
      <c r="L39" s="51"/>
      <c r="M39" s="51"/>
      <c r="N39" s="51"/>
      <c r="O39" s="51"/>
      <c r="P39" s="51">
        <v>13</v>
      </c>
      <c r="Q39" s="54"/>
      <c r="R39" s="54"/>
      <c r="S39" s="54">
        <f t="shared" si="0"/>
        <v>0</v>
      </c>
      <c r="T39" s="51"/>
      <c r="U39" s="55" t="s">
        <v>41</v>
      </c>
    </row>
    <row r="40" spans="1:21" ht="16.5" customHeight="1">
      <c r="A40" s="49">
        <v>18</v>
      </c>
      <c r="B40" s="50">
        <v>46</v>
      </c>
      <c r="C40" s="51">
        <v>10137268320</v>
      </c>
      <c r="D40" s="52" t="s">
        <v>97</v>
      </c>
      <c r="E40" s="53">
        <v>39488</v>
      </c>
      <c r="F40" s="51" t="s">
        <v>59</v>
      </c>
      <c r="G40" s="51" t="s">
        <v>78</v>
      </c>
      <c r="H40" s="51"/>
      <c r="I40" s="51"/>
      <c r="J40" s="51"/>
      <c r="K40" s="51"/>
      <c r="L40" s="51"/>
      <c r="M40" s="51"/>
      <c r="N40" s="51"/>
      <c r="O40" s="51"/>
      <c r="P40" s="51">
        <v>19</v>
      </c>
      <c r="Q40" s="54"/>
      <c r="R40" s="54"/>
      <c r="S40" s="54">
        <f t="shared" si="0"/>
        <v>0</v>
      </c>
      <c r="T40" s="51"/>
      <c r="U40" s="55" t="s">
        <v>41</v>
      </c>
    </row>
    <row r="41" spans="1:21" ht="16.5" customHeight="1">
      <c r="A41" s="49">
        <v>19</v>
      </c>
      <c r="B41" s="50">
        <v>110</v>
      </c>
      <c r="C41" s="51">
        <v>10136909420</v>
      </c>
      <c r="D41" s="52" t="s">
        <v>98</v>
      </c>
      <c r="E41" s="53">
        <v>40172</v>
      </c>
      <c r="F41" s="51" t="s">
        <v>74</v>
      </c>
      <c r="G41" s="51" t="s">
        <v>78</v>
      </c>
      <c r="H41" s="51"/>
      <c r="I41" s="51"/>
      <c r="J41" s="51"/>
      <c r="K41" s="51"/>
      <c r="L41" s="51"/>
      <c r="M41" s="51"/>
      <c r="N41" s="51"/>
      <c r="O41" s="51"/>
      <c r="P41" s="51">
        <v>18</v>
      </c>
      <c r="Q41" s="54"/>
      <c r="R41" s="54"/>
      <c r="S41" s="54">
        <f t="shared" si="0"/>
        <v>0</v>
      </c>
      <c r="T41" s="51"/>
      <c r="U41" s="55" t="s">
        <v>41</v>
      </c>
    </row>
    <row r="42" spans="1:21" ht="16.5" customHeight="1">
      <c r="A42" s="49">
        <v>20</v>
      </c>
      <c r="B42" s="50">
        <v>97</v>
      </c>
      <c r="C42" s="51">
        <v>10116088368</v>
      </c>
      <c r="D42" s="52" t="s">
        <v>99</v>
      </c>
      <c r="E42" s="53">
        <v>39045</v>
      </c>
      <c r="F42" s="51" t="s">
        <v>59</v>
      </c>
      <c r="G42" s="51" t="s">
        <v>78</v>
      </c>
      <c r="H42" s="51"/>
      <c r="I42" s="51"/>
      <c r="J42" s="51"/>
      <c r="K42" s="51"/>
      <c r="L42" s="51"/>
      <c r="M42" s="51"/>
      <c r="N42" s="51"/>
      <c r="O42" s="51"/>
      <c r="P42" s="51">
        <v>20</v>
      </c>
      <c r="Q42" s="54"/>
      <c r="R42" s="54">
        <v>40</v>
      </c>
      <c r="S42" s="54">
        <f t="shared" si="0"/>
        <v>-40</v>
      </c>
      <c r="T42" s="51"/>
      <c r="U42" s="55" t="s">
        <v>41</v>
      </c>
    </row>
    <row r="43" spans="1:21" ht="16.5" customHeight="1" thickBot="1">
      <c r="A43" s="122" t="s">
        <v>70</v>
      </c>
      <c r="B43" s="59">
        <v>87</v>
      </c>
      <c r="C43" s="123">
        <v>10142595943</v>
      </c>
      <c r="D43" s="124" t="s">
        <v>100</v>
      </c>
      <c r="E43" s="125">
        <v>39871</v>
      </c>
      <c r="F43" s="123" t="s">
        <v>74</v>
      </c>
      <c r="G43" s="123" t="s">
        <v>101</v>
      </c>
      <c r="H43" s="123"/>
      <c r="I43" s="123"/>
      <c r="J43" s="123"/>
      <c r="K43" s="123"/>
      <c r="L43" s="123"/>
      <c r="M43" s="123"/>
      <c r="N43" s="123"/>
      <c r="O43" s="123"/>
      <c r="P43" s="123"/>
      <c r="Q43" s="126"/>
      <c r="R43" s="126"/>
      <c r="S43" s="126"/>
      <c r="T43" s="123"/>
      <c r="U43" s="127" t="s">
        <v>71</v>
      </c>
    </row>
    <row r="44" spans="1:21" ht="6" customHeight="1" thickTop="1" thickBot="1">
      <c r="A44" s="128"/>
      <c r="B44" s="129"/>
      <c r="C44" s="129"/>
      <c r="D44" s="130"/>
      <c r="E44" s="131"/>
      <c r="F44" s="132"/>
      <c r="G44" s="133"/>
      <c r="H44" s="134"/>
      <c r="I44" s="134"/>
      <c r="J44" s="134"/>
      <c r="K44" s="134"/>
      <c r="L44" s="134"/>
      <c r="M44" s="134"/>
      <c r="N44" s="134"/>
      <c r="O44" s="134"/>
      <c r="P44" s="135"/>
      <c r="Q44" s="134"/>
      <c r="R44" s="136"/>
      <c r="S44" s="137"/>
      <c r="T44" s="138"/>
      <c r="U44" s="139"/>
    </row>
    <row r="45" spans="1:21" ht="14.25" customHeight="1" thickTop="1">
      <c r="A45" s="152" t="s">
        <v>46</v>
      </c>
      <c r="B45" s="153"/>
      <c r="C45" s="153"/>
      <c r="D45" s="153"/>
      <c r="E45" s="72"/>
      <c r="F45" s="73"/>
      <c r="G45" s="153" t="s">
        <v>47</v>
      </c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4"/>
    </row>
    <row r="46" spans="1:21" ht="12" customHeight="1">
      <c r="A46" s="74" t="s">
        <v>48</v>
      </c>
      <c r="B46" s="31"/>
      <c r="C46" s="75"/>
      <c r="D46" s="31">
        <v>23</v>
      </c>
      <c r="E46" s="76"/>
      <c r="F46" s="77"/>
      <c r="G46" s="78" t="s">
        <v>49</v>
      </c>
      <c r="H46" s="79"/>
      <c r="I46" s="80"/>
      <c r="J46" s="81"/>
      <c r="K46" s="81"/>
      <c r="L46" s="81"/>
      <c r="M46" s="81"/>
      <c r="N46" s="81"/>
      <c r="O46" s="81"/>
      <c r="P46" s="82"/>
      <c r="Q46" s="83"/>
      <c r="R46" s="84"/>
      <c r="S46" s="85"/>
      <c r="T46" s="86" t="s">
        <v>50</v>
      </c>
      <c r="U46" s="87">
        <f>COUNTIF(F23:F61,"ЗМС")</f>
        <v>0</v>
      </c>
    </row>
    <row r="47" spans="1:21" ht="12" customHeight="1">
      <c r="A47" s="74" t="s">
        <v>51</v>
      </c>
      <c r="B47" s="31"/>
      <c r="C47" s="88"/>
      <c r="D47" s="31">
        <v>39</v>
      </c>
      <c r="E47" s="89"/>
      <c r="F47" s="90"/>
      <c r="G47" s="91" t="s">
        <v>52</v>
      </c>
      <c r="H47" s="79"/>
      <c r="I47" s="92"/>
      <c r="J47" s="93"/>
      <c r="K47" s="93"/>
      <c r="L47" s="93"/>
      <c r="M47" s="93"/>
      <c r="N47" s="93"/>
      <c r="O47" s="93"/>
      <c r="Q47" s="95"/>
      <c r="R47" s="96"/>
      <c r="S47" s="97"/>
      <c r="T47" s="86" t="s">
        <v>53</v>
      </c>
      <c r="U47" s="87">
        <f>COUNTIF(F23:F61,"МСМК")</f>
        <v>0</v>
      </c>
    </row>
    <row r="48" spans="1:21" ht="12" customHeight="1">
      <c r="A48" s="74" t="s">
        <v>54</v>
      </c>
      <c r="B48" s="31"/>
      <c r="C48" s="98"/>
      <c r="D48" s="31"/>
      <c r="E48" s="89"/>
      <c r="F48" s="90"/>
      <c r="G48" s="91" t="s">
        <v>55</v>
      </c>
      <c r="H48" s="79"/>
      <c r="I48" s="92"/>
      <c r="J48" s="93"/>
      <c r="K48" s="93"/>
      <c r="L48" s="93"/>
      <c r="M48" s="93"/>
      <c r="N48" s="93"/>
      <c r="O48" s="93"/>
      <c r="Q48" s="95"/>
      <c r="R48" s="96"/>
      <c r="S48" s="97"/>
      <c r="T48" s="86" t="s">
        <v>56</v>
      </c>
      <c r="U48" s="87">
        <f>COUNTIF(F23:F61,"МС")</f>
        <v>2</v>
      </c>
    </row>
    <row r="49" spans="1:21" ht="12" customHeight="1">
      <c r="A49" s="74" t="s">
        <v>57</v>
      </c>
      <c r="B49" s="31"/>
      <c r="C49" s="98"/>
      <c r="D49" s="31"/>
      <c r="E49" s="89"/>
      <c r="F49" s="90"/>
      <c r="G49" s="91" t="s">
        <v>58</v>
      </c>
      <c r="H49" s="79"/>
      <c r="I49" s="92"/>
      <c r="J49" s="93"/>
      <c r="K49" s="93"/>
      <c r="L49" s="93"/>
      <c r="M49" s="93"/>
      <c r="N49" s="93"/>
      <c r="O49" s="93"/>
      <c r="Q49" s="95"/>
      <c r="R49" s="96"/>
      <c r="S49" s="97"/>
      <c r="T49" s="86" t="s">
        <v>59</v>
      </c>
      <c r="U49" s="87">
        <f>COUNTIF(F23:F61,"КМС")</f>
        <v>17</v>
      </c>
    </row>
    <row r="50" spans="1:21" ht="12" customHeight="1">
      <c r="A50" s="74"/>
      <c r="B50" s="31"/>
      <c r="C50" s="98"/>
      <c r="D50" s="31"/>
      <c r="E50" s="89"/>
      <c r="F50" s="90"/>
      <c r="G50" s="91" t="s">
        <v>60</v>
      </c>
      <c r="H50" s="79"/>
      <c r="I50" s="92"/>
      <c r="J50" s="93"/>
      <c r="K50" s="93"/>
      <c r="L50" s="93"/>
      <c r="M50" s="93"/>
      <c r="N50" s="93"/>
      <c r="O50" s="93"/>
      <c r="Q50" s="95"/>
      <c r="R50" s="96"/>
      <c r="S50" s="97"/>
      <c r="T50" s="86" t="s">
        <v>61</v>
      </c>
      <c r="U50" s="87">
        <v>2</v>
      </c>
    </row>
    <row r="51" spans="1:21" ht="12" customHeight="1">
      <c r="A51" s="74"/>
      <c r="B51" s="31"/>
      <c r="C51" s="98"/>
      <c r="D51" s="31"/>
      <c r="E51" s="89"/>
      <c r="F51" s="90"/>
      <c r="G51" s="91" t="s">
        <v>62</v>
      </c>
      <c r="H51" s="79"/>
      <c r="I51" s="92"/>
      <c r="J51" s="93"/>
      <c r="K51" s="93"/>
      <c r="L51" s="93"/>
      <c r="M51" s="93"/>
      <c r="N51" s="93"/>
      <c r="O51" s="93"/>
      <c r="Q51" s="95"/>
      <c r="R51" s="96"/>
      <c r="S51" s="97"/>
      <c r="T51" s="99" t="s">
        <v>63</v>
      </c>
      <c r="U51" s="87">
        <f>COUNTIF(F23:F61,"2 СР")</f>
        <v>0</v>
      </c>
    </row>
    <row r="52" spans="1:21" ht="12" customHeight="1">
      <c r="A52" s="74"/>
      <c r="B52" s="31"/>
      <c r="C52" s="31"/>
      <c r="D52" s="100"/>
      <c r="E52" s="101"/>
      <c r="F52" s="102"/>
      <c r="G52" s="91" t="s">
        <v>64</v>
      </c>
      <c r="H52" s="79"/>
      <c r="I52" s="103"/>
      <c r="J52" s="104"/>
      <c r="K52" s="105"/>
      <c r="L52" s="105"/>
      <c r="M52" s="104"/>
      <c r="N52" s="104"/>
      <c r="O52" s="104"/>
      <c r="P52" s="106"/>
      <c r="Q52" s="107"/>
      <c r="R52" s="108"/>
      <c r="S52" s="109"/>
      <c r="T52" s="99" t="s">
        <v>65</v>
      </c>
      <c r="U52" s="87">
        <f>COUNTIF(F23:F61,"3 СР")</f>
        <v>0</v>
      </c>
    </row>
    <row r="53" spans="1:21" ht="5.25" customHeight="1">
      <c r="A53" s="110"/>
      <c r="B53" s="2"/>
      <c r="C53" s="2"/>
      <c r="D53" s="90"/>
      <c r="E53" s="111"/>
      <c r="F53" s="90"/>
      <c r="G53" s="90"/>
      <c r="H53" s="112"/>
      <c r="I53" s="112"/>
      <c r="J53" s="112"/>
      <c r="K53" s="112"/>
      <c r="L53" s="112"/>
      <c r="M53" s="112"/>
      <c r="N53" s="112"/>
      <c r="O53" s="112"/>
      <c r="P53" s="113"/>
      <c r="Q53" s="112"/>
      <c r="R53" s="96"/>
      <c r="S53" s="114"/>
      <c r="T53" s="90"/>
      <c r="U53" s="115"/>
    </row>
    <row r="54" spans="1:21" ht="16">
      <c r="A54" s="155" t="s">
        <v>66</v>
      </c>
      <c r="B54" s="156"/>
      <c r="C54" s="156"/>
      <c r="D54" s="156"/>
      <c r="E54" s="156"/>
      <c r="F54" s="156"/>
      <c r="G54" s="156" t="s">
        <v>67</v>
      </c>
      <c r="H54" s="156"/>
      <c r="I54" s="156"/>
      <c r="J54" s="156"/>
      <c r="K54" s="156"/>
      <c r="L54" s="156"/>
      <c r="M54" s="156"/>
      <c r="N54" s="156"/>
      <c r="O54" s="156"/>
      <c r="P54" s="156" t="s">
        <v>68</v>
      </c>
      <c r="Q54" s="156"/>
      <c r="R54" s="156"/>
      <c r="S54" s="156"/>
      <c r="T54" s="156"/>
      <c r="U54" s="157"/>
    </row>
    <row r="55" spans="1:21" ht="14">
      <c r="A55" s="158"/>
      <c r="B55" s="159"/>
      <c r="C55" s="159"/>
      <c r="D55" s="159"/>
      <c r="E55" s="159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1"/>
    </row>
    <row r="56" spans="1:21" ht="14">
      <c r="A56" s="116"/>
      <c r="B56" s="2"/>
      <c r="C56" s="2"/>
      <c r="D56" s="2"/>
      <c r="E56" s="118"/>
      <c r="F56" s="2"/>
      <c r="G56" s="2"/>
      <c r="H56" s="112"/>
      <c r="I56" s="112"/>
      <c r="J56" s="112"/>
      <c r="K56" s="112"/>
      <c r="L56" s="112"/>
      <c r="M56" s="112"/>
      <c r="N56" s="112"/>
      <c r="O56" s="112"/>
      <c r="P56" s="113"/>
      <c r="Q56" s="112"/>
      <c r="R56" s="112"/>
      <c r="S56" s="2"/>
      <c r="T56" s="2"/>
      <c r="U56" s="117"/>
    </row>
    <row r="57" spans="1:21" ht="14">
      <c r="A57" s="116"/>
      <c r="B57" s="2"/>
      <c r="C57" s="2"/>
      <c r="D57" s="2"/>
      <c r="E57" s="118"/>
      <c r="F57" s="2"/>
      <c r="G57" s="2"/>
      <c r="H57" s="112"/>
      <c r="I57" s="112"/>
      <c r="J57" s="112"/>
      <c r="K57" s="112"/>
      <c r="L57" s="112"/>
      <c r="M57" s="112"/>
      <c r="N57" s="112"/>
      <c r="O57" s="112"/>
      <c r="P57" s="113"/>
      <c r="Q57" s="112"/>
      <c r="R57" s="112"/>
      <c r="S57" s="2"/>
      <c r="T57" s="2"/>
      <c r="U57" s="117"/>
    </row>
    <row r="58" spans="1:21" ht="14">
      <c r="A58" s="116"/>
      <c r="B58" s="2"/>
      <c r="C58" s="2"/>
      <c r="D58" s="2"/>
      <c r="E58" s="118"/>
      <c r="F58" s="2"/>
      <c r="G58" s="2"/>
      <c r="H58" s="112"/>
      <c r="I58" s="112"/>
      <c r="J58" s="112"/>
      <c r="K58" s="112"/>
      <c r="L58" s="112"/>
      <c r="M58" s="112"/>
      <c r="N58" s="112"/>
      <c r="O58" s="112"/>
      <c r="P58" s="113"/>
      <c r="Q58" s="112"/>
      <c r="R58" s="112"/>
      <c r="S58" s="2"/>
      <c r="T58" s="2"/>
      <c r="U58" s="117"/>
    </row>
    <row r="59" spans="1:21" ht="14">
      <c r="A59" s="116"/>
      <c r="B59" s="2"/>
      <c r="C59" s="2"/>
      <c r="D59" s="2"/>
      <c r="E59" s="118"/>
      <c r="F59" s="2"/>
      <c r="G59" s="2"/>
      <c r="H59" s="112"/>
      <c r="I59" s="112"/>
      <c r="J59" s="112"/>
      <c r="K59" s="112"/>
      <c r="L59" s="112"/>
      <c r="M59" s="112"/>
      <c r="N59" s="112"/>
      <c r="O59" s="112"/>
      <c r="P59" s="113"/>
      <c r="Q59" s="112"/>
      <c r="R59" s="96"/>
      <c r="S59" s="114"/>
      <c r="T59" s="90"/>
      <c r="U59" s="117"/>
    </row>
    <row r="60" spans="1:21" ht="17" thickBot="1">
      <c r="A60" s="141" t="str">
        <f>G17</f>
        <v>Соловьев Г.Н. (ВК, Санкт-Петербург)</v>
      </c>
      <c r="B60" s="142"/>
      <c r="C60" s="142"/>
      <c r="D60" s="142"/>
      <c r="E60" s="142"/>
      <c r="F60" s="142"/>
      <c r="G60" s="142" t="str">
        <f>G18</f>
        <v>Ярышева О.Ю. (ВК, Москва)</v>
      </c>
      <c r="H60" s="142"/>
      <c r="I60" s="142"/>
      <c r="J60" s="142"/>
      <c r="K60" s="142"/>
      <c r="L60" s="142"/>
      <c r="M60" s="142"/>
      <c r="N60" s="142"/>
      <c r="O60" s="142"/>
      <c r="P60" s="142" t="str">
        <f>G19</f>
        <v>Михайлова И.Н. (ВК, Санкт-Петербург)</v>
      </c>
      <c r="Q60" s="142"/>
      <c r="R60" s="142"/>
      <c r="S60" s="142"/>
      <c r="T60" s="142"/>
      <c r="U60" s="143"/>
    </row>
    <row r="61" spans="1:21" ht="14" thickTop="1"/>
  </sheetData>
  <autoFilter ref="B21:S43" xr:uid="{00000000-0009-0000-0000-00000B000000}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5" showButton="0"/>
    <sortState xmlns:xlrd2="http://schemas.microsoft.com/office/spreadsheetml/2017/richdata2" ref="B24:S43">
      <sortCondition descending="1" ref="S21:S43"/>
    </sortState>
  </autoFilter>
  <mergeCells count="42">
    <mergeCell ref="A6:U6"/>
    <mergeCell ref="A1:U1"/>
    <mergeCell ref="A2:U2"/>
    <mergeCell ref="A3:U3"/>
    <mergeCell ref="A4:U4"/>
    <mergeCell ref="A5:U5"/>
    <mergeCell ref="H17:U17"/>
    <mergeCell ref="A7:U7"/>
    <mergeCell ref="A8:U8"/>
    <mergeCell ref="A9:U9"/>
    <mergeCell ref="A10:U10"/>
    <mergeCell ref="A11:U11"/>
    <mergeCell ref="A12:U12"/>
    <mergeCell ref="A13:D13"/>
    <mergeCell ref="A14:D14"/>
    <mergeCell ref="A15:G15"/>
    <mergeCell ref="H15:U15"/>
    <mergeCell ref="H16:U16"/>
    <mergeCell ref="H18:U18"/>
    <mergeCell ref="A21:A22"/>
    <mergeCell ref="B21:B22"/>
    <mergeCell ref="C21:C22"/>
    <mergeCell ref="D21:D22"/>
    <mergeCell ref="E21:E22"/>
    <mergeCell ref="F21:F22"/>
    <mergeCell ref="G21:G22"/>
    <mergeCell ref="H21:O21"/>
    <mergeCell ref="P21:P22"/>
    <mergeCell ref="A60:F60"/>
    <mergeCell ref="G60:O60"/>
    <mergeCell ref="P60:U60"/>
    <mergeCell ref="Q21:R21"/>
    <mergeCell ref="S21:S22"/>
    <mergeCell ref="T21:T22"/>
    <mergeCell ref="U21:U22"/>
    <mergeCell ref="A45:D45"/>
    <mergeCell ref="G45:U45"/>
    <mergeCell ref="A54:F54"/>
    <mergeCell ref="G54:O54"/>
    <mergeCell ref="P54:U54"/>
    <mergeCell ref="A55:E55"/>
    <mergeCell ref="F55:U55"/>
  </mergeCells>
  <conditionalFormatting sqref="I49:O51 I52:J52 G49:G52 M52:O52">
    <cfRule type="duplicateValues" dxfId="1" priority="1"/>
  </conditionalFormatting>
  <printOptions horizontalCentered="1"/>
  <pageMargins left="0.31496062992125984" right="0" top="0.11811023622047245" bottom="0" header="0" footer="0.31496062992125984"/>
  <pageSetup paperSize="9" scale="70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C360C-1B2A-4242-A9EA-77BAB9D6E167}">
  <sheetPr>
    <tabColor theme="3" tint="0.79998168889431442"/>
    <pageSetUpPr fitToPage="1"/>
  </sheetPr>
  <dimension ref="A1:W77"/>
  <sheetViews>
    <sheetView zoomScale="90" zoomScaleNormal="90" zoomScaleSheetLayoutView="100" zoomScalePageLayoutView="50" workbookViewId="0">
      <selection activeCell="W14" sqref="W14"/>
    </sheetView>
  </sheetViews>
  <sheetFormatPr baseColWidth="10" defaultColWidth="8.83203125" defaultRowHeight="13"/>
  <cols>
    <col min="1" max="1" width="7.5" style="1" customWidth="1"/>
    <col min="2" max="2" width="7.83203125" style="1" customWidth="1"/>
    <col min="3" max="3" width="13.33203125" style="1" customWidth="1"/>
    <col min="4" max="4" width="22.6640625" style="1" customWidth="1"/>
    <col min="5" max="5" width="11.1640625" style="120" customWidth="1"/>
    <col min="6" max="6" width="8.83203125" style="1"/>
    <col min="7" max="7" width="24.1640625" style="1" customWidth="1"/>
    <col min="8" max="8" width="5.6640625" style="1" customWidth="1"/>
    <col min="9" max="17" width="4.83203125" style="1" customWidth="1"/>
    <col min="18" max="18" width="10.33203125" style="94" customWidth="1"/>
    <col min="19" max="20" width="9.33203125" style="1" customWidth="1"/>
    <col min="21" max="21" width="8.1640625" style="1" customWidth="1"/>
    <col min="22" max="22" width="11.5" style="1" customWidth="1"/>
    <col min="23" max="23" width="19.83203125" style="1" customWidth="1"/>
    <col min="24" max="16384" width="8.83203125" style="1"/>
  </cols>
  <sheetData>
    <row r="1" spans="1:23" ht="21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</row>
    <row r="2" spans="1:23" ht="4.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</row>
    <row r="3" spans="1:23" ht="21">
      <c r="A3" s="200" t="s">
        <v>1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</row>
    <row r="4" spans="1:23" ht="5.25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</row>
    <row r="5" spans="1:23" ht="0.7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</row>
    <row r="6" spans="1:23" ht="22.5" customHeight="1">
      <c r="A6" s="199" t="s">
        <v>2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</row>
    <row r="7" spans="1:23" ht="21">
      <c r="A7" s="175" t="s">
        <v>3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</row>
    <row r="8" spans="1:23" ht="8.25" customHeight="1" thickBot="1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</row>
    <row r="9" spans="1:23" ht="20" thickTop="1">
      <c r="A9" s="177" t="s">
        <v>4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9"/>
    </row>
    <row r="10" spans="1:23" ht="19">
      <c r="A10" s="180" t="s">
        <v>5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2"/>
    </row>
    <row r="11" spans="1:23" ht="19">
      <c r="A11" s="183" t="s">
        <v>72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5"/>
    </row>
    <row r="12" spans="1:23" ht="8.25" customHeight="1">
      <c r="A12" s="186" t="s">
        <v>6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8"/>
    </row>
    <row r="13" spans="1:23" ht="16">
      <c r="A13" s="189" t="s">
        <v>7</v>
      </c>
      <c r="B13" s="190"/>
      <c r="C13" s="190"/>
      <c r="D13" s="190"/>
      <c r="E13" s="3"/>
      <c r="F13" s="4"/>
      <c r="G13" s="5" t="s">
        <v>8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7"/>
      <c r="S13" s="6"/>
      <c r="T13" s="8"/>
      <c r="U13" s="9"/>
      <c r="V13" s="10"/>
      <c r="W13" s="11" t="s">
        <v>9</v>
      </c>
    </row>
    <row r="14" spans="1:23" ht="16">
      <c r="A14" s="191" t="s">
        <v>10</v>
      </c>
      <c r="B14" s="192"/>
      <c r="C14" s="192"/>
      <c r="D14" s="192"/>
      <c r="E14" s="12"/>
      <c r="F14" s="13"/>
      <c r="G14" s="14" t="s">
        <v>11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6"/>
      <c r="S14" s="15"/>
      <c r="T14" s="17"/>
      <c r="U14" s="18"/>
      <c r="V14" s="19"/>
      <c r="W14" s="20" t="s">
        <v>140</v>
      </c>
    </row>
    <row r="15" spans="1:23" ht="15">
      <c r="A15" s="193" t="s">
        <v>12</v>
      </c>
      <c r="B15" s="194"/>
      <c r="C15" s="194"/>
      <c r="D15" s="194"/>
      <c r="E15" s="194"/>
      <c r="F15" s="194"/>
      <c r="G15" s="195"/>
      <c r="H15" s="196" t="s">
        <v>13</v>
      </c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8"/>
    </row>
    <row r="16" spans="1:23" ht="15">
      <c r="A16" s="21" t="s">
        <v>14</v>
      </c>
      <c r="B16" s="22"/>
      <c r="C16" s="22"/>
      <c r="D16" s="23"/>
      <c r="E16" s="24" t="s">
        <v>6</v>
      </c>
      <c r="F16" s="23"/>
      <c r="G16" s="25"/>
      <c r="H16" s="162" t="s">
        <v>15</v>
      </c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4"/>
    </row>
    <row r="17" spans="1:23" ht="15">
      <c r="A17" s="21" t="s">
        <v>16</v>
      </c>
      <c r="B17" s="22"/>
      <c r="C17" s="22"/>
      <c r="D17" s="25"/>
      <c r="E17" s="28"/>
      <c r="F17" s="23"/>
      <c r="G17" s="29" t="s">
        <v>17</v>
      </c>
      <c r="H17" s="162" t="s">
        <v>18</v>
      </c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4"/>
    </row>
    <row r="18" spans="1:23" ht="15">
      <c r="A18" s="21" t="s">
        <v>19</v>
      </c>
      <c r="B18" s="22"/>
      <c r="C18" s="22"/>
      <c r="D18" s="25"/>
      <c r="E18" s="28"/>
      <c r="F18" s="23"/>
      <c r="G18" s="29" t="s">
        <v>20</v>
      </c>
      <c r="H18" s="162" t="s">
        <v>21</v>
      </c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4"/>
    </row>
    <row r="19" spans="1:23" ht="17" thickBot="1">
      <c r="A19" s="21" t="s">
        <v>22</v>
      </c>
      <c r="B19" s="30"/>
      <c r="C19" s="30"/>
      <c r="D19" s="31"/>
      <c r="E19" s="32"/>
      <c r="F19" s="31"/>
      <c r="G19" s="29" t="s">
        <v>23</v>
      </c>
      <c r="H19" s="26" t="s">
        <v>24</v>
      </c>
      <c r="I19" s="27"/>
      <c r="J19" s="27"/>
      <c r="K19" s="27"/>
      <c r="L19" s="27"/>
      <c r="M19" s="27"/>
      <c r="N19" s="27"/>
      <c r="O19" s="27"/>
      <c r="P19" s="27"/>
      <c r="Q19" s="27"/>
      <c r="R19" s="33"/>
      <c r="S19" s="27"/>
      <c r="T19" s="34"/>
      <c r="U19" s="35">
        <v>25</v>
      </c>
      <c r="W19" s="36" t="s">
        <v>25</v>
      </c>
    </row>
    <row r="20" spans="1:23" ht="7.5" customHeight="1" thickTop="1" thickBot="1">
      <c r="A20" s="37"/>
      <c r="B20" s="38"/>
      <c r="C20" s="38"/>
      <c r="D20" s="39"/>
      <c r="E20" s="40"/>
      <c r="F20" s="39"/>
      <c r="G20" s="39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2"/>
      <c r="S20" s="41"/>
      <c r="T20" s="43"/>
      <c r="U20" s="44"/>
      <c r="V20" s="39"/>
      <c r="W20" s="45"/>
    </row>
    <row r="21" spans="1:23" s="46" customFormat="1" ht="15" thickTop="1">
      <c r="A21" s="165" t="s">
        <v>26</v>
      </c>
      <c r="B21" s="167" t="s">
        <v>27</v>
      </c>
      <c r="C21" s="167" t="s">
        <v>28</v>
      </c>
      <c r="D21" s="167" t="s">
        <v>29</v>
      </c>
      <c r="E21" s="169" t="s">
        <v>30</v>
      </c>
      <c r="F21" s="167" t="s">
        <v>31</v>
      </c>
      <c r="G21" s="167" t="s">
        <v>32</v>
      </c>
      <c r="H21" s="171" t="s">
        <v>33</v>
      </c>
      <c r="I21" s="172"/>
      <c r="J21" s="172"/>
      <c r="K21" s="172"/>
      <c r="L21" s="172"/>
      <c r="M21" s="172"/>
      <c r="N21" s="172"/>
      <c r="O21" s="172"/>
      <c r="P21" s="172"/>
      <c r="Q21" s="208"/>
      <c r="R21" s="173" t="s">
        <v>34</v>
      </c>
      <c r="S21" s="144" t="s">
        <v>35</v>
      </c>
      <c r="T21" s="145"/>
      <c r="U21" s="146" t="s">
        <v>36</v>
      </c>
      <c r="V21" s="148" t="s">
        <v>37</v>
      </c>
      <c r="W21" s="150" t="s">
        <v>38</v>
      </c>
    </row>
    <row r="22" spans="1:23" s="46" customFormat="1" ht="15">
      <c r="A22" s="166"/>
      <c r="B22" s="168"/>
      <c r="C22" s="168"/>
      <c r="D22" s="168"/>
      <c r="E22" s="170"/>
      <c r="F22" s="168"/>
      <c r="G22" s="168"/>
      <c r="H22" s="47">
        <v>1</v>
      </c>
      <c r="I22" s="47">
        <v>2</v>
      </c>
      <c r="J22" s="47">
        <v>3</v>
      </c>
      <c r="K22" s="47">
        <v>4</v>
      </c>
      <c r="L22" s="47">
        <v>5</v>
      </c>
      <c r="M22" s="47">
        <v>6</v>
      </c>
      <c r="N22" s="47">
        <v>7</v>
      </c>
      <c r="O22" s="47">
        <v>8</v>
      </c>
      <c r="P22" s="47">
        <v>9</v>
      </c>
      <c r="Q22" s="47">
        <v>10</v>
      </c>
      <c r="R22" s="174"/>
      <c r="S22" s="48" t="s">
        <v>39</v>
      </c>
      <c r="T22" s="48" t="s">
        <v>40</v>
      </c>
      <c r="U22" s="147"/>
      <c r="V22" s="149"/>
      <c r="W22" s="151"/>
    </row>
    <row r="23" spans="1:23" ht="16.5" customHeight="1">
      <c r="A23" s="49">
        <v>1</v>
      </c>
      <c r="B23" s="50">
        <v>19</v>
      </c>
      <c r="C23" s="51">
        <v>10092621745</v>
      </c>
      <c r="D23" s="52" t="s">
        <v>102</v>
      </c>
      <c r="E23" s="53">
        <v>38828</v>
      </c>
      <c r="F23" s="51" t="s">
        <v>56</v>
      </c>
      <c r="G23" s="51" t="s">
        <v>78</v>
      </c>
      <c r="H23" s="51">
        <v>2</v>
      </c>
      <c r="I23" s="51">
        <v>5</v>
      </c>
      <c r="J23" s="51"/>
      <c r="K23" s="51">
        <v>5</v>
      </c>
      <c r="L23" s="51"/>
      <c r="M23" s="51">
        <v>5</v>
      </c>
      <c r="N23" s="51"/>
      <c r="O23" s="51">
        <v>5</v>
      </c>
      <c r="P23" s="51"/>
      <c r="Q23" s="51">
        <v>10</v>
      </c>
      <c r="R23" s="51">
        <v>1</v>
      </c>
      <c r="S23" s="51"/>
      <c r="T23" s="51"/>
      <c r="U23" s="54">
        <f t="shared" ref="U23:U46" si="0">SUM(H23:Q23,S23)-T23</f>
        <v>32</v>
      </c>
      <c r="V23" s="51"/>
      <c r="W23" s="55" t="s">
        <v>41</v>
      </c>
    </row>
    <row r="24" spans="1:23" ht="16.5" customHeight="1">
      <c r="A24" s="49">
        <v>2</v>
      </c>
      <c r="B24" s="50">
        <v>22</v>
      </c>
      <c r="C24" s="51">
        <v>10111625257</v>
      </c>
      <c r="D24" s="52" t="s">
        <v>103</v>
      </c>
      <c r="E24" s="53">
        <v>39219</v>
      </c>
      <c r="F24" s="51" t="s">
        <v>59</v>
      </c>
      <c r="G24" s="51" t="s">
        <v>78</v>
      </c>
      <c r="H24" s="51"/>
      <c r="I24" s="51">
        <v>3</v>
      </c>
      <c r="J24" s="51"/>
      <c r="K24" s="51"/>
      <c r="L24" s="51">
        <v>5</v>
      </c>
      <c r="M24" s="51"/>
      <c r="N24" s="51"/>
      <c r="O24" s="51"/>
      <c r="P24" s="51">
        <v>5</v>
      </c>
      <c r="Q24" s="51">
        <v>4</v>
      </c>
      <c r="R24" s="51">
        <v>3</v>
      </c>
      <c r="S24" s="51"/>
      <c r="T24" s="51"/>
      <c r="U24" s="54">
        <f t="shared" si="0"/>
        <v>17</v>
      </c>
      <c r="V24" s="51"/>
      <c r="W24" s="55" t="s">
        <v>41</v>
      </c>
    </row>
    <row r="25" spans="1:23" ht="16.5" customHeight="1">
      <c r="A25" s="49">
        <v>3</v>
      </c>
      <c r="B25" s="50">
        <v>18</v>
      </c>
      <c r="C25" s="51">
        <v>10120261287</v>
      </c>
      <c r="D25" s="52" t="s">
        <v>104</v>
      </c>
      <c r="E25" s="53">
        <v>39151</v>
      </c>
      <c r="F25" s="51" t="s">
        <v>56</v>
      </c>
      <c r="G25" s="51" t="s">
        <v>78</v>
      </c>
      <c r="H25" s="51"/>
      <c r="I25" s="51">
        <v>1</v>
      </c>
      <c r="J25" s="51">
        <v>5</v>
      </c>
      <c r="K25" s="51">
        <v>2</v>
      </c>
      <c r="L25" s="51">
        <v>1</v>
      </c>
      <c r="M25" s="51"/>
      <c r="N25" s="51">
        <v>3</v>
      </c>
      <c r="O25" s="51">
        <v>3</v>
      </c>
      <c r="P25" s="51"/>
      <c r="Q25" s="51">
        <v>2</v>
      </c>
      <c r="R25" s="51">
        <v>4</v>
      </c>
      <c r="S25" s="51"/>
      <c r="T25" s="51"/>
      <c r="U25" s="54">
        <f t="shared" si="0"/>
        <v>17</v>
      </c>
      <c r="V25" s="51"/>
      <c r="W25" s="55" t="s">
        <v>41</v>
      </c>
    </row>
    <row r="26" spans="1:23" ht="16.5" customHeight="1">
      <c r="A26" s="49">
        <v>4</v>
      </c>
      <c r="B26" s="50">
        <v>23</v>
      </c>
      <c r="C26" s="51">
        <v>10114021561</v>
      </c>
      <c r="D26" s="52" t="s">
        <v>105</v>
      </c>
      <c r="E26" s="53">
        <v>39320</v>
      </c>
      <c r="F26" s="51" t="s">
        <v>59</v>
      </c>
      <c r="G26" s="51" t="s">
        <v>78</v>
      </c>
      <c r="H26" s="51">
        <v>5</v>
      </c>
      <c r="I26" s="51"/>
      <c r="J26" s="51">
        <v>1</v>
      </c>
      <c r="K26" s="51"/>
      <c r="L26" s="51">
        <v>2</v>
      </c>
      <c r="M26" s="51"/>
      <c r="N26" s="51">
        <v>2</v>
      </c>
      <c r="O26" s="51"/>
      <c r="P26" s="51">
        <v>2</v>
      </c>
      <c r="Q26" s="51"/>
      <c r="R26" s="51">
        <v>8</v>
      </c>
      <c r="S26" s="51"/>
      <c r="T26" s="51"/>
      <c r="U26" s="54">
        <f t="shared" si="0"/>
        <v>12</v>
      </c>
      <c r="V26" s="51"/>
      <c r="W26" s="55" t="s">
        <v>41</v>
      </c>
    </row>
    <row r="27" spans="1:23" ht="16.5" customHeight="1">
      <c r="A27" s="49">
        <v>5</v>
      </c>
      <c r="B27" s="50">
        <v>104</v>
      </c>
      <c r="C27" s="51">
        <v>10095277121</v>
      </c>
      <c r="D27" s="52" t="s">
        <v>106</v>
      </c>
      <c r="E27" s="53">
        <v>38766</v>
      </c>
      <c r="F27" s="51" t="s">
        <v>59</v>
      </c>
      <c r="G27" s="51" t="s">
        <v>78</v>
      </c>
      <c r="H27" s="51"/>
      <c r="I27" s="51"/>
      <c r="J27" s="51"/>
      <c r="K27" s="51"/>
      <c r="L27" s="51"/>
      <c r="M27" s="51">
        <v>3</v>
      </c>
      <c r="N27" s="51"/>
      <c r="O27" s="51"/>
      <c r="P27" s="51"/>
      <c r="Q27" s="51">
        <v>6</v>
      </c>
      <c r="R27" s="51">
        <v>2</v>
      </c>
      <c r="S27" s="51"/>
      <c r="T27" s="51"/>
      <c r="U27" s="54">
        <f t="shared" si="0"/>
        <v>9</v>
      </c>
      <c r="V27" s="51"/>
      <c r="W27" s="55" t="s">
        <v>41</v>
      </c>
    </row>
    <row r="28" spans="1:23" ht="16.5" customHeight="1">
      <c r="A28" s="49">
        <v>6</v>
      </c>
      <c r="B28" s="50">
        <v>55</v>
      </c>
      <c r="C28" s="51">
        <v>10125311856</v>
      </c>
      <c r="D28" s="52" t="s">
        <v>107</v>
      </c>
      <c r="E28" s="53">
        <v>39525</v>
      </c>
      <c r="F28" s="51" t="s">
        <v>59</v>
      </c>
      <c r="G28" s="51" t="s">
        <v>78</v>
      </c>
      <c r="H28" s="51"/>
      <c r="I28" s="51"/>
      <c r="J28" s="51"/>
      <c r="K28" s="51"/>
      <c r="L28" s="51">
        <v>3</v>
      </c>
      <c r="M28" s="51"/>
      <c r="N28" s="51">
        <v>5</v>
      </c>
      <c r="O28" s="51"/>
      <c r="P28" s="51"/>
      <c r="Q28" s="51"/>
      <c r="R28" s="51">
        <v>14</v>
      </c>
      <c r="S28" s="51"/>
      <c r="T28" s="51"/>
      <c r="U28" s="54">
        <f t="shared" si="0"/>
        <v>8</v>
      </c>
      <c r="V28" s="51"/>
      <c r="W28" s="55" t="s">
        <v>41</v>
      </c>
    </row>
    <row r="29" spans="1:23" ht="16.5" customHeight="1">
      <c r="A29" s="49">
        <v>7</v>
      </c>
      <c r="B29" s="50">
        <v>21</v>
      </c>
      <c r="C29" s="51">
        <v>10120261186</v>
      </c>
      <c r="D29" s="52" t="s">
        <v>108</v>
      </c>
      <c r="E29" s="53">
        <v>39274</v>
      </c>
      <c r="F29" s="51" t="s">
        <v>56</v>
      </c>
      <c r="G29" s="51" t="s">
        <v>78</v>
      </c>
      <c r="H29" s="51">
        <v>3</v>
      </c>
      <c r="I29" s="51"/>
      <c r="J29" s="51"/>
      <c r="K29" s="51">
        <v>1</v>
      </c>
      <c r="L29" s="51"/>
      <c r="M29" s="51">
        <v>2</v>
      </c>
      <c r="N29" s="51"/>
      <c r="O29" s="51"/>
      <c r="P29" s="51"/>
      <c r="Q29" s="51"/>
      <c r="R29" s="51">
        <v>23</v>
      </c>
      <c r="S29" s="51"/>
      <c r="T29" s="51"/>
      <c r="U29" s="54">
        <f t="shared" si="0"/>
        <v>6</v>
      </c>
      <c r="V29" s="51"/>
      <c r="W29" s="55" t="s">
        <v>41</v>
      </c>
    </row>
    <row r="30" spans="1:23" ht="16.5" customHeight="1">
      <c r="A30" s="49">
        <v>8</v>
      </c>
      <c r="B30" s="50">
        <v>105</v>
      </c>
      <c r="C30" s="51">
        <v>10109160649</v>
      </c>
      <c r="D30" s="52" t="s">
        <v>109</v>
      </c>
      <c r="E30" s="53">
        <v>38970</v>
      </c>
      <c r="F30" s="51" t="s">
        <v>59</v>
      </c>
      <c r="G30" s="51" t="s">
        <v>78</v>
      </c>
      <c r="H30" s="51"/>
      <c r="I30" s="51"/>
      <c r="J30" s="51"/>
      <c r="K30" s="51">
        <v>3</v>
      </c>
      <c r="L30" s="51"/>
      <c r="M30" s="51">
        <v>1</v>
      </c>
      <c r="N30" s="51"/>
      <c r="O30" s="51"/>
      <c r="P30" s="51"/>
      <c r="Q30" s="51"/>
      <c r="R30" s="51">
        <v>10</v>
      </c>
      <c r="S30" s="51"/>
      <c r="T30" s="51"/>
      <c r="U30" s="54">
        <f t="shared" si="0"/>
        <v>4</v>
      </c>
      <c r="V30" s="51"/>
      <c r="W30" s="55" t="s">
        <v>41</v>
      </c>
    </row>
    <row r="31" spans="1:23" ht="16.5" customHeight="1">
      <c r="A31" s="49">
        <v>9</v>
      </c>
      <c r="B31" s="50">
        <v>56</v>
      </c>
      <c r="C31" s="51">
        <v>10125312260</v>
      </c>
      <c r="D31" s="52" t="s">
        <v>110</v>
      </c>
      <c r="E31" s="53">
        <v>39469</v>
      </c>
      <c r="F31" s="51" t="s">
        <v>59</v>
      </c>
      <c r="G31" s="51" t="s">
        <v>78</v>
      </c>
      <c r="H31" s="51">
        <v>1</v>
      </c>
      <c r="I31" s="51"/>
      <c r="J31" s="51"/>
      <c r="K31" s="51"/>
      <c r="L31" s="51"/>
      <c r="M31" s="51"/>
      <c r="N31" s="51"/>
      <c r="O31" s="51">
        <v>2</v>
      </c>
      <c r="P31" s="51">
        <v>1</v>
      </c>
      <c r="Q31" s="51"/>
      <c r="R31" s="51">
        <v>16</v>
      </c>
      <c r="S31" s="51"/>
      <c r="T31" s="51"/>
      <c r="U31" s="54">
        <f t="shared" si="0"/>
        <v>4</v>
      </c>
      <c r="V31" s="51"/>
      <c r="W31" s="55" t="s">
        <v>41</v>
      </c>
    </row>
    <row r="32" spans="1:23" ht="16.5" customHeight="1">
      <c r="A32" s="49">
        <v>10</v>
      </c>
      <c r="B32" s="50">
        <v>57</v>
      </c>
      <c r="C32" s="51">
        <v>10125311957</v>
      </c>
      <c r="D32" s="52" t="s">
        <v>111</v>
      </c>
      <c r="E32" s="53">
        <v>39525</v>
      </c>
      <c r="F32" s="51" t="s">
        <v>59</v>
      </c>
      <c r="G32" s="51" t="s">
        <v>78</v>
      </c>
      <c r="H32" s="51"/>
      <c r="I32" s="51"/>
      <c r="J32" s="51"/>
      <c r="K32" s="51"/>
      <c r="L32" s="51"/>
      <c r="M32" s="51"/>
      <c r="N32" s="51"/>
      <c r="O32" s="51">
        <v>1</v>
      </c>
      <c r="P32" s="51">
        <v>3</v>
      </c>
      <c r="Q32" s="51"/>
      <c r="R32" s="51">
        <v>18</v>
      </c>
      <c r="S32" s="51"/>
      <c r="T32" s="51"/>
      <c r="U32" s="54">
        <f t="shared" si="0"/>
        <v>4</v>
      </c>
      <c r="V32" s="51"/>
      <c r="W32" s="55" t="s">
        <v>41</v>
      </c>
    </row>
    <row r="33" spans="1:23" ht="16.5" customHeight="1">
      <c r="A33" s="49">
        <v>11</v>
      </c>
      <c r="B33" s="50">
        <v>78</v>
      </c>
      <c r="C33" s="51">
        <v>10083324091</v>
      </c>
      <c r="D33" s="52" t="s">
        <v>112</v>
      </c>
      <c r="E33" s="53">
        <v>39854</v>
      </c>
      <c r="F33" s="51" t="s">
        <v>59</v>
      </c>
      <c r="G33" s="51" t="s">
        <v>78</v>
      </c>
      <c r="H33" s="51"/>
      <c r="I33" s="51"/>
      <c r="J33" s="51">
        <v>3</v>
      </c>
      <c r="K33" s="51"/>
      <c r="L33" s="51"/>
      <c r="M33" s="51"/>
      <c r="N33" s="51"/>
      <c r="O33" s="51"/>
      <c r="P33" s="51"/>
      <c r="Q33" s="51"/>
      <c r="R33" s="51">
        <v>11</v>
      </c>
      <c r="S33" s="51"/>
      <c r="T33" s="51"/>
      <c r="U33" s="54">
        <f t="shared" si="0"/>
        <v>3</v>
      </c>
      <c r="V33" s="51"/>
      <c r="W33" s="55" t="s">
        <v>41</v>
      </c>
    </row>
    <row r="34" spans="1:23" ht="16.5" customHeight="1">
      <c r="A34" s="49">
        <v>12</v>
      </c>
      <c r="B34" s="50">
        <v>124</v>
      </c>
      <c r="C34" s="51">
        <v>10113386213</v>
      </c>
      <c r="D34" s="52" t="s">
        <v>113</v>
      </c>
      <c r="E34" s="53">
        <v>39330</v>
      </c>
      <c r="F34" s="51" t="s">
        <v>59</v>
      </c>
      <c r="G34" s="51" t="s">
        <v>86</v>
      </c>
      <c r="H34" s="51"/>
      <c r="I34" s="51">
        <v>2</v>
      </c>
      <c r="J34" s="51"/>
      <c r="K34" s="51"/>
      <c r="L34" s="51"/>
      <c r="M34" s="51"/>
      <c r="N34" s="51"/>
      <c r="O34" s="51"/>
      <c r="P34" s="51"/>
      <c r="Q34" s="51"/>
      <c r="R34" s="51">
        <v>5</v>
      </c>
      <c r="S34" s="51"/>
      <c r="T34" s="51"/>
      <c r="U34" s="54">
        <f t="shared" si="0"/>
        <v>2</v>
      </c>
      <c r="V34" s="51"/>
      <c r="W34" s="55" t="s">
        <v>41</v>
      </c>
    </row>
    <row r="35" spans="1:23" ht="17.25" customHeight="1">
      <c r="A35" s="49">
        <v>13</v>
      </c>
      <c r="B35" s="50">
        <v>36</v>
      </c>
      <c r="C35" s="51">
        <v>10094202643</v>
      </c>
      <c r="D35" s="52" t="s">
        <v>114</v>
      </c>
      <c r="E35" s="53">
        <v>39402</v>
      </c>
      <c r="F35" s="51" t="s">
        <v>59</v>
      </c>
      <c r="G35" s="51" t="s">
        <v>101</v>
      </c>
      <c r="H35" s="51"/>
      <c r="I35" s="51"/>
      <c r="J35" s="51">
        <v>2</v>
      </c>
      <c r="K35" s="51"/>
      <c r="L35" s="51"/>
      <c r="M35" s="51"/>
      <c r="N35" s="51"/>
      <c r="O35" s="51"/>
      <c r="P35" s="51"/>
      <c r="Q35" s="51"/>
      <c r="R35" s="51">
        <v>21</v>
      </c>
      <c r="S35" s="51"/>
      <c r="T35" s="51"/>
      <c r="U35" s="54">
        <f t="shared" si="0"/>
        <v>2</v>
      </c>
      <c r="V35" s="51"/>
      <c r="W35" s="55" t="s">
        <v>41</v>
      </c>
    </row>
    <row r="36" spans="1:23" ht="16.5" customHeight="1">
      <c r="A36" s="49">
        <v>14</v>
      </c>
      <c r="B36" s="50">
        <v>58</v>
      </c>
      <c r="C36" s="51">
        <v>10115493638</v>
      </c>
      <c r="D36" s="52" t="s">
        <v>115</v>
      </c>
      <c r="E36" s="53">
        <v>39608</v>
      </c>
      <c r="F36" s="51" t="s">
        <v>59</v>
      </c>
      <c r="G36" s="51" t="s">
        <v>78</v>
      </c>
      <c r="H36" s="51"/>
      <c r="I36" s="51"/>
      <c r="J36" s="51"/>
      <c r="K36" s="51"/>
      <c r="L36" s="51"/>
      <c r="M36" s="51"/>
      <c r="N36" s="51">
        <v>1</v>
      </c>
      <c r="O36" s="51"/>
      <c r="P36" s="51"/>
      <c r="Q36" s="51"/>
      <c r="R36" s="51">
        <v>17</v>
      </c>
      <c r="S36" s="51"/>
      <c r="T36" s="51"/>
      <c r="U36" s="54">
        <f t="shared" si="0"/>
        <v>1</v>
      </c>
      <c r="V36" s="51"/>
      <c r="W36" s="55" t="s">
        <v>41</v>
      </c>
    </row>
    <row r="37" spans="1:23" ht="16.5" customHeight="1">
      <c r="A37" s="49">
        <v>15</v>
      </c>
      <c r="B37" s="50">
        <v>54</v>
      </c>
      <c r="C37" s="51">
        <v>10125311654</v>
      </c>
      <c r="D37" s="52" t="s">
        <v>116</v>
      </c>
      <c r="E37" s="53">
        <v>39586</v>
      </c>
      <c r="F37" s="51" t="s">
        <v>59</v>
      </c>
      <c r="G37" s="51" t="s">
        <v>78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>
        <v>6</v>
      </c>
      <c r="S37" s="51"/>
      <c r="T37" s="51"/>
      <c r="U37" s="54">
        <f t="shared" si="0"/>
        <v>0</v>
      </c>
      <c r="V37" s="51"/>
      <c r="W37" s="55" t="s">
        <v>41</v>
      </c>
    </row>
    <row r="38" spans="1:23" ht="16.5" customHeight="1">
      <c r="A38" s="49">
        <v>16</v>
      </c>
      <c r="B38" s="50">
        <v>63</v>
      </c>
      <c r="C38" s="51">
        <v>10137306716</v>
      </c>
      <c r="D38" s="52" t="s">
        <v>117</v>
      </c>
      <c r="E38" s="53">
        <v>39955</v>
      </c>
      <c r="F38" s="51" t="s">
        <v>59</v>
      </c>
      <c r="G38" s="51" t="s">
        <v>78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>
        <v>7</v>
      </c>
      <c r="S38" s="51"/>
      <c r="T38" s="51"/>
      <c r="U38" s="54">
        <f t="shared" si="0"/>
        <v>0</v>
      </c>
      <c r="V38" s="51"/>
      <c r="W38" s="55" t="s">
        <v>41</v>
      </c>
    </row>
    <row r="39" spans="1:23" ht="16.5" customHeight="1">
      <c r="A39" s="49">
        <v>17</v>
      </c>
      <c r="B39" s="50">
        <v>108</v>
      </c>
      <c r="C39" s="51">
        <v>10105978645</v>
      </c>
      <c r="D39" s="52" t="s">
        <v>118</v>
      </c>
      <c r="E39" s="53">
        <v>39215</v>
      </c>
      <c r="F39" s="51" t="s">
        <v>59</v>
      </c>
      <c r="G39" s="51" t="s">
        <v>78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>
        <v>9</v>
      </c>
      <c r="S39" s="51"/>
      <c r="T39" s="51"/>
      <c r="U39" s="54">
        <f t="shared" si="0"/>
        <v>0</v>
      </c>
      <c r="V39" s="51"/>
      <c r="W39" s="55" t="s">
        <v>41</v>
      </c>
    </row>
    <row r="40" spans="1:23" ht="16.5" customHeight="1">
      <c r="A40" s="49">
        <v>18</v>
      </c>
      <c r="B40" s="50">
        <v>60</v>
      </c>
      <c r="C40" s="51">
        <v>10137306312</v>
      </c>
      <c r="D40" s="52" t="s">
        <v>119</v>
      </c>
      <c r="E40" s="53">
        <v>39974</v>
      </c>
      <c r="F40" s="51" t="s">
        <v>59</v>
      </c>
      <c r="G40" s="51" t="s">
        <v>78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>
        <v>12</v>
      </c>
      <c r="S40" s="51"/>
      <c r="T40" s="51"/>
      <c r="U40" s="54">
        <f t="shared" si="0"/>
        <v>0</v>
      </c>
      <c r="V40" s="51"/>
      <c r="W40" s="55" t="s">
        <v>41</v>
      </c>
    </row>
    <row r="41" spans="1:23" ht="16.5" customHeight="1">
      <c r="A41" s="49">
        <v>19</v>
      </c>
      <c r="B41" s="50">
        <v>62</v>
      </c>
      <c r="C41" s="51">
        <v>10137307322</v>
      </c>
      <c r="D41" s="52" t="s">
        <v>120</v>
      </c>
      <c r="E41" s="53">
        <v>39527</v>
      </c>
      <c r="F41" s="51" t="s">
        <v>59</v>
      </c>
      <c r="G41" s="51" t="s">
        <v>78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>
        <v>13</v>
      </c>
      <c r="S41" s="51"/>
      <c r="T41" s="51"/>
      <c r="U41" s="54">
        <f t="shared" si="0"/>
        <v>0</v>
      </c>
      <c r="V41" s="51"/>
      <c r="W41" s="55" t="s">
        <v>41</v>
      </c>
    </row>
    <row r="42" spans="1:23" ht="16.5" customHeight="1">
      <c r="A42" s="49">
        <v>20</v>
      </c>
      <c r="B42" s="50">
        <v>59</v>
      </c>
      <c r="C42" s="51">
        <v>10144855740</v>
      </c>
      <c r="D42" s="52" t="s">
        <v>121</v>
      </c>
      <c r="E42" s="53">
        <v>39918</v>
      </c>
      <c r="F42" s="51" t="s">
        <v>75</v>
      </c>
      <c r="G42" s="51" t="s">
        <v>78</v>
      </c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>
        <v>15</v>
      </c>
      <c r="S42" s="51"/>
      <c r="T42" s="51"/>
      <c r="U42" s="54">
        <f t="shared" si="0"/>
        <v>0</v>
      </c>
      <c r="V42" s="51"/>
      <c r="W42" s="55" t="s">
        <v>41</v>
      </c>
    </row>
    <row r="43" spans="1:23" ht="16.5" customHeight="1">
      <c r="A43" s="49">
        <v>21</v>
      </c>
      <c r="B43" s="50">
        <v>100</v>
      </c>
      <c r="C43" s="51">
        <v>10110342433</v>
      </c>
      <c r="D43" s="52" t="s">
        <v>122</v>
      </c>
      <c r="E43" s="53">
        <v>38775</v>
      </c>
      <c r="F43" s="51" t="s">
        <v>59</v>
      </c>
      <c r="G43" s="51" t="s">
        <v>78</v>
      </c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>
        <v>19</v>
      </c>
      <c r="S43" s="51"/>
      <c r="T43" s="51"/>
      <c r="U43" s="54">
        <f t="shared" si="0"/>
        <v>0</v>
      </c>
      <c r="V43" s="51"/>
      <c r="W43" s="55" t="s">
        <v>41</v>
      </c>
    </row>
    <row r="44" spans="1:23" ht="16.5" customHeight="1">
      <c r="A44" s="49">
        <v>22</v>
      </c>
      <c r="B44" s="50">
        <v>61</v>
      </c>
      <c r="C44" s="51">
        <v>10137272259</v>
      </c>
      <c r="D44" s="52" t="s">
        <v>123</v>
      </c>
      <c r="E44" s="53">
        <v>39956</v>
      </c>
      <c r="F44" s="51" t="s">
        <v>59</v>
      </c>
      <c r="G44" s="51" t="s">
        <v>78</v>
      </c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>
        <v>20</v>
      </c>
      <c r="S44" s="51"/>
      <c r="T44" s="51"/>
      <c r="U44" s="54">
        <f t="shared" si="0"/>
        <v>0</v>
      </c>
      <c r="V44" s="51"/>
      <c r="W44" s="55" t="s">
        <v>41</v>
      </c>
    </row>
    <row r="45" spans="1:23" ht="16.5" customHeight="1">
      <c r="A45" s="49">
        <v>23</v>
      </c>
      <c r="B45" s="50">
        <v>64</v>
      </c>
      <c r="C45" s="51">
        <v>10144862915</v>
      </c>
      <c r="D45" s="52" t="s">
        <v>124</v>
      </c>
      <c r="E45" s="53">
        <v>40126</v>
      </c>
      <c r="F45" s="51" t="s">
        <v>59</v>
      </c>
      <c r="G45" s="51" t="s">
        <v>78</v>
      </c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>
        <v>22</v>
      </c>
      <c r="S45" s="51"/>
      <c r="T45" s="51"/>
      <c r="U45" s="54">
        <f t="shared" si="0"/>
        <v>0</v>
      </c>
      <c r="V45" s="51"/>
      <c r="W45" s="55" t="s">
        <v>41</v>
      </c>
    </row>
    <row r="46" spans="1:23" ht="16.5" customHeight="1">
      <c r="A46" s="49">
        <v>24</v>
      </c>
      <c r="B46" s="50">
        <v>37</v>
      </c>
      <c r="C46" s="51">
        <v>10104596696</v>
      </c>
      <c r="D46" s="52" t="s">
        <v>125</v>
      </c>
      <c r="E46" s="53">
        <v>38940</v>
      </c>
      <c r="F46" s="51" t="s">
        <v>59</v>
      </c>
      <c r="G46" s="51" t="s">
        <v>101</v>
      </c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>
        <v>40</v>
      </c>
      <c r="U46" s="54">
        <f t="shared" si="0"/>
        <v>-40</v>
      </c>
      <c r="V46" s="51"/>
      <c r="W46" s="55" t="s">
        <v>42</v>
      </c>
    </row>
    <row r="47" spans="1:23" ht="16.5" customHeight="1">
      <c r="A47" s="49">
        <v>25</v>
      </c>
      <c r="B47" s="50">
        <v>35</v>
      </c>
      <c r="C47" s="51">
        <v>10104006717</v>
      </c>
      <c r="D47" s="52" t="s">
        <v>126</v>
      </c>
      <c r="E47" s="53">
        <v>39260</v>
      </c>
      <c r="F47" s="51" t="s">
        <v>59</v>
      </c>
      <c r="G47" s="51" t="s">
        <v>101</v>
      </c>
      <c r="H47" s="56"/>
      <c r="I47" s="56"/>
      <c r="J47" s="56"/>
      <c r="K47" s="56"/>
      <c r="L47" s="57"/>
      <c r="M47" s="57"/>
      <c r="N47" s="57"/>
      <c r="O47" s="57"/>
      <c r="P47" s="57"/>
      <c r="Q47" s="56"/>
      <c r="R47" s="51"/>
      <c r="S47" s="56"/>
      <c r="T47" s="56"/>
      <c r="U47" s="54"/>
      <c r="V47" s="51"/>
      <c r="W47" s="55" t="s">
        <v>43</v>
      </c>
    </row>
    <row r="48" spans="1:23" ht="16.5" customHeight="1">
      <c r="A48" s="49">
        <v>26</v>
      </c>
      <c r="B48" s="50">
        <v>107</v>
      </c>
      <c r="C48" s="51">
        <v>10106037350</v>
      </c>
      <c r="D48" s="52" t="s">
        <v>127</v>
      </c>
      <c r="E48" s="53">
        <v>39137</v>
      </c>
      <c r="F48" s="51" t="s">
        <v>59</v>
      </c>
      <c r="G48" s="51" t="s">
        <v>78</v>
      </c>
      <c r="H48" s="56"/>
      <c r="I48" s="56"/>
      <c r="J48" s="56"/>
      <c r="K48" s="56"/>
      <c r="L48" s="57"/>
      <c r="M48" s="57"/>
      <c r="N48" s="57"/>
      <c r="O48" s="57"/>
      <c r="P48" s="57"/>
      <c r="Q48" s="56"/>
      <c r="R48" s="51"/>
      <c r="S48" s="56"/>
      <c r="T48" s="56"/>
      <c r="U48" s="54"/>
      <c r="V48" s="51"/>
      <c r="W48" s="55" t="s">
        <v>43</v>
      </c>
    </row>
    <row r="49" spans="1:23" ht="16.5" customHeight="1">
      <c r="A49" s="49">
        <v>27</v>
      </c>
      <c r="B49" s="50">
        <v>85</v>
      </c>
      <c r="C49" s="51">
        <v>10141993331</v>
      </c>
      <c r="D49" s="52" t="s">
        <v>128</v>
      </c>
      <c r="E49" s="53">
        <v>39651</v>
      </c>
      <c r="F49" s="51" t="s">
        <v>59</v>
      </c>
      <c r="G49" s="51" t="s">
        <v>101</v>
      </c>
      <c r="H49" s="56"/>
      <c r="I49" s="56"/>
      <c r="J49" s="56"/>
      <c r="K49" s="56"/>
      <c r="L49" s="57"/>
      <c r="M49" s="57"/>
      <c r="N49" s="57"/>
      <c r="O49" s="57"/>
      <c r="P49" s="57"/>
      <c r="Q49" s="56"/>
      <c r="R49" s="51"/>
      <c r="S49" s="56"/>
      <c r="T49" s="56"/>
      <c r="U49" s="54"/>
      <c r="V49" s="51"/>
      <c r="W49" s="55" t="s">
        <v>43</v>
      </c>
    </row>
    <row r="50" spans="1:23" ht="16.5" customHeight="1">
      <c r="A50" s="49">
        <v>28</v>
      </c>
      <c r="B50" s="50">
        <v>71</v>
      </c>
      <c r="C50" s="51">
        <v>0</v>
      </c>
      <c r="D50" s="52" t="s">
        <v>129</v>
      </c>
      <c r="E50" s="53">
        <v>39611</v>
      </c>
      <c r="F50" s="51" t="s">
        <v>59</v>
      </c>
      <c r="G50" s="51" t="s">
        <v>130</v>
      </c>
      <c r="H50" s="56"/>
      <c r="I50" s="56"/>
      <c r="J50" s="56"/>
      <c r="K50" s="56"/>
      <c r="L50" s="57"/>
      <c r="M50" s="57"/>
      <c r="N50" s="57"/>
      <c r="O50" s="57"/>
      <c r="P50" s="57"/>
      <c r="Q50" s="56"/>
      <c r="R50" s="51"/>
      <c r="S50" s="56"/>
      <c r="T50" s="56"/>
      <c r="U50" s="54"/>
      <c r="V50" s="51"/>
      <c r="W50" s="55" t="s">
        <v>43</v>
      </c>
    </row>
    <row r="51" spans="1:23" ht="16.5" customHeight="1">
      <c r="A51" s="49">
        <v>29</v>
      </c>
      <c r="B51" s="50">
        <v>65</v>
      </c>
      <c r="C51" s="51">
        <v>10141468619</v>
      </c>
      <c r="D51" s="52" t="s">
        <v>131</v>
      </c>
      <c r="E51" s="53">
        <v>39917</v>
      </c>
      <c r="F51" s="51" t="s">
        <v>59</v>
      </c>
      <c r="G51" s="51" t="s">
        <v>78</v>
      </c>
      <c r="H51" s="56"/>
      <c r="I51" s="56"/>
      <c r="J51" s="56"/>
      <c r="K51" s="56"/>
      <c r="L51" s="57"/>
      <c r="M51" s="57"/>
      <c r="N51" s="57"/>
      <c r="O51" s="57"/>
      <c r="P51" s="57"/>
      <c r="Q51" s="56"/>
      <c r="R51" s="51"/>
      <c r="S51" s="56"/>
      <c r="T51" s="56"/>
      <c r="U51" s="54"/>
      <c r="V51" s="51"/>
      <c r="W51" s="55" t="s">
        <v>43</v>
      </c>
    </row>
    <row r="52" spans="1:23" ht="16.5" customHeight="1">
      <c r="A52" s="49">
        <v>30</v>
      </c>
      <c r="B52" s="50">
        <v>103</v>
      </c>
      <c r="C52" s="51">
        <v>10091550301</v>
      </c>
      <c r="D52" s="52" t="s">
        <v>132</v>
      </c>
      <c r="E52" s="53">
        <v>38875</v>
      </c>
      <c r="F52" s="51" t="s">
        <v>59</v>
      </c>
      <c r="G52" s="51" t="s">
        <v>78</v>
      </c>
      <c r="H52" s="56"/>
      <c r="I52" s="56"/>
      <c r="J52" s="56"/>
      <c r="K52" s="56"/>
      <c r="L52" s="57"/>
      <c r="M52" s="57"/>
      <c r="N52" s="57"/>
      <c r="O52" s="57"/>
      <c r="P52" s="57"/>
      <c r="Q52" s="56"/>
      <c r="R52" s="51"/>
      <c r="S52" s="56"/>
      <c r="T52" s="56"/>
      <c r="U52" s="54"/>
      <c r="V52" s="51"/>
      <c r="W52" s="55" t="s">
        <v>43</v>
      </c>
    </row>
    <row r="53" spans="1:23" ht="16.5" customHeight="1">
      <c r="A53" s="49">
        <v>31</v>
      </c>
      <c r="B53" s="50">
        <v>73</v>
      </c>
      <c r="C53" s="51">
        <v>0</v>
      </c>
      <c r="D53" s="52" t="s">
        <v>133</v>
      </c>
      <c r="E53" s="53">
        <v>39894</v>
      </c>
      <c r="F53" s="51" t="s">
        <v>59</v>
      </c>
      <c r="G53" s="51" t="s">
        <v>130</v>
      </c>
      <c r="H53" s="56"/>
      <c r="I53" s="56"/>
      <c r="J53" s="56"/>
      <c r="K53" s="56"/>
      <c r="L53" s="57"/>
      <c r="M53" s="57"/>
      <c r="N53" s="57"/>
      <c r="O53" s="57"/>
      <c r="P53" s="57"/>
      <c r="Q53" s="56"/>
      <c r="R53" s="51"/>
      <c r="S53" s="56"/>
      <c r="T53" s="56"/>
      <c r="U53" s="54"/>
      <c r="V53" s="51"/>
      <c r="W53" s="55" t="s">
        <v>43</v>
      </c>
    </row>
    <row r="54" spans="1:23" ht="16.5" customHeight="1">
      <c r="A54" s="49">
        <v>32</v>
      </c>
      <c r="B54" s="50">
        <v>101</v>
      </c>
      <c r="C54" s="51">
        <v>10092183326</v>
      </c>
      <c r="D54" s="52" t="s">
        <v>134</v>
      </c>
      <c r="E54" s="53">
        <v>38983</v>
      </c>
      <c r="F54" s="51" t="s">
        <v>59</v>
      </c>
      <c r="G54" s="51" t="s">
        <v>78</v>
      </c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4"/>
      <c r="S54" s="56"/>
      <c r="T54" s="56"/>
      <c r="U54" s="54"/>
      <c r="V54" s="51"/>
      <c r="W54" s="55" t="s">
        <v>43</v>
      </c>
    </row>
    <row r="55" spans="1:23" ht="16.5" customHeight="1">
      <c r="A55" s="49">
        <v>33</v>
      </c>
      <c r="B55" s="50">
        <v>106</v>
      </c>
      <c r="C55" s="51">
        <v>10116165463</v>
      </c>
      <c r="D55" s="52" t="s">
        <v>135</v>
      </c>
      <c r="E55" s="53">
        <v>39120</v>
      </c>
      <c r="F55" s="51" t="s">
        <v>59</v>
      </c>
      <c r="G55" s="51" t="s">
        <v>78</v>
      </c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4"/>
      <c r="S55" s="56"/>
      <c r="T55" s="56"/>
      <c r="U55" s="54"/>
      <c r="V55" s="51"/>
      <c r="W55" s="55" t="s">
        <v>43</v>
      </c>
    </row>
    <row r="56" spans="1:23" ht="16.5" customHeight="1">
      <c r="A56" s="49" t="s">
        <v>44</v>
      </c>
      <c r="B56" s="50">
        <v>111</v>
      </c>
      <c r="C56" s="51">
        <v>10104034605</v>
      </c>
      <c r="D56" s="52" t="s">
        <v>136</v>
      </c>
      <c r="E56" s="53">
        <v>39124</v>
      </c>
      <c r="F56" s="51" t="s">
        <v>59</v>
      </c>
      <c r="G56" s="51" t="s">
        <v>78</v>
      </c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4"/>
      <c r="S56" s="56"/>
      <c r="T56" s="56"/>
      <c r="U56" s="54"/>
      <c r="V56" s="51"/>
      <c r="W56" s="55" t="s">
        <v>45</v>
      </c>
    </row>
    <row r="57" spans="1:23" ht="16.5" customHeight="1">
      <c r="A57" s="49" t="s">
        <v>44</v>
      </c>
      <c r="B57" s="50">
        <v>72</v>
      </c>
      <c r="C57" s="51">
        <v>0</v>
      </c>
      <c r="D57" s="52" t="s">
        <v>137</v>
      </c>
      <c r="E57" s="53">
        <v>39672</v>
      </c>
      <c r="F57" s="51" t="s">
        <v>59</v>
      </c>
      <c r="G57" s="51" t="s">
        <v>130</v>
      </c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4"/>
      <c r="S57" s="56"/>
      <c r="T57" s="56"/>
      <c r="U57" s="54"/>
      <c r="V57" s="51"/>
      <c r="W57" s="55" t="s">
        <v>45</v>
      </c>
    </row>
    <row r="58" spans="1:23" ht="16.5" customHeight="1">
      <c r="A58" s="49" t="s">
        <v>44</v>
      </c>
      <c r="B58" s="50">
        <v>74</v>
      </c>
      <c r="C58" s="51">
        <v>0</v>
      </c>
      <c r="D58" s="52" t="s">
        <v>138</v>
      </c>
      <c r="E58" s="53">
        <v>39892</v>
      </c>
      <c r="F58" s="140" t="s">
        <v>76</v>
      </c>
      <c r="G58" s="51" t="s">
        <v>130</v>
      </c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4"/>
      <c r="S58" s="56"/>
      <c r="T58" s="56"/>
      <c r="U58" s="54"/>
      <c r="V58" s="51"/>
      <c r="W58" s="55" t="s">
        <v>45</v>
      </c>
    </row>
    <row r="59" spans="1:23" ht="16.5" customHeight="1" thickBot="1">
      <c r="A59" s="58" t="s">
        <v>44</v>
      </c>
      <c r="B59" s="59">
        <v>86</v>
      </c>
      <c r="C59" s="51">
        <v>10132250184</v>
      </c>
      <c r="D59" s="52" t="s">
        <v>139</v>
      </c>
      <c r="E59" s="53">
        <v>39759</v>
      </c>
      <c r="F59" s="51" t="s">
        <v>59</v>
      </c>
      <c r="G59" s="51" t="s">
        <v>101</v>
      </c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4"/>
      <c r="S59" s="56"/>
      <c r="T59" s="56"/>
      <c r="U59" s="54"/>
      <c r="V59" s="51"/>
      <c r="W59" s="55" t="s">
        <v>45</v>
      </c>
    </row>
    <row r="60" spans="1:23" ht="6" customHeight="1" thickTop="1" thickBot="1">
      <c r="A60" s="60"/>
      <c r="B60" s="61"/>
      <c r="C60" s="61"/>
      <c r="D60" s="62"/>
      <c r="E60" s="63"/>
      <c r="F60" s="64"/>
      <c r="G60" s="65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7"/>
      <c r="S60" s="66"/>
      <c r="T60" s="68"/>
      <c r="U60" s="69"/>
      <c r="V60" s="70"/>
      <c r="W60" s="71"/>
    </row>
    <row r="61" spans="1:23" ht="16" thickTop="1">
      <c r="A61" s="152" t="s">
        <v>46</v>
      </c>
      <c r="B61" s="153"/>
      <c r="C61" s="153"/>
      <c r="D61" s="153"/>
      <c r="E61" s="72"/>
      <c r="F61" s="73"/>
      <c r="G61" s="153" t="s">
        <v>47</v>
      </c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4"/>
    </row>
    <row r="62" spans="1:23" ht="14">
      <c r="A62" s="74" t="s">
        <v>48</v>
      </c>
      <c r="B62" s="31"/>
      <c r="C62" s="75"/>
      <c r="D62" s="31">
        <v>24</v>
      </c>
      <c r="E62" s="76"/>
      <c r="F62" s="77"/>
      <c r="G62" s="78" t="s">
        <v>49</v>
      </c>
      <c r="H62" s="79">
        <v>13</v>
      </c>
      <c r="I62" s="80"/>
      <c r="J62" s="81"/>
      <c r="K62" s="81"/>
      <c r="L62" s="81"/>
      <c r="M62" s="81"/>
      <c r="N62" s="81"/>
      <c r="O62" s="81"/>
      <c r="P62" s="81"/>
      <c r="Q62" s="81"/>
      <c r="R62" s="82"/>
      <c r="S62" s="83"/>
      <c r="T62" s="84"/>
      <c r="U62" s="85"/>
      <c r="V62" s="86" t="s">
        <v>50</v>
      </c>
      <c r="W62" s="87">
        <f>COUNTIF(F23:F76,"ЗМС")</f>
        <v>0</v>
      </c>
    </row>
    <row r="63" spans="1:23" ht="14">
      <c r="A63" s="74" t="s">
        <v>51</v>
      </c>
      <c r="B63" s="31"/>
      <c r="C63" s="88"/>
      <c r="D63" s="31">
        <v>38</v>
      </c>
      <c r="E63" s="89"/>
      <c r="F63" s="90"/>
      <c r="G63" s="91" t="s">
        <v>52</v>
      </c>
      <c r="H63" s="79">
        <f>H64+H68</f>
        <v>37</v>
      </c>
      <c r="I63" s="92"/>
      <c r="J63" s="93"/>
      <c r="K63" s="93"/>
      <c r="L63" s="93"/>
      <c r="M63" s="93"/>
      <c r="N63" s="93"/>
      <c r="O63" s="93"/>
      <c r="P63" s="93"/>
      <c r="Q63" s="93"/>
      <c r="S63" s="95"/>
      <c r="T63" s="96"/>
      <c r="U63" s="97"/>
      <c r="V63" s="86" t="s">
        <v>53</v>
      </c>
      <c r="W63" s="87">
        <f>COUNTIF(F23:F76,"МСМК")</f>
        <v>0</v>
      </c>
    </row>
    <row r="64" spans="1:23" ht="14">
      <c r="A64" s="74" t="s">
        <v>54</v>
      </c>
      <c r="B64" s="31"/>
      <c r="C64" s="98"/>
      <c r="D64" s="31"/>
      <c r="E64" s="89"/>
      <c r="F64" s="90"/>
      <c r="G64" s="91" t="s">
        <v>55</v>
      </c>
      <c r="H64" s="79">
        <f>H65+H67+H66</f>
        <v>37</v>
      </c>
      <c r="I64" s="92"/>
      <c r="J64" s="93"/>
      <c r="K64" s="93"/>
      <c r="L64" s="93"/>
      <c r="M64" s="93"/>
      <c r="N64" s="93"/>
      <c r="O64" s="93"/>
      <c r="P64" s="93"/>
      <c r="Q64" s="93"/>
      <c r="S64" s="95"/>
      <c r="T64" s="96"/>
      <c r="U64" s="97"/>
      <c r="V64" s="86" t="s">
        <v>56</v>
      </c>
      <c r="W64" s="87">
        <f>COUNTIF(F23:F76,"МС")</f>
        <v>3</v>
      </c>
    </row>
    <row r="65" spans="1:23" ht="14">
      <c r="A65" s="74" t="s">
        <v>57</v>
      </c>
      <c r="B65" s="31"/>
      <c r="C65" s="98"/>
      <c r="D65" s="31"/>
      <c r="E65" s="89"/>
      <c r="F65" s="90"/>
      <c r="G65" s="91" t="s">
        <v>58</v>
      </c>
      <c r="H65" s="79">
        <f>COUNT(A23:A76)</f>
        <v>33</v>
      </c>
      <c r="I65" s="92"/>
      <c r="J65" s="93"/>
      <c r="K65" s="93"/>
      <c r="L65" s="93"/>
      <c r="M65" s="93"/>
      <c r="N65" s="93"/>
      <c r="O65" s="93"/>
      <c r="P65" s="93"/>
      <c r="Q65" s="93"/>
      <c r="S65" s="95"/>
      <c r="T65" s="96"/>
      <c r="U65" s="97"/>
      <c r="V65" s="86" t="s">
        <v>59</v>
      </c>
      <c r="W65" s="87">
        <f>COUNTIF(F23:F76,"КМС")</f>
        <v>32</v>
      </c>
    </row>
    <row r="66" spans="1:23" ht="14">
      <c r="A66" s="74"/>
      <c r="B66" s="31"/>
      <c r="C66" s="98"/>
      <c r="D66" s="31"/>
      <c r="E66" s="89"/>
      <c r="F66" s="90"/>
      <c r="G66" s="91" t="s">
        <v>60</v>
      </c>
      <c r="H66" s="79">
        <f>COUNTIF(A22:A76,"НФ")</f>
        <v>4</v>
      </c>
      <c r="I66" s="92"/>
      <c r="J66" s="93"/>
      <c r="K66" s="93"/>
      <c r="L66" s="93"/>
      <c r="M66" s="93"/>
      <c r="N66" s="93"/>
      <c r="O66" s="93"/>
      <c r="P66" s="93"/>
      <c r="Q66" s="93"/>
      <c r="S66" s="95"/>
      <c r="T66" s="96"/>
      <c r="U66" s="97"/>
      <c r="V66" s="86" t="s">
        <v>61</v>
      </c>
      <c r="W66" s="87">
        <f>COUNTIF(F23:F76,"1 СР")</f>
        <v>0</v>
      </c>
    </row>
    <row r="67" spans="1:23" ht="14">
      <c r="A67" s="74"/>
      <c r="B67" s="31"/>
      <c r="C67" s="98"/>
      <c r="D67" s="31"/>
      <c r="E67" s="89"/>
      <c r="F67" s="90"/>
      <c r="G67" s="91" t="s">
        <v>62</v>
      </c>
      <c r="H67" s="79">
        <f>COUNTIF(A23:A76,"НКВ")</f>
        <v>0</v>
      </c>
      <c r="I67" s="92"/>
      <c r="J67" s="93"/>
      <c r="K67" s="93"/>
      <c r="L67" s="93"/>
      <c r="M67" s="93"/>
      <c r="N67" s="93"/>
      <c r="O67" s="93"/>
      <c r="P67" s="93"/>
      <c r="Q67" s="93"/>
      <c r="S67" s="95"/>
      <c r="T67" s="96"/>
      <c r="U67" s="97"/>
      <c r="V67" s="99" t="s">
        <v>63</v>
      </c>
      <c r="W67" s="87">
        <v>1</v>
      </c>
    </row>
    <row r="68" spans="1:23" ht="14">
      <c r="A68" s="74"/>
      <c r="B68" s="31"/>
      <c r="C68" s="31"/>
      <c r="D68" s="100"/>
      <c r="E68" s="101"/>
      <c r="F68" s="102"/>
      <c r="G68" s="91" t="s">
        <v>64</v>
      </c>
      <c r="H68" s="79">
        <f>COUNTIF(A23:A76,"НС")</f>
        <v>0</v>
      </c>
      <c r="I68" s="103"/>
      <c r="J68" s="104"/>
      <c r="K68" s="105"/>
      <c r="L68" s="105"/>
      <c r="M68" s="104"/>
      <c r="N68" s="104"/>
      <c r="O68" s="104"/>
      <c r="P68" s="104"/>
      <c r="Q68" s="104"/>
      <c r="R68" s="106"/>
      <c r="S68" s="107"/>
      <c r="T68" s="108"/>
      <c r="U68" s="109"/>
      <c r="V68" s="99" t="s">
        <v>65</v>
      </c>
      <c r="W68" s="87">
        <v>1</v>
      </c>
    </row>
    <row r="69" spans="1:23" ht="5.25" customHeight="1">
      <c r="A69" s="110"/>
      <c r="B69" s="2"/>
      <c r="C69" s="2"/>
      <c r="D69" s="90"/>
      <c r="E69" s="111"/>
      <c r="F69" s="90"/>
      <c r="G69" s="90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3"/>
      <c r="S69" s="112"/>
      <c r="T69" s="96"/>
      <c r="U69" s="114"/>
      <c r="V69" s="90"/>
      <c r="W69" s="115"/>
    </row>
    <row r="70" spans="1:23" ht="16">
      <c r="A70" s="204" t="s">
        <v>66</v>
      </c>
      <c r="B70" s="205"/>
      <c r="C70" s="205"/>
      <c r="D70" s="205"/>
      <c r="E70" s="205"/>
      <c r="F70" s="205"/>
      <c r="G70" s="205" t="s">
        <v>67</v>
      </c>
      <c r="H70" s="205"/>
      <c r="I70" s="205"/>
      <c r="J70" s="205"/>
      <c r="K70" s="205"/>
      <c r="L70" s="205"/>
      <c r="M70" s="205"/>
      <c r="N70" s="205"/>
      <c r="O70" s="205"/>
      <c r="P70" s="205"/>
      <c r="Q70" s="205" t="s">
        <v>68</v>
      </c>
      <c r="R70" s="205"/>
      <c r="S70" s="205"/>
      <c r="T70" s="205"/>
      <c r="U70" s="205"/>
      <c r="V70" s="205"/>
      <c r="W70" s="206"/>
    </row>
    <row r="71" spans="1:23" ht="14">
      <c r="A71" s="158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207"/>
    </row>
    <row r="72" spans="1:23" ht="14">
      <c r="A72" s="116"/>
      <c r="B72" s="2"/>
      <c r="C72" s="2"/>
      <c r="D72" s="2"/>
      <c r="E72" s="118"/>
      <c r="F72" s="2"/>
      <c r="G72" s="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9"/>
    </row>
    <row r="73" spans="1:23" ht="14">
      <c r="A73" s="116"/>
      <c r="B73" s="2"/>
      <c r="C73" s="2"/>
      <c r="D73" s="2"/>
      <c r="E73" s="118"/>
      <c r="F73" s="2"/>
      <c r="G73" s="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9"/>
    </row>
    <row r="74" spans="1:23" ht="14">
      <c r="A74" s="116"/>
      <c r="B74" s="2"/>
      <c r="C74" s="2"/>
      <c r="D74" s="2"/>
      <c r="E74" s="118"/>
      <c r="F74" s="2"/>
      <c r="G74" s="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9"/>
    </row>
    <row r="75" spans="1:23" ht="14">
      <c r="A75" s="116"/>
      <c r="B75" s="2"/>
      <c r="C75" s="2"/>
      <c r="D75" s="2"/>
      <c r="E75" s="118"/>
      <c r="F75" s="2"/>
      <c r="G75" s="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9"/>
    </row>
    <row r="76" spans="1:23" ht="17" thickBot="1">
      <c r="A76" s="201" t="str">
        <f>G17</f>
        <v>Соловьев Г.Н. (ВК, Санкт-Петербург)</v>
      </c>
      <c r="B76" s="202"/>
      <c r="C76" s="202"/>
      <c r="D76" s="202"/>
      <c r="E76" s="202"/>
      <c r="F76" s="202"/>
      <c r="G76" s="202" t="str">
        <f>G18</f>
        <v>Ярышева О.Ю. (ВК, Москва)</v>
      </c>
      <c r="H76" s="202"/>
      <c r="I76" s="202"/>
      <c r="J76" s="202"/>
      <c r="K76" s="202"/>
      <c r="L76" s="202"/>
      <c r="M76" s="202"/>
      <c r="N76" s="202"/>
      <c r="O76" s="202"/>
      <c r="P76" s="202"/>
      <c r="Q76" s="202" t="str">
        <f>G19</f>
        <v>Михайлова И.Н. (ВК, Санкт-Петербург)</v>
      </c>
      <c r="R76" s="202"/>
      <c r="S76" s="202"/>
      <c r="T76" s="202"/>
      <c r="U76" s="202"/>
      <c r="V76" s="202"/>
      <c r="W76" s="203"/>
    </row>
    <row r="77" spans="1:23" ht="14" thickTop="1"/>
  </sheetData>
  <autoFilter ref="B21:U46" xr:uid="{00000000-0009-0000-0000-00000A000000}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7" showButton="0"/>
    <sortState xmlns:xlrd2="http://schemas.microsoft.com/office/spreadsheetml/2017/richdata2" ref="B24:U59">
      <sortCondition descending="1" ref="U21:U46"/>
    </sortState>
  </autoFilter>
  <mergeCells count="42">
    <mergeCell ref="A6:W6"/>
    <mergeCell ref="A1:W1"/>
    <mergeCell ref="A2:W2"/>
    <mergeCell ref="A3:W3"/>
    <mergeCell ref="A4:W4"/>
    <mergeCell ref="A5:W5"/>
    <mergeCell ref="H17:W17"/>
    <mergeCell ref="A7:W7"/>
    <mergeCell ref="A8:W8"/>
    <mergeCell ref="A9:W9"/>
    <mergeCell ref="A10:W10"/>
    <mergeCell ref="A11:W11"/>
    <mergeCell ref="A12:W12"/>
    <mergeCell ref="A13:D13"/>
    <mergeCell ref="A14:D14"/>
    <mergeCell ref="A15:G15"/>
    <mergeCell ref="H15:W15"/>
    <mergeCell ref="H16:W16"/>
    <mergeCell ref="H18:W18"/>
    <mergeCell ref="A21:A22"/>
    <mergeCell ref="B21:B22"/>
    <mergeCell ref="C21:C22"/>
    <mergeCell ref="D21:D22"/>
    <mergeCell ref="E21:E22"/>
    <mergeCell ref="F21:F22"/>
    <mergeCell ref="G21:G22"/>
    <mergeCell ref="H21:Q21"/>
    <mergeCell ref="R21:R22"/>
    <mergeCell ref="A76:F76"/>
    <mergeCell ref="G76:P76"/>
    <mergeCell ref="Q76:W76"/>
    <mergeCell ref="S21:T21"/>
    <mergeCell ref="U21:U22"/>
    <mergeCell ref="V21:V22"/>
    <mergeCell ref="W21:W22"/>
    <mergeCell ref="A61:D61"/>
    <mergeCell ref="G61:W61"/>
    <mergeCell ref="A70:F70"/>
    <mergeCell ref="G70:P70"/>
    <mergeCell ref="Q70:W70"/>
    <mergeCell ref="A71:E71"/>
    <mergeCell ref="F71:W71"/>
  </mergeCells>
  <conditionalFormatting sqref="I65:Q67 I68:J68 G65:G68 M68:Q68">
    <cfRule type="duplicateValues" dxfId="0" priority="1"/>
  </conditionalFormatting>
  <printOptions horizontalCentered="1"/>
  <pageMargins left="0.25" right="0.25" top="0.75" bottom="0.75" header="0.3" footer="0.3"/>
  <pageSetup paperSize="9" scale="44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г. очки ю-ки</vt:lpstr>
      <vt:lpstr>г. очки Ю</vt:lpstr>
      <vt:lpstr>'г. очки Ю'!Область_печати</vt:lpstr>
      <vt:lpstr>'г. очки ю-ки'!Область_печати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2024-01-06T08:11:41Z</dcterms:created>
  <dcterms:modified xsi:type="dcterms:W3CDTF">2024-01-15T12:03:36Z</dcterms:modified>
</cp:coreProperties>
</file>