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ВС Жен Кейрин Итог" sheetId="1" r:id="rId1"/>
  </sheets>
  <externalReferences>
    <externalReference r:id="rId2"/>
  </externalReferences>
  <definedNames>
    <definedName name="_xlnm.Print_Titles" localSheetId="0">'ВС Жен Кейрин Итог'!$21:$21</definedName>
    <definedName name="_xlnm.Print_Area" localSheetId="0">'ВС Жен Кейрин Итог'!$A$1:$I$60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F60" i="1"/>
  <c r="D60" i="1"/>
  <c r="H54" i="1"/>
  <c r="F54" i="1"/>
  <c r="D54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<sst xmlns="http://schemas.openxmlformats.org/spreadsheetml/2006/main" count="42" uniqueCount="42">
  <si>
    <t>Министерство спорта Российской Федерации</t>
  </si>
  <si>
    <t>Федерация велосипедного спорта России</t>
  </si>
  <si>
    <t>Миинистерство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</si>
  <si>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</si>
  <si>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</si>
  <si>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</si>
  <si>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</si>
  <si>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КЕЙРИН</t>
  </si>
  <si>
    <t>ЖЕНЩИНЫ</t>
  </si>
  <si>
    <t>МЕСТО ПРОВЕДЕНИЯ: г.Тула</t>
  </si>
  <si>
    <t>НАЧАЛО ГОНКИ:</t>
  </si>
  <si>
    <t>Номер-код ВРВС: 0080451611Я</t>
  </si>
  <si>
    <t>ДАТА ПРОВЕДЕНИЯ: 19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</si>
  <si>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</si>
  <si>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</si>
  <si>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</si>
  <si>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</si>
  <si>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</si>
  <si>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</si>
  <si>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</si>
  <si>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</si>
  <si>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</si>
  <si>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</si>
  <si>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</si>
  <si>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</si>
  <si>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</si>
  <si>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</si>
  <si>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</si>
  <si>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</t>
  </si>
  <si>
    <t>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</si>
  <si>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</si>
  <si>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</si>
  <si>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</si>
  <si>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</si>
  <si>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</si>
  <si>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</si>
  <si>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</si>
  <si>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</si>
  <si>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</si>
  <si>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</si>
  <si>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+16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</si>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</sst>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97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Fill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right" vertical="center"/>
    </xf>
    <xf numFmtId="0" fontId="11" fillId="2" borderId="9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14" fontId="9" fillId="0" borderId="9" xfId="1" applyNumberFormat="1" applyFont="1" applyFill="1" applyBorder="1" applyAlignment="1">
      <alignment vertical="center"/>
    </xf>
    <xf numFmtId="0" fontId="9" fillId="0" borderId="9" xfId="1" applyFont="1" applyFill="1" applyBorder="1" applyAlignment="1">
      <alignment horizontal="right" vertical="center"/>
    </xf>
    <xf numFmtId="0" fontId="12" fillId="0" borderId="9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10" fillId="0" borderId="9" xfId="1" applyFont="1" applyFill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vertical="center"/>
    </xf>
    <xf numFmtId="14" fontId="10" fillId="0" borderId="9" xfId="1" applyNumberFormat="1" applyFont="1" applyBorder="1" applyAlignment="1">
      <alignment vertical="center"/>
    </xf>
    <xf numFmtId="0" fontId="10" fillId="0" borderId="9" xfId="1" applyFont="1" applyBorder="1" applyAlignment="1">
      <alignment horizontal="right" vertical="center"/>
    </xf>
    <xf numFmtId="164" fontId="10" fillId="0" borderId="9" xfId="1" applyNumberFormat="1" applyFont="1" applyBorder="1" applyAlignment="1">
      <alignment vertical="center"/>
    </xf>
    <xf numFmtId="164" fontId="10" fillId="0" borderId="9" xfId="1" applyNumberFormat="1" applyFont="1" applyBorder="1" applyAlignment="1">
      <alignment horizontal="right" vertical="center"/>
    </xf>
    <xf numFmtId="0" fontId="10" fillId="0" borderId="9" xfId="1" applyFont="1" applyFill="1" applyBorder="1" applyAlignment="1">
      <alignment horizontal="center" vertical="center"/>
    </xf>
    <xf numFmtId="14" fontId="10" fillId="0" borderId="9" xfId="1" applyNumberFormat="1" applyFont="1" applyFill="1" applyBorder="1" applyAlignment="1">
      <alignment vertical="center"/>
    </xf>
    <xf numFmtId="1" fontId="10" fillId="0" borderId="9" xfId="1" applyNumberFormat="1" applyFont="1" applyBorder="1" applyAlignment="1">
      <alignment vertical="center"/>
    </xf>
    <xf numFmtId="14" fontId="10" fillId="0" borderId="9" xfId="1" applyNumberFormat="1" applyFont="1" applyBorder="1" applyAlignment="1">
      <alignment horizontal="right" vertical="center"/>
    </xf>
    <xf numFmtId="49" fontId="10" fillId="0" borderId="9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  <xf numFmtId="0" fontId="11" fillId="2" borderId="9" xfId="2" applyFont="1" applyFill="1" applyBorder="1" applyAlignment="1">
      <alignment horizontal="center" vertical="center" wrapText="1"/>
    </xf>
    <xf numFmtId="14" fontId="11" fillId="2" borderId="9" xfId="2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vertical="center"/>
    </xf>
    <xf numFmtId="14" fontId="15" fillId="3" borderId="9" xfId="0" applyNumberFormat="1" applyFont="1" applyFill="1" applyBorder="1" applyAlignment="1">
      <alignment horizontal="center" vertical="center"/>
    </xf>
    <xf numFmtId="2" fontId="14" fillId="0" borderId="9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7" fillId="0" borderId="2" xfId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14" fontId="17" fillId="0" borderId="2" xfId="1" applyNumberFormat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left" vertical="center"/>
    </xf>
    <xf numFmtId="0" fontId="17" fillId="0" borderId="2" xfId="1" applyFont="1" applyBorder="1" applyAlignment="1">
      <alignment horizontal="right" vertical="center"/>
    </xf>
    <xf numFmtId="0" fontId="17" fillId="0" borderId="3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5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6" xfId="1" applyFont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438150</xdr:colOff>
      <xdr:row>5</xdr:row>
      <xdr:rowOff>266700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343027" cy="1615169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133350</xdr:colOff>
      <xdr:row>5</xdr:row>
      <xdr:rowOff>285750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453" y="432904"/>
          <a:ext cx="2027297" cy="1538771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533401</xdr:colOff>
      <xdr:row>5</xdr:row>
      <xdr:rowOff>58898</xdr:rowOff>
    </xdr:from>
    <xdr:to>
      <xdr:col>16</xdr:col>
      <xdr:colOff>424253</xdr:colOff>
      <xdr:row>8</xdr:row>
      <xdr:rowOff>76200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2802851" y="17543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304800</xdr:colOff>
      <xdr:row>54</xdr:row>
      <xdr:rowOff>190500</xdr:rowOff>
    </xdr:from>
    <xdr:to>
      <xdr:col>6</xdr:col>
      <xdr:colOff>1504950</xdr:colOff>
      <xdr:row>55</xdr:row>
      <xdr:rowOff>581068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53950" y="18059400"/>
          <a:ext cx="1200150" cy="685843"/>
        </a:xfrm>
        <a:prstGeom prst="rect">
          <a:avLst/>
        </a:prstGeom>
      </xdr:spPr>
    </xdr:pic>
    <xdr:clientData/>
  </xdr:twoCellAnchor>
  <xdr:twoCellAnchor editAs="oneCell">
    <xdr:from>
      <xdr:col>7</xdr:col>
      <xdr:colOff>1466850</xdr:colOff>
      <xdr:row>54</xdr:row>
      <xdr:rowOff>91774</xdr:rowOff>
    </xdr:from>
    <xdr:to>
      <xdr:col>8</xdr:col>
      <xdr:colOff>1009650</xdr:colOff>
      <xdr:row>55</xdr:row>
      <xdr:rowOff>615363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497425" y="17960674"/>
          <a:ext cx="1238250" cy="818864"/>
        </a:xfrm>
        <a:prstGeom prst="rect">
          <a:avLst/>
        </a:prstGeom>
      </xdr:spPr>
    </xdr:pic>
    <xdr:clientData/>
  </xdr:twoCellAnchor>
  <xdr:twoCellAnchor editAs="oneCell">
    <xdr:from>
      <xdr:col>11</xdr:col>
      <xdr:colOff>514350</xdr:colOff>
      <xdr:row>53</xdr:row>
      <xdr:rowOff>209550</xdr:rowOff>
    </xdr:from>
    <xdr:to>
      <xdr:col>14</xdr:col>
      <xdr:colOff>280559</xdr:colOff>
      <xdr:row>55</xdr:row>
      <xdr:rowOff>215699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450300" y="17783175"/>
          <a:ext cx="1623584" cy="596699"/>
        </a:xfrm>
        <a:prstGeom prst="rect">
          <a:avLst/>
        </a:prstGeom>
      </xdr:spPr>
    </xdr:pic>
    <xdr:clientData/>
  </xdr:twoCellAnchor>
  <xdr:twoCellAnchor editAs="oneCell">
    <xdr:from>
      <xdr:col>7</xdr:col>
      <xdr:colOff>1543050</xdr:colOff>
      <xdr:row>0</xdr:row>
      <xdr:rowOff>323850</xdr:rowOff>
    </xdr:from>
    <xdr:to>
      <xdr:col>8</xdr:col>
      <xdr:colOff>1359539</xdr:colOff>
      <xdr:row>6</xdr:row>
      <xdr:rowOff>70262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573625" y="323850"/>
          <a:ext cx="1511939" cy="1813337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2895600</xdr:colOff>
      <xdr:row>54</xdr:row>
      <xdr:rowOff>247650</xdr:rowOff>
    </xdr:from>
    <xdr:to>
      <xdr:col>3</xdr:col>
      <xdr:colOff>3954582</xdr:colOff>
      <xdr:row>55</xdr:row>
      <xdr:rowOff>539750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477000" y="18116550"/>
          <a:ext cx="1058982" cy="587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нка с выбыванием Жен  "/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/>
      <sheetData sheetId="3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0"/>
  <sheetViews>
    <sheetView tabSelected="1" view="pageBreakPreview" zoomScale="50" zoomScaleNormal="90" zoomScaleSheetLayoutView="50" workbookViewId="0">
      <selection activeCell="X27" sqref="X27"/>
    </sheetView>
  </sheetViews>
  <sheetFormatPr defaultColWidth="9.28515625" defaultRowHeight="12.75" x14ac:dyDescent="0.25"/>
  <cols>
    <col min="1" max="1" width="9.28515625" style="12" customWidth="1"/>
    <col min="2" max="2" width="10.5703125" style="46" customWidth="1"/>
    <col min="3" max="3" width="33.85546875" style="46" customWidth="1"/>
    <col min="4" max="4" width="78.7109375" style="12" customWidth="1"/>
    <col min="5" max="5" width="30" style="47" customWidth="1"/>
    <col min="6" max="6" width="21.28515625" style="12" customWidth="1"/>
    <col min="7" max="7" width="56.7109375" style="12" customWidth="1"/>
    <col min="8" max="8" width="25.42578125" style="12" customWidth="1"/>
    <col min="9" max="9" width="29.5703125" style="12" customWidth="1"/>
    <col min="10" max="16384" width="9.28515625" style="12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4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10"/>
      <c r="C12" s="10"/>
      <c r="D12" s="10"/>
      <c r="E12" s="10"/>
      <c r="F12" s="10"/>
      <c r="G12" s="10"/>
      <c r="H12" s="10"/>
      <c r="I12" s="11"/>
    </row>
    <row r="13" spans="1:9" ht="18.75" x14ac:dyDescent="0.25">
      <c r="A13" s="13" t="s">
        <v>9</v>
      </c>
      <c r="B13" s="14"/>
      <c r="C13" s="14"/>
      <c r="D13" s="15"/>
      <c r="E13" s="16"/>
      <c r="F13" s="17"/>
      <c r="G13" s="18" t="s">
        <v>10</v>
      </c>
      <c r="H13" s="17"/>
      <c r="I13" s="19" t="s">
        <v>11</v>
      </c>
    </row>
    <row r="14" spans="1:9" ht="18.75" x14ac:dyDescent="0.25">
      <c r="A14" s="20" t="s">
        <v>12</v>
      </c>
      <c r="B14" s="21"/>
      <c r="C14" s="21"/>
      <c r="D14" s="22"/>
      <c r="E14" s="23"/>
      <c r="F14" s="24"/>
      <c r="G14" s="25" t="s">
        <v>13</v>
      </c>
      <c r="H14" s="24"/>
      <c r="I14" s="26" t="s">
        <v>14</v>
      </c>
    </row>
    <row r="15" spans="1:9" ht="18.75" customHeight="1" x14ac:dyDescent="0.25">
      <c r="A15" s="27" t="s">
        <v>15</v>
      </c>
      <c r="B15" s="27"/>
      <c r="C15" s="27"/>
      <c r="D15" s="27"/>
      <c r="E15" s="27"/>
      <c r="F15" s="27"/>
      <c r="G15" s="27"/>
      <c r="H15" s="27" t="s">
        <v>16</v>
      </c>
      <c r="I15" s="27"/>
    </row>
    <row r="16" spans="1:9" ht="15" x14ac:dyDescent="0.25">
      <c r="A16" s="28"/>
      <c r="B16" s="29"/>
      <c r="C16" s="29"/>
      <c r="D16" s="28"/>
      <c r="E16" s="30"/>
      <c r="F16" s="28"/>
      <c r="G16" s="31" t="s">
        <v>17</v>
      </c>
      <c r="H16" s="32" t="s">
        <v>18</v>
      </c>
      <c r="I16" s="33"/>
    </row>
    <row r="17" spans="1:9" ht="18.75" x14ac:dyDescent="0.25">
      <c r="A17" s="34" t="s">
        <v>19</v>
      </c>
      <c r="B17" s="35"/>
      <c r="C17" s="35"/>
      <c r="D17" s="36"/>
      <c r="E17" s="37"/>
      <c r="F17" s="36"/>
      <c r="G17" s="38" t="s">
        <v>20</v>
      </c>
      <c r="H17" s="39" t="s">
        <v>21</v>
      </c>
      <c r="I17" s="40" t="s">
        <v>22</v>
      </c>
    </row>
    <row r="18" spans="1:9" ht="18.75" x14ac:dyDescent="0.25">
      <c r="A18" s="34" t="s">
        <v>23</v>
      </c>
      <c r="B18" s="41"/>
      <c r="C18" s="41"/>
      <c r="D18" s="38"/>
      <c r="E18" s="42"/>
      <c r="F18" s="34"/>
      <c r="G18" s="38" t="s">
        <v>24</v>
      </c>
      <c r="H18" s="39" t="s">
        <v>25</v>
      </c>
      <c r="I18" s="43">
        <v>333</v>
      </c>
    </row>
    <row r="19" spans="1:9" ht="18.75" x14ac:dyDescent="0.25">
      <c r="A19" s="34" t="s">
        <v>26</v>
      </c>
      <c r="B19" s="35"/>
      <c r="C19" s="35"/>
      <c r="D19" s="38"/>
      <c r="E19" s="44"/>
      <c r="F19" s="36"/>
      <c r="G19" s="38" t="s">
        <v>27</v>
      </c>
      <c r="H19" s="39" t="s">
        <v>28</v>
      </c>
      <c r="I19" s="45" t="s">
        <v>29</v>
      </c>
    </row>
    <row r="20" spans="1:9" ht="6.75" customHeight="1" x14ac:dyDescent="0.25"/>
    <row r="21" spans="1:9" ht="20.45" customHeight="1" x14ac:dyDescent="0.25">
      <c r="A21" s="27" t="s">
        <v>30</v>
      </c>
      <c r="B21" s="48" t="s">
        <v>31</v>
      </c>
      <c r="C21" s="48" t="s">
        <v>32</v>
      </c>
      <c r="D21" s="48" t="s">
        <v>33</v>
      </c>
      <c r="E21" s="49" t="s">
        <v>34</v>
      </c>
      <c r="F21" s="48" t="s">
        <v>35</v>
      </c>
      <c r="G21" s="48" t="s">
        <v>36</v>
      </c>
      <c r="H21" s="50" t="s">
        <v>37</v>
      </c>
      <c r="I21" s="50" t="s">
        <v>38</v>
      </c>
    </row>
    <row r="22" spans="1:9" ht="20.45" customHeight="1" x14ac:dyDescent="0.25">
      <c r="A22" s="27"/>
      <c r="B22" s="48"/>
      <c r="C22" s="48"/>
      <c r="D22" s="48"/>
      <c r="E22" s="49"/>
      <c r="F22" s="48"/>
      <c r="G22" s="48"/>
      <c r="H22" s="50"/>
      <c r="I22" s="50"/>
    </row>
    <row r="23" spans="1:9" s="57" customFormat="1" ht="30" customHeight="1" x14ac:dyDescent="0.25">
      <c r="A23" s="51">
        <v>1</v>
      </c>
      <c r="B23" s="52">
        <v>104</v>
      </c>
      <c r="C23" s="53" t="str">
        <f>VLOOKUP(B23,[1]Список!$A$1:$F$550,2,0)</f>
        <v>100 349 197 78</v>
      </c>
      <c r="D23" s="54" t="str">
        <f>VLOOKUP(B23,[1]Список!$A$1:$F$550,3,0)</f>
        <v xml:space="preserve">БУРЛАКОВА Яна/BURLAKOVA Iana </v>
      </c>
      <c r="E23" s="55">
        <f>VLOOKUP(B23,[1]Список!$A$1:$F$550,4,0)</f>
        <v>36739</v>
      </c>
      <c r="F23" s="53" t="str">
        <f>VLOOKUP(B23,[1]Список!$A$1:$F$550,5,0)</f>
        <v>ЗМС</v>
      </c>
      <c r="G23" s="53" t="str">
        <f>VLOOKUP(B23,[1]Список!$A$1:$F$550,6,0)</f>
        <v>Москва</v>
      </c>
      <c r="H23" s="51"/>
      <c r="I23" s="56"/>
    </row>
    <row r="24" spans="1:9" s="57" customFormat="1" ht="30" customHeight="1" x14ac:dyDescent="0.25">
      <c r="A24" s="51">
        <v>2</v>
      </c>
      <c r="B24" s="52">
        <v>105</v>
      </c>
      <c r="C24" s="53" t="str">
        <f>VLOOKUP(B24,[1]Список!$A$1:$F$550,2,0)</f>
        <v>100 901 875 50</v>
      </c>
      <c r="D24" s="54" t="str">
        <f>VLOOKUP(B24,[1]Список!$A$1:$F$550,3,0)</f>
        <v xml:space="preserve">ЛЫСЕНКО Алина /LYSENKO Alina                                  </v>
      </c>
      <c r="E24" s="55">
        <f>VLOOKUP(B24,[1]Список!$A$1:$F$550,4,0)</f>
        <v>37758</v>
      </c>
      <c r="F24" s="53" t="str">
        <f>VLOOKUP(B24,[1]Список!$A$1:$F$550,5,0)</f>
        <v>МСМК</v>
      </c>
      <c r="G24" s="53" t="str">
        <f>VLOOKUP(B24,[1]Список!$A$1:$F$550,6,0)</f>
        <v>Москва</v>
      </c>
      <c r="H24" s="51"/>
      <c r="I24" s="56"/>
    </row>
    <row r="25" spans="1:9" s="57" customFormat="1" ht="30" customHeight="1" x14ac:dyDescent="0.25">
      <c r="A25" s="51">
        <v>3</v>
      </c>
      <c r="B25" s="52">
        <v>111</v>
      </c>
      <c r="C25" s="53" t="str">
        <f>VLOOKUP(B25,[1]Список!$A$1:$F$550,2,0)</f>
        <v>100 948 933 63</v>
      </c>
      <c r="D25" s="54" t="str">
        <f>VLOOKUP(B25,[1]Список!$A$1:$F$550,3,0)</f>
        <v xml:space="preserve">СЕМЕНЮК Яна/SEMENYUK Yana </v>
      </c>
      <c r="E25" s="55">
        <f>VLOOKUP(B25,[1]Список!$A$1:$F$550,4,0)</f>
        <v>38783</v>
      </c>
      <c r="F25" s="53" t="str">
        <f>VLOOKUP(B25,[1]Список!$A$1:$F$550,5,0)</f>
        <v>МС</v>
      </c>
      <c r="G25" s="53" t="str">
        <f>VLOOKUP(B25,[1]Список!$A$1:$F$550,6,0)</f>
        <v>Москва</v>
      </c>
      <c r="H25" s="51"/>
      <c r="I25" s="56"/>
    </row>
    <row r="26" spans="1:9" s="57" customFormat="1" ht="30" customHeight="1" x14ac:dyDescent="0.25">
      <c r="A26" s="51">
        <v>4</v>
      </c>
      <c r="B26" s="52">
        <v>101</v>
      </c>
      <c r="C26" s="53" t="str">
        <f>VLOOKUP(B26,[1]Список!$A$1:$F$550,2,0)</f>
        <v>100 072 724 55</v>
      </c>
      <c r="D26" s="54" t="str">
        <f>VLOOKUP(B26,[1]Список!$A$1:$F$550,3,0)</f>
        <v xml:space="preserve">ШМЕЛЕВА Дарья/SHMELEVA Daria        </v>
      </c>
      <c r="E26" s="55">
        <f>VLOOKUP(B26,[1]Список!$A$1:$F$550,4,0)</f>
        <v>34633</v>
      </c>
      <c r="F26" s="53" t="str">
        <f>VLOOKUP(B26,[1]Список!$A$1:$F$550,5,0)</f>
        <v>ЗМС</v>
      </c>
      <c r="G26" s="53" t="str">
        <f>VLOOKUP(B26,[1]Список!$A$1:$F$550,6,0)</f>
        <v>Москва</v>
      </c>
      <c r="H26" s="51"/>
      <c r="I26" s="56"/>
    </row>
    <row r="27" spans="1:9" s="57" customFormat="1" ht="30" customHeight="1" x14ac:dyDescent="0.25">
      <c r="A27" s="51">
        <v>5</v>
      </c>
      <c r="B27" s="52">
        <v>106</v>
      </c>
      <c r="C27" s="53" t="str">
        <f>VLOOKUP(B27,[1]Список!$A$1:$F$550,2,0)</f>
        <v>100 787 947 00</v>
      </c>
      <c r="D27" s="54" t="str">
        <f>VLOOKUP(B27,[1]Список!$A$1:$F$550,3,0)</f>
        <v xml:space="preserve">БОГОМОЛОВА Елизавета /BOGOMOLOVA Elizaveta                             </v>
      </c>
      <c r="E27" s="55">
        <f>VLOOKUP(B27,[1]Список!$A$1:$F$550,4,0)</f>
        <v>37812</v>
      </c>
      <c r="F27" s="53" t="str">
        <f>VLOOKUP(B27,[1]Список!$A$1:$F$550,5,0)</f>
        <v>МС</v>
      </c>
      <c r="G27" s="53" t="str">
        <f>VLOOKUP(B27,[1]Список!$A$1:$F$550,6,0)</f>
        <v>Москва</v>
      </c>
      <c r="H27" s="51"/>
      <c r="I27" s="56"/>
    </row>
    <row r="28" spans="1:9" s="57" customFormat="1" ht="30" customHeight="1" x14ac:dyDescent="0.25">
      <c r="A28" s="51">
        <v>6</v>
      </c>
      <c r="B28" s="52">
        <v>110</v>
      </c>
      <c r="C28" s="53" t="str">
        <f>VLOOKUP(B28,[1]Список!$A$1:$F$550,2,0)</f>
        <v>100 949 173 12</v>
      </c>
      <c r="D28" s="54" t="str">
        <f>VLOOKUP(B28,[1]Список!$A$1:$F$550,3,0)</f>
        <v>СОЛОЗОБОВА Елизавета/SOLOZOBOVA Elizaveta</v>
      </c>
      <c r="E28" s="55">
        <f>VLOOKUP(B28,[1]Список!$A$1:$F$550,4,0)</f>
        <v>38671</v>
      </c>
      <c r="F28" s="53" t="str">
        <f>VLOOKUP(B28,[1]Список!$A$1:$F$550,5,0)</f>
        <v>МС</v>
      </c>
      <c r="G28" s="53" t="str">
        <f>VLOOKUP(B28,[1]Список!$A$1:$F$550,6,0)</f>
        <v>Москва</v>
      </c>
      <c r="H28" s="51"/>
      <c r="I28" s="56"/>
    </row>
    <row r="29" spans="1:9" s="57" customFormat="1" ht="30" customHeight="1" x14ac:dyDescent="0.25">
      <c r="A29" s="51">
        <v>7</v>
      </c>
      <c r="B29" s="52">
        <v>103</v>
      </c>
      <c r="C29" s="53" t="str">
        <f>VLOOKUP(B29,[1]Список!$A$1:$F$550,2,0)</f>
        <v>100 146 301 09</v>
      </c>
      <c r="D29" s="54" t="str">
        <f>VLOOKUP(B29,[1]Список!$A$1:$F$550,3,0)</f>
        <v>ВАЩЕНКО Полина /VASHCHENKO Polina</v>
      </c>
      <c r="E29" s="55">
        <f>VLOOKUP(B29,[1]Список!$A$1:$F$550,4,0)</f>
        <v>36529</v>
      </c>
      <c r="F29" s="53" t="str">
        <f>VLOOKUP(B29,[1]Список!$A$1:$F$550,5,0)</f>
        <v>МСМК</v>
      </c>
      <c r="G29" s="53" t="str">
        <f>VLOOKUP(B29,[1]Список!$A$1:$F$550,6,0)</f>
        <v>Москва</v>
      </c>
      <c r="H29" s="51"/>
      <c r="I29" s="56"/>
    </row>
    <row r="30" spans="1:9" s="57" customFormat="1" ht="30" customHeight="1" x14ac:dyDescent="0.25">
      <c r="A30" s="51">
        <v>8</v>
      </c>
      <c r="B30" s="52">
        <v>121</v>
      </c>
      <c r="C30" s="53" t="str">
        <f>VLOOKUP(B30,[1]Список!$A$1:$F$550,2,0)</f>
        <v>100 090 456 36</v>
      </c>
      <c r="D30" s="54" t="str">
        <f>VLOOKUP(B30,[1]Список!$A$1:$F$550,3,0)</f>
        <v>АНТОНОВА Наталия /ANTONOVA NATALIIA</v>
      </c>
      <c r="E30" s="55">
        <f>VLOOKUP(B30,[1]Список!$A$1:$F$550,4,0)</f>
        <v>34844</v>
      </c>
      <c r="F30" s="53" t="str">
        <f>VLOOKUP(B30,[1]Список!$A$1:$F$550,5,0)</f>
        <v>ЗМС</v>
      </c>
      <c r="G30" s="53" t="str">
        <f>VLOOKUP(B30,[1]Список!$A$1:$F$550,6,0)</f>
        <v>Санкт-Петербург</v>
      </c>
      <c r="H30" s="51"/>
      <c r="I30" s="56"/>
    </row>
    <row r="31" spans="1:9" s="57" customFormat="1" ht="30" customHeight="1" x14ac:dyDescent="0.25">
      <c r="A31" s="51">
        <v>9</v>
      </c>
      <c r="B31" s="52">
        <v>146</v>
      </c>
      <c r="C31" s="53" t="str">
        <f>VLOOKUP(B31,[1]Список!$A$1:$F$550,2,0)</f>
        <v>100 349 912 17</v>
      </c>
      <c r="D31" s="54" t="str">
        <f>VLOOKUP(B31,[1]Список!$A$1:$F$550,3,0)</f>
        <v>АНДРЕЕВА Ксения/ANDREEVA Kseniia</v>
      </c>
      <c r="E31" s="55">
        <f>VLOOKUP(B31,[1]Список!$A$1:$F$550,4,0)</f>
        <v>36732</v>
      </c>
      <c r="F31" s="53" t="str">
        <f>VLOOKUP(B31,[1]Список!$A$1:$F$550,5,0)</f>
        <v>МСМК</v>
      </c>
      <c r="G31" s="53" t="str">
        <f>VLOOKUP(B31,[1]Список!$A$1:$F$550,6,0)</f>
        <v>Тульская область</v>
      </c>
      <c r="H31" s="51"/>
      <c r="I31" s="56"/>
    </row>
    <row r="32" spans="1:9" s="57" customFormat="1" ht="30" customHeight="1" x14ac:dyDescent="0.25">
      <c r="A32" s="51">
        <v>10</v>
      </c>
      <c r="B32" s="52">
        <v>112</v>
      </c>
      <c r="C32" s="53" t="str">
        <f>VLOOKUP(B32,[1]Список!$A$1:$F$550,2,0)</f>
        <v>100 894 611 61</v>
      </c>
      <c r="D32" s="54" t="str">
        <f>VLOOKUP(B32,[1]Список!$A$1:$F$550,3,0)</f>
        <v>НОВИКОВА Софья/NOVIKOVA Sofia</v>
      </c>
      <c r="E32" s="55">
        <f>VLOOKUP(B32,[1]Список!$A$1:$F$550,4,0)</f>
        <v>38988</v>
      </c>
      <c r="F32" s="53" t="str">
        <f>VLOOKUP(B32,[1]Список!$A$1:$F$550,5,0)</f>
        <v>МС</v>
      </c>
      <c r="G32" s="53" t="str">
        <f>VLOOKUP(B32,[1]Список!$A$1:$F$550,6,0)</f>
        <v>Москва</v>
      </c>
      <c r="H32" s="51"/>
      <c r="I32" s="56"/>
    </row>
    <row r="33" spans="1:9" s="57" customFormat="1" ht="30" customHeight="1" x14ac:dyDescent="0.25">
      <c r="A33" s="51">
        <v>11</v>
      </c>
      <c r="B33" s="52">
        <v>151</v>
      </c>
      <c r="C33" s="53" t="str">
        <f>VLOOKUP(B33,[1]Список!$A$1:$F$550,2,0)</f>
        <v>100 919 705 3</v>
      </c>
      <c r="D33" s="54" t="str">
        <f>VLOOKUP(B33,[1]Список!$A$1:$F$550,3,0)</f>
        <v>ЕВЛАНОВА Екатерина/EVLANOVA Ekaterina</v>
      </c>
      <c r="E33" s="55">
        <f>VLOOKUP(B33,[1]Список!$A$1:$F$550,4,0)</f>
        <v>39047</v>
      </c>
      <c r="F33" s="53" t="str">
        <f>VLOOKUP(B33,[1]Список!$A$1:$F$550,5,0)</f>
        <v>МС</v>
      </c>
      <c r="G33" s="53" t="str">
        <f>VLOOKUP(B33,[1]Список!$A$1:$F$550,6,0)</f>
        <v>Тульская область</v>
      </c>
      <c r="H33" s="51"/>
      <c r="I33" s="56"/>
    </row>
    <row r="34" spans="1:9" s="57" customFormat="1" ht="30" customHeight="1" x14ac:dyDescent="0.25">
      <c r="A34" s="51">
        <v>12</v>
      </c>
      <c r="B34" s="52">
        <v>126</v>
      </c>
      <c r="C34" s="53" t="str">
        <f>VLOOKUP(B34,[1]Список!$A$1:$F$550,2,0)</f>
        <v>101 285 898 50</v>
      </c>
      <c r="D34" s="54" t="str">
        <f>VLOOKUP(B34,[1]Список!$A$1:$F$550,3,0)</f>
        <v>БЕЛЯЕВА Анна/BELIAEVA Anna</v>
      </c>
      <c r="E34" s="55">
        <f>VLOOKUP(B34,[1]Список!$A$1:$F$550,4,0)</f>
        <v>38965</v>
      </c>
      <c r="F34" s="53" t="str">
        <f>VLOOKUP(B34,[1]Список!$A$1:$F$550,5,0)</f>
        <v>МС</v>
      </c>
      <c r="G34" s="53" t="str">
        <f>VLOOKUP(B34,[1]Список!$A$1:$F$550,6,0)</f>
        <v>Санкт-Петербург</v>
      </c>
      <c r="H34" s="51"/>
      <c r="I34" s="56"/>
    </row>
    <row r="35" spans="1:9" s="57" customFormat="1" ht="30" customHeight="1" x14ac:dyDescent="0.25">
      <c r="A35" s="51">
        <v>13</v>
      </c>
      <c r="B35" s="52">
        <v>107</v>
      </c>
      <c r="C35" s="53" t="str">
        <f>VLOOKUP(B35,[1]Список!$A$1:$F$550,2,0)</f>
        <v>100 779 495 84</v>
      </c>
      <c r="D35" s="54" t="str">
        <f>VLOOKUP(B35,[1]Список!$A$1:$F$550,3,0)</f>
        <v xml:space="preserve">БЛАГОДАРОВА Варвара/BLAGODAROVA Varvara                                       </v>
      </c>
      <c r="E35" s="55">
        <f>VLOOKUP(B35,[1]Список!$A$1:$F$550,4,0)</f>
        <v>37972</v>
      </c>
      <c r="F35" s="53" t="str">
        <f>VLOOKUP(B35,[1]Список!$A$1:$F$550,5,0)</f>
        <v>МС</v>
      </c>
      <c r="G35" s="53" t="str">
        <f>VLOOKUP(B35,[1]Список!$A$1:$F$550,6,0)</f>
        <v>Москва</v>
      </c>
      <c r="H35" s="51"/>
      <c r="I35" s="56"/>
    </row>
    <row r="36" spans="1:9" s="57" customFormat="1" ht="30" customHeight="1" x14ac:dyDescent="0.25">
      <c r="A36" s="51">
        <v>13</v>
      </c>
      <c r="B36" s="52">
        <v>136</v>
      </c>
      <c r="C36" s="53" t="str">
        <f>VLOOKUP(B36,[1]Список!$A$1:$F$550,2,0)</f>
        <v>101 611 585 11</v>
      </c>
      <c r="D36" s="54" t="str">
        <f>VLOOKUP(B36,[1]Список!$A$1:$F$550,3,0)</f>
        <v>АНДРЕЕВА Ксения/ANDREEVA Kseniia</v>
      </c>
      <c r="E36" s="55">
        <f>VLOOKUP(B36,[1]Список!$A$1:$F$550,4,0)</f>
        <v>36154</v>
      </c>
      <c r="F36" s="53" t="str">
        <f>VLOOKUP(B36,[1]Список!$A$1:$F$550,5,0)</f>
        <v>1 сп.р.</v>
      </c>
      <c r="G36" s="53" t="str">
        <f>VLOOKUP(B36,[1]Список!$A$1:$F$550,6,0)</f>
        <v>ULA</v>
      </c>
      <c r="H36" s="51"/>
      <c r="I36" s="56"/>
    </row>
    <row r="37" spans="1:9" s="57" customFormat="1" ht="30" customHeight="1" x14ac:dyDescent="0.25">
      <c r="A37" s="51">
        <v>13</v>
      </c>
      <c r="B37" s="52">
        <v>124</v>
      </c>
      <c r="C37" s="53" t="str">
        <f>VLOOKUP(B37,[1]Список!$A$1:$F$550,2,0)</f>
        <v>101 154 961 63</v>
      </c>
      <c r="D37" s="54" t="str">
        <f>VLOOKUP(B37,[1]Список!$A$1:$F$550,3,0)</f>
        <v>ЕФИМОВА Виктория /EFIMOVA Viktoriya</v>
      </c>
      <c r="E37" s="55">
        <f>VLOOKUP(B37,[1]Список!$A$1:$F$550,4,0)</f>
        <v>38895</v>
      </c>
      <c r="F37" s="53" t="str">
        <f>VLOOKUP(B37,[1]Список!$A$1:$F$550,5,0)</f>
        <v>МС</v>
      </c>
      <c r="G37" s="53" t="str">
        <f>VLOOKUP(B37,[1]Список!$A$1:$F$550,6,0)</f>
        <v>Санкт-Петербург</v>
      </c>
      <c r="H37" s="51"/>
      <c r="I37" s="56"/>
    </row>
    <row r="38" spans="1:9" s="57" customFormat="1" ht="30" customHeight="1" x14ac:dyDescent="0.25">
      <c r="A38" s="51">
        <v>13</v>
      </c>
      <c r="B38" s="52">
        <v>109</v>
      </c>
      <c r="C38" s="53" t="str">
        <f>VLOOKUP(B38,[1]Список!$A$1:$F$550,2,0)</f>
        <v>101 020 506 50</v>
      </c>
      <c r="D38" s="54" t="str">
        <f>VLOOKUP(B38,[1]Список!$A$1:$F$550,3,0)</f>
        <v xml:space="preserve">АРТЕМОВА Вера  /ARTEMOVA Vera                                                       </v>
      </c>
      <c r="E38" s="55">
        <f>VLOOKUP(B38,[1]Список!$A$1:$F$550,4,0)</f>
        <v>38399</v>
      </c>
      <c r="F38" s="53" t="str">
        <f>VLOOKUP(B38,[1]Список!$A$1:$F$550,5,0)</f>
        <v>МС</v>
      </c>
      <c r="G38" s="53" t="str">
        <f>VLOOKUP(B38,[1]Список!$A$1:$F$550,6,0)</f>
        <v>Москва</v>
      </c>
      <c r="H38" s="51"/>
      <c r="I38" s="56"/>
    </row>
    <row r="39" spans="1:9" s="57" customFormat="1" ht="30" customHeight="1" x14ac:dyDescent="0.25">
      <c r="A39" s="51">
        <v>17</v>
      </c>
      <c r="B39" s="52">
        <v>182</v>
      </c>
      <c r="C39" s="53" t="str">
        <f>VLOOKUP(B39,[1]Список!$A$1:$F$550,2,0)</f>
        <v>101 307 762 89</v>
      </c>
      <c r="D39" s="54" t="str">
        <f>VLOOKUP(B39,[1]Список!$A$1:$F$550,3,0)</f>
        <v>КОБЕЦ Александра/KOBETS Aleksandra</v>
      </c>
      <c r="E39" s="55">
        <f>VLOOKUP(B39,[1]Список!$A$1:$F$550,4,0)</f>
        <v>38747</v>
      </c>
      <c r="F39" s="53" t="str">
        <f>VLOOKUP(B39,[1]Список!$A$1:$F$550,5,0)</f>
        <v>МС</v>
      </c>
      <c r="G39" s="53" t="str">
        <f>VLOOKUP(B39,[1]Список!$A$1:$F$550,6,0)</f>
        <v>Московская область</v>
      </c>
      <c r="H39" s="51"/>
      <c r="I39" s="56"/>
    </row>
    <row r="40" spans="1:9" s="57" customFormat="1" ht="30" customHeight="1" x14ac:dyDescent="0.25">
      <c r="A40" s="51">
        <v>17</v>
      </c>
      <c r="B40" s="52">
        <v>169</v>
      </c>
      <c r="C40" s="53" t="str">
        <f>VLOOKUP(B40,[1]Список!$A$1:$F$550,2,0)</f>
        <v>100 776 216 06</v>
      </c>
      <c r="D40" s="54" t="str">
        <f>VLOOKUP(B40,[1]Список!$A$1:$F$550,3,0)</f>
        <v>АГАЕВА Алина/AGAEVA Alina</v>
      </c>
      <c r="E40" s="55">
        <f>VLOOKUP(B40,[1]Список!$A$1:$F$550,4,0)</f>
        <v>38545</v>
      </c>
      <c r="F40" s="53" t="str">
        <f>VLOOKUP(B40,[1]Список!$A$1:$F$550,5,0)</f>
        <v>КМС</v>
      </c>
      <c r="G40" s="53" t="str">
        <f>VLOOKUP(B40,[1]Список!$A$1:$F$550,6,0)</f>
        <v>Ростовская область</v>
      </c>
      <c r="H40" s="51"/>
      <c r="I40" s="56"/>
    </row>
    <row r="41" spans="1:9" s="57" customFormat="1" ht="30" customHeight="1" x14ac:dyDescent="0.25">
      <c r="A41" s="51">
        <v>17</v>
      </c>
      <c r="B41" s="52">
        <v>127</v>
      </c>
      <c r="C41" s="53" t="str">
        <f>VLOOKUP(B41,[1]Список!$A$1:$F$550,2,0)</f>
        <v>100 919 712 39</v>
      </c>
      <c r="D41" s="54" t="str">
        <f>VLOOKUP(B41,[1]Список!$A$1:$F$550,3,0)</f>
        <v>ГУЦА Дарья/GUTSA Dadia</v>
      </c>
      <c r="E41" s="55">
        <f>VLOOKUP(B41,[1]Список!$A$1:$F$550,4,0)</f>
        <v>38975</v>
      </c>
      <c r="F41" s="53" t="str">
        <f>VLOOKUP(B41,[1]Список!$A$1:$F$550,5,0)</f>
        <v>МС</v>
      </c>
      <c r="G41" s="53" t="str">
        <f>VLOOKUP(B41,[1]Список!$A$1:$F$550,6,0)</f>
        <v>Санкт-Петербург</v>
      </c>
      <c r="H41" s="51"/>
      <c r="I41" s="56"/>
    </row>
    <row r="42" spans="1:9" s="57" customFormat="1" ht="30" customHeight="1" x14ac:dyDescent="0.25">
      <c r="A42" s="51">
        <v>17</v>
      </c>
      <c r="B42" s="52">
        <v>108</v>
      </c>
      <c r="C42" s="53" t="str">
        <f>VLOOKUP(B42,[1]Список!$A$1:$F$550,2,0)</f>
        <v>101 040 215 68</v>
      </c>
      <c r="D42" s="54" t="str">
        <f>VLOOKUP(B42,[1]Список!$A$1:$F$550,3,0)</f>
        <v>БУЗИНА Елизавета /BUZINA Elizaveta</v>
      </c>
      <c r="E42" s="55">
        <f>VLOOKUP(B42,[1]Список!$A$1:$F$550,4,0)</f>
        <v>38246</v>
      </c>
      <c r="F42" s="53" t="str">
        <f>VLOOKUP(B42,[1]Список!$A$1:$F$550,5,0)</f>
        <v>МС</v>
      </c>
      <c r="G42" s="53" t="str">
        <f>VLOOKUP(B42,[1]Список!$A$1:$F$550,6,0)</f>
        <v>Москва</v>
      </c>
      <c r="H42" s="51"/>
      <c r="I42" s="56"/>
    </row>
    <row r="43" spans="1:9" s="57" customFormat="1" ht="30" customHeight="1" x14ac:dyDescent="0.25">
      <c r="A43" s="51">
        <v>21</v>
      </c>
      <c r="B43" s="52">
        <v>168</v>
      </c>
      <c r="C43" s="53" t="str">
        <f>VLOOKUP(B43,[1]Список!$A$1:$F$550,2,0)</f>
        <v>100 360 214 37</v>
      </c>
      <c r="D43" s="54" t="str">
        <f>VLOOKUP(B43,[1]Список!$A$1:$F$550,3,0)</f>
        <v>ВОЛОДИНА Софья/VOLODINA Sofia</v>
      </c>
      <c r="E43" s="55">
        <f>VLOOKUP(B43,[1]Список!$A$1:$F$550,4,0)</f>
        <v>37302</v>
      </c>
      <c r="F43" s="53" t="str">
        <f>VLOOKUP(B43,[1]Список!$A$1:$F$550,5,0)</f>
        <v>МС</v>
      </c>
      <c r="G43" s="53" t="str">
        <f>VLOOKUP(B43,[1]Список!$A$1:$F$550,6,0)</f>
        <v>Ростовская область</v>
      </c>
      <c r="H43" s="51"/>
      <c r="I43" s="56"/>
    </row>
    <row r="44" spans="1:9" s="57" customFormat="1" ht="30" customHeight="1" x14ac:dyDescent="0.25">
      <c r="A44" s="51">
        <v>21</v>
      </c>
      <c r="B44" s="52">
        <v>134</v>
      </c>
      <c r="C44" s="53" t="str">
        <f>VLOOKUP(B44,[1]Список!$A$1:$F$550,2,0)</f>
        <v>101 069 322 75</v>
      </c>
      <c r="D44" s="54" t="str">
        <f>VLOOKUP(B44,[1]Список!$A$1:$F$550,3,0)</f>
        <v xml:space="preserve">ПОТАПОВА Екатерина/POTAPOVA Ekaterina </v>
      </c>
      <c r="E44" s="55">
        <f>VLOOKUP(B44,[1]Список!$A$1:$F$550,4,0)</f>
        <v>38649</v>
      </c>
      <c r="F44" s="53" t="str">
        <f>VLOOKUP(B44,[1]Список!$A$1:$F$550,5,0)</f>
        <v>КМС</v>
      </c>
      <c r="G44" s="53" t="str">
        <f>VLOOKUP(B44,[1]Список!$A$1:$F$550,6,0)</f>
        <v>Кемеровская область -Кузбасс</v>
      </c>
      <c r="H44" s="51"/>
      <c r="I44" s="56"/>
    </row>
    <row r="45" spans="1:9" s="57" customFormat="1" ht="30" customHeight="1" x14ac:dyDescent="0.25">
      <c r="A45" s="51">
        <v>21</v>
      </c>
      <c r="B45" s="52">
        <v>123</v>
      </c>
      <c r="C45" s="53" t="str">
        <f>VLOOKUP(B45,[1]Список!$A$1:$F$550,2,0)</f>
        <v>100 904 206 53</v>
      </c>
      <c r="D45" s="54" t="str">
        <f>VLOOKUP(B45,[1]Список!$A$1:$F$550,3,0)</f>
        <v>ИМИНОВА Камила/IMINOVA Kamila</v>
      </c>
      <c r="E45" s="55">
        <f>VLOOKUP(B45,[1]Список!$A$1:$F$550,4,0)</f>
        <v>38763</v>
      </c>
      <c r="F45" s="53" t="str">
        <f>VLOOKUP(B45,[1]Список!$A$1:$F$550,5,0)</f>
        <v>МС</v>
      </c>
      <c r="G45" s="53" t="str">
        <f>VLOOKUP(B45,[1]Список!$A$1:$F$550,6,0)</f>
        <v>Санкт-Петербург</v>
      </c>
      <c r="H45" s="51"/>
      <c r="I45" s="56"/>
    </row>
    <row r="46" spans="1:9" s="57" customFormat="1" ht="30" customHeight="1" x14ac:dyDescent="0.25">
      <c r="A46" s="51">
        <v>21</v>
      </c>
      <c r="B46" s="52">
        <v>184</v>
      </c>
      <c r="C46" s="53" t="str">
        <f>VLOOKUP(B46,[1]Список!$A$1:$F$550,2,0)</f>
        <v>100 968 818 63</v>
      </c>
      <c r="D46" s="54" t="str">
        <f>VLOOKUP(B46,[1]Список!$A$1:$F$550,3,0)</f>
        <v>СОРОКОЛАТОВАСофья/Sorokolatova Sofya</v>
      </c>
      <c r="E46" s="55">
        <f>VLOOKUP(B46,[1]Список!$A$1:$F$550,4,0)</f>
        <v>38931</v>
      </c>
      <c r="F46" s="53" t="str">
        <f>VLOOKUP(B46,[1]Список!$A$1:$F$550,5,0)</f>
        <v>МС</v>
      </c>
      <c r="G46" s="53" t="str">
        <f>VLOOKUP(B46,[1]Список!$A$1:$F$550,6,0)</f>
        <v>Республика Крым</v>
      </c>
      <c r="H46" s="51"/>
      <c r="I46" s="56"/>
    </row>
    <row r="47" spans="1:9" s="57" customFormat="1" ht="30" customHeight="1" x14ac:dyDescent="0.25">
      <c r="A47" s="51">
        <v>25</v>
      </c>
      <c r="B47" s="52">
        <v>186</v>
      </c>
      <c r="C47" s="53" t="str">
        <f>VLOOKUP(B47,[1]Список!$A$1:$F$550,2,0)</f>
        <v>101 297 643 58</v>
      </c>
      <c r="D47" s="54" t="str">
        <f>VLOOKUP(B47,[1]Список!$A$1:$F$550,3,0)</f>
        <v xml:space="preserve">МКРТЧЯН Светлана/ Svetlana Mkrtchyan </v>
      </c>
      <c r="E47" s="55">
        <f>VLOOKUP(B47,[1]Список!$A$1:$F$550,4,0)</f>
        <v>38718</v>
      </c>
      <c r="F47" s="53">
        <f>VLOOKUP(B47,[1]Список!$A$1:$F$550,5,0)</f>
        <v>0</v>
      </c>
      <c r="G47" s="53" t="str">
        <f>VLOOKUP(B47,[1]Список!$A$1:$F$550,6,0)</f>
        <v>Армения</v>
      </c>
      <c r="H47" s="51"/>
      <c r="I47" s="56"/>
    </row>
    <row r="48" spans="1:9" s="57" customFormat="1" ht="30" customHeight="1" x14ac:dyDescent="0.25">
      <c r="A48" s="51">
        <v>25</v>
      </c>
      <c r="B48" s="52">
        <v>148</v>
      </c>
      <c r="C48" s="53" t="str">
        <f>VLOOKUP(B48,[1]Список!$A$1:$F$550,2,0)</f>
        <v>100 950 141 10</v>
      </c>
      <c r="D48" s="54" t="str">
        <f>VLOOKUP(B48,[1]Список!$A$1:$F$550,3,0)</f>
        <v>КОРОБОВА Мария/KOROBOVA Maria</v>
      </c>
      <c r="E48" s="55">
        <f>VLOOKUP(B48,[1]Список!$A$1:$F$550,4,0)</f>
        <v>38526</v>
      </c>
      <c r="F48" s="53" t="str">
        <f>VLOOKUP(B48,[1]Список!$A$1:$F$550,5,0)</f>
        <v>КМС</v>
      </c>
      <c r="G48" s="53" t="str">
        <f>VLOOKUP(B48,[1]Список!$A$1:$F$550,6,0)</f>
        <v>Тульская область</v>
      </c>
      <c r="H48" s="51"/>
      <c r="I48" s="56"/>
    </row>
    <row r="49" spans="1:9" s="57" customFormat="1" ht="30" customHeight="1" x14ac:dyDescent="0.25">
      <c r="A49" s="51">
        <v>25</v>
      </c>
      <c r="B49" s="52">
        <v>170</v>
      </c>
      <c r="C49" s="53" t="str">
        <f>VLOOKUP(B49,[1]Список!$A$1:$F$550,2,0)</f>
        <v>100 776 213 03</v>
      </c>
      <c r="D49" s="54" t="str">
        <f>VLOOKUP(B49,[1]Список!$A$1:$F$550,3,0)</f>
        <v>МАЙСУРАДЗЕ Лия/MAYSURADZE Liya</v>
      </c>
      <c r="E49" s="55">
        <f>VLOOKUP(B49,[1]Список!$A$1:$F$550,4,0)</f>
        <v>38665</v>
      </c>
      <c r="F49" s="53" t="str">
        <f>VLOOKUP(B49,[1]Список!$A$1:$F$550,5,0)</f>
        <v>КМС</v>
      </c>
      <c r="G49" s="53" t="str">
        <f>VLOOKUP(B49,[1]Список!$A$1:$F$550,6,0)</f>
        <v>Ростовская область</v>
      </c>
      <c r="H49" s="51"/>
      <c r="I49" s="56"/>
    </row>
    <row r="50" spans="1:9" ht="18.75" x14ac:dyDescent="0.25">
      <c r="A50" s="58" t="s">
        <v>39</v>
      </c>
      <c r="B50" s="59"/>
      <c r="C50" s="59"/>
      <c r="D50" s="59"/>
      <c r="E50" s="60"/>
      <c r="F50" s="60"/>
      <c r="G50" s="61"/>
      <c r="H50" s="61"/>
      <c r="I50" s="62"/>
    </row>
    <row r="51" spans="1:9" ht="23.25" x14ac:dyDescent="0.25">
      <c r="A51" s="63" t="s">
        <v>40</v>
      </c>
      <c r="B51" s="64"/>
      <c r="C51" s="65"/>
      <c r="D51" s="64"/>
      <c r="E51" s="66"/>
      <c r="F51" s="64"/>
      <c r="G51" s="67"/>
      <c r="H51" s="68"/>
      <c r="I51" s="69"/>
    </row>
    <row r="52" spans="1:9" ht="23.25" x14ac:dyDescent="0.25">
      <c r="A52" s="70" t="s">
        <v>41</v>
      </c>
      <c r="B52" s="71"/>
      <c r="C52" s="72"/>
      <c r="D52" s="71"/>
      <c r="E52" s="73"/>
      <c r="F52" s="71"/>
      <c r="G52" s="74"/>
      <c r="H52" s="75"/>
      <c r="I52" s="76"/>
    </row>
    <row r="53" spans="1:9" ht="4.5" customHeight="1" x14ac:dyDescent="0.25">
      <c r="A53" s="70"/>
      <c r="B53" s="71"/>
      <c r="C53" s="71"/>
      <c r="D53" s="77"/>
      <c r="E53" s="78"/>
      <c r="F53" s="77"/>
      <c r="G53" s="77"/>
      <c r="H53" s="77"/>
      <c r="I53" s="76"/>
    </row>
    <row r="54" spans="1:9" ht="23.25" x14ac:dyDescent="0.25">
      <c r="A54" s="79"/>
      <c r="B54" s="80"/>
      <c r="C54" s="80"/>
      <c r="D54" s="80" t="str">
        <f>A17</f>
        <v>ГЛАВНЫЙ СУДЬЯ:</v>
      </c>
      <c r="E54" s="80"/>
      <c r="F54" s="80" t="str">
        <f>A18</f>
        <v>ГЛАВНЫЙ СЕКРЕТАРЬ:</v>
      </c>
      <c r="G54" s="80"/>
      <c r="H54" s="80" t="str">
        <f>A19</f>
        <v>СУДЬЯ НА ФИНИШЕ:</v>
      </c>
      <c r="I54" s="81"/>
    </row>
    <row r="55" spans="1:9" s="85" customFormat="1" ht="23.25" x14ac:dyDescent="0.25">
      <c r="A55" s="82"/>
      <c r="B55" s="83"/>
      <c r="C55" s="83"/>
      <c r="D55" s="83"/>
      <c r="E55" s="83"/>
      <c r="F55" s="83"/>
      <c r="G55" s="83"/>
      <c r="H55" s="83"/>
      <c r="I55" s="84"/>
    </row>
    <row r="56" spans="1:9" s="85" customFormat="1" ht="51.75" customHeight="1" x14ac:dyDescent="0.25">
      <c r="A56" s="82"/>
      <c r="B56" s="83"/>
      <c r="C56" s="83"/>
      <c r="D56" s="83"/>
      <c r="E56" s="83"/>
      <c r="F56" s="83"/>
      <c r="G56" s="83"/>
      <c r="H56" s="83"/>
      <c r="I56" s="84"/>
    </row>
    <row r="57" spans="1:9" ht="3.75" customHeight="1" x14ac:dyDescent="0.25">
      <c r="A57" s="86"/>
      <c r="B57" s="87"/>
      <c r="C57" s="87"/>
      <c r="D57" s="87"/>
      <c r="E57" s="87"/>
      <c r="F57" s="87"/>
      <c r="G57" s="87"/>
      <c r="H57" s="87"/>
      <c r="I57" s="88"/>
    </row>
    <row r="58" spans="1:9" ht="23.25" hidden="1" x14ac:dyDescent="0.25">
      <c r="A58" s="89"/>
      <c r="B58" s="90"/>
      <c r="C58" s="90"/>
      <c r="D58" s="90"/>
      <c r="E58" s="91"/>
      <c r="F58" s="90"/>
      <c r="G58" s="90"/>
      <c r="H58" s="90"/>
      <c r="I58" s="92"/>
    </row>
    <row r="59" spans="1:9" ht="23.25" hidden="1" x14ac:dyDescent="0.25">
      <c r="A59" s="89"/>
      <c r="B59" s="90"/>
      <c r="C59" s="90"/>
      <c r="D59" s="90"/>
      <c r="E59" s="91"/>
      <c r="F59" s="90"/>
      <c r="G59" s="90"/>
      <c r="H59" s="90"/>
      <c r="I59" s="92"/>
    </row>
    <row r="60" spans="1:9" ht="23.25" x14ac:dyDescent="0.25">
      <c r="A60" s="93"/>
      <c r="B60" s="94"/>
      <c r="C60" s="94"/>
      <c r="D60" s="95" t="str">
        <f>G17</f>
        <v>Е.А.АФАНАСЬЕВА (ВК, Свердловская область)</v>
      </c>
      <c r="E60" s="95"/>
      <c r="F60" s="95" t="str">
        <f>G18</f>
        <v>О.В.БЕЛОБОРОДОВА (ВК, г.Москва)</v>
      </c>
      <c r="G60" s="95"/>
      <c r="H60" s="95" t="str">
        <f>G19</f>
        <v>В.Н.ГНИДЕНКО (ВК, г.Тула)</v>
      </c>
      <c r="I60" s="96"/>
    </row>
  </sheetData>
  <mergeCells count="33">
    <mergeCell ref="A57:E57"/>
    <mergeCell ref="F57:I57"/>
    <mergeCell ref="D60:E60"/>
    <mergeCell ref="F60:G60"/>
    <mergeCell ref="H60:I60"/>
    <mergeCell ref="G21:G22"/>
    <mergeCell ref="H21:H22"/>
    <mergeCell ref="I21:I22"/>
    <mergeCell ref="A50:D50"/>
    <mergeCell ref="G50:I50"/>
    <mergeCell ref="A54:C54"/>
    <mergeCell ref="D54:E54"/>
    <mergeCell ref="F54:G54"/>
    <mergeCell ref="H54:I54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51:G52">
    <cfRule type="duplicateValues" dxfId="1" priority="1"/>
  </conditionalFormatting>
  <conditionalFormatting sqref="D23:D29 D38:D49">
    <cfRule type="duplicateValues" dxfId="0" priority="2"/>
  </conditionalFormatting>
  <printOptions horizontalCentered="1"/>
  <pageMargins left="0.25" right="0.25" top="0.75" bottom="0.75" header="0.3" footer="0.3"/>
  <pageSetup paperSize="9" scale="33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Жен Кейрин Итог</vt:lpstr>
      <vt:lpstr>'ВС Жен Кейрин Итог'!Заголовки_для_печати</vt:lpstr>
      <vt:lpstr>'ВС Жен Кейрин Итог'!Область_печати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2025-05-26T11:24:00Z</dcterms:created>
  <dcterms:modified xsi:type="dcterms:W3CDTF">2025-05-26T11:24:17Z</dcterms:modified>
</cp:coreProperties>
</file>