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7"/>
  </bookViews>
  <sheets>
    <sheet name="многодневная гонка" sheetId="122" r:id="rId1"/>
  </sheets>
  <definedNames>
    <definedName name="_xlnm.Print_Titles" localSheetId="0">'многодневная гонка'!$21:$22</definedName>
    <definedName name="_xlnm.Print_Area" localSheetId="0">'многодневная гонка'!$A$1:$R$180</definedName>
  </definedNames>
  <calcPr calcId="152511"/>
</workbook>
</file>

<file path=xl/calcChain.xml><?xml version="1.0" encoding="utf-8"?>
<calcChain xmlns="http://schemas.openxmlformats.org/spreadsheetml/2006/main">
  <c r="N24" i="122" l="1"/>
  <c r="N25" i="122"/>
  <c r="N26" i="122"/>
  <c r="N27" i="122"/>
  <c r="N28" i="122"/>
  <c r="N29" i="122"/>
  <c r="N30" i="122"/>
  <c r="N31" i="122"/>
  <c r="N32" i="122"/>
  <c r="N33" i="122"/>
  <c r="N34" i="122"/>
  <c r="N35" i="122"/>
  <c r="N36" i="122"/>
  <c r="N37" i="122"/>
  <c r="N38" i="122"/>
  <c r="P38" i="122" s="1"/>
  <c r="N39" i="122"/>
  <c r="N40" i="122"/>
  <c r="P40" i="122" s="1"/>
  <c r="N41" i="122"/>
  <c r="N42" i="122"/>
  <c r="P42" i="122" s="1"/>
  <c r="N43" i="122"/>
  <c r="N44" i="122"/>
  <c r="P44" i="122" s="1"/>
  <c r="N45" i="122"/>
  <c r="N46" i="122"/>
  <c r="N47" i="122"/>
  <c r="N48" i="122"/>
  <c r="P48" i="122" s="1"/>
  <c r="N49" i="122"/>
  <c r="N50" i="122"/>
  <c r="P50" i="122" s="1"/>
  <c r="N51" i="122"/>
  <c r="N52" i="122"/>
  <c r="P52" i="122" s="1"/>
  <c r="N53" i="122"/>
  <c r="N54" i="122"/>
  <c r="N55" i="122"/>
  <c r="N56" i="122"/>
  <c r="P56" i="122" s="1"/>
  <c r="N57" i="122"/>
  <c r="N58" i="122"/>
  <c r="P58" i="122" s="1"/>
  <c r="N59" i="122"/>
  <c r="N60" i="122"/>
  <c r="P60" i="122" s="1"/>
  <c r="N61" i="122"/>
  <c r="N62" i="122"/>
  <c r="N63" i="122"/>
  <c r="N64" i="122"/>
  <c r="P64" i="122" s="1"/>
  <c r="N65" i="122"/>
  <c r="N66" i="122"/>
  <c r="P66" i="122" s="1"/>
  <c r="N67" i="122"/>
  <c r="N68" i="122"/>
  <c r="P68" i="122" s="1"/>
  <c r="N69" i="122"/>
  <c r="P69" i="122" s="1"/>
  <c r="N70" i="122"/>
  <c r="N71" i="122"/>
  <c r="P71" i="122" s="1"/>
  <c r="N72" i="122"/>
  <c r="P72" i="122" s="1"/>
  <c r="N73" i="122"/>
  <c r="P73" i="122" s="1"/>
  <c r="N74" i="122"/>
  <c r="N75" i="122"/>
  <c r="P75" i="122" s="1"/>
  <c r="N76" i="122"/>
  <c r="P76" i="122" s="1"/>
  <c r="N77" i="122"/>
  <c r="P77" i="122" s="1"/>
  <c r="N78" i="122"/>
  <c r="N79" i="122"/>
  <c r="P79" i="122" s="1"/>
  <c r="N80" i="122"/>
  <c r="P80" i="122" s="1"/>
  <c r="N81" i="122"/>
  <c r="P81" i="122" s="1"/>
  <c r="N82" i="122"/>
  <c r="N83" i="122"/>
  <c r="P83" i="122" s="1"/>
  <c r="N84" i="122"/>
  <c r="P84" i="122" s="1"/>
  <c r="N85" i="122"/>
  <c r="P85" i="122" s="1"/>
  <c r="N86" i="122"/>
  <c r="N87" i="122"/>
  <c r="P87" i="122" s="1"/>
  <c r="N88" i="122"/>
  <c r="P88" i="122" s="1"/>
  <c r="N89" i="122"/>
  <c r="P89" i="122" s="1"/>
  <c r="N90" i="122"/>
  <c r="N91" i="122"/>
  <c r="P91" i="122" s="1"/>
  <c r="N92" i="122"/>
  <c r="P92" i="122" s="1"/>
  <c r="N93" i="122"/>
  <c r="P93" i="122" s="1"/>
  <c r="N94" i="122"/>
  <c r="N95" i="122"/>
  <c r="P95" i="122" s="1"/>
  <c r="N96" i="122"/>
  <c r="P96" i="122" s="1"/>
  <c r="N97" i="122"/>
  <c r="P97" i="122" s="1"/>
  <c r="N98" i="122"/>
  <c r="N99" i="122"/>
  <c r="P99" i="122" s="1"/>
  <c r="N100" i="122"/>
  <c r="P100" i="122" s="1"/>
  <c r="N101" i="122"/>
  <c r="P101" i="122" s="1"/>
  <c r="N102" i="122"/>
  <c r="N103" i="122"/>
  <c r="P103" i="122" s="1"/>
  <c r="N104" i="122"/>
  <c r="P104" i="122" s="1"/>
  <c r="N105" i="122"/>
  <c r="P105" i="122" s="1"/>
  <c r="N106" i="122"/>
  <c r="N107" i="122"/>
  <c r="P107" i="122" s="1"/>
  <c r="N108" i="122"/>
  <c r="P108" i="122" s="1"/>
  <c r="N109" i="122"/>
  <c r="P109" i="122" s="1"/>
  <c r="N110" i="122"/>
  <c r="N111" i="122"/>
  <c r="P111" i="122" s="1"/>
  <c r="N112" i="122"/>
  <c r="P112" i="122" s="1"/>
  <c r="N113" i="122"/>
  <c r="P113" i="122" s="1"/>
  <c r="N114" i="122"/>
  <c r="N115" i="122"/>
  <c r="P115" i="122" s="1"/>
  <c r="N116" i="122"/>
  <c r="P116" i="122" s="1"/>
  <c r="N117" i="122"/>
  <c r="P117" i="122" s="1"/>
  <c r="N118" i="122"/>
  <c r="N119" i="122"/>
  <c r="P119" i="122" s="1"/>
  <c r="N120" i="122"/>
  <c r="P120" i="122" s="1"/>
  <c r="N121" i="122"/>
  <c r="P121" i="122" s="1"/>
  <c r="N122" i="122"/>
  <c r="N123" i="122"/>
  <c r="P123" i="122" s="1"/>
  <c r="N124" i="122"/>
  <c r="P124" i="122" s="1"/>
  <c r="N125" i="122"/>
  <c r="P125" i="122" s="1"/>
  <c r="N126" i="122"/>
  <c r="N127" i="122"/>
  <c r="P127" i="122" s="1"/>
  <c r="N128" i="122"/>
  <c r="P128" i="122" s="1"/>
  <c r="N129" i="122"/>
  <c r="P129" i="122" s="1"/>
  <c r="N130" i="122"/>
  <c r="N131" i="122"/>
  <c r="P131" i="122" s="1"/>
  <c r="N132" i="122"/>
  <c r="P132" i="122" s="1"/>
  <c r="N133" i="122"/>
  <c r="P133" i="122" s="1"/>
  <c r="N134" i="122"/>
  <c r="N135" i="122"/>
  <c r="P135" i="122" s="1"/>
  <c r="N136" i="122"/>
  <c r="P136" i="122" s="1"/>
  <c r="N137" i="122"/>
  <c r="P137" i="122" s="1"/>
  <c r="N138" i="122"/>
  <c r="N139" i="122"/>
  <c r="P139" i="122" s="1"/>
  <c r="N140" i="122"/>
  <c r="P140" i="122" s="1"/>
  <c r="N141" i="122"/>
  <c r="P141" i="122" s="1"/>
  <c r="N142" i="122"/>
  <c r="N143" i="122"/>
  <c r="P143" i="122" s="1"/>
  <c r="N144" i="122"/>
  <c r="P144" i="122" s="1"/>
  <c r="N145" i="122"/>
  <c r="P145" i="122" s="1"/>
  <c r="N146" i="122"/>
  <c r="N147" i="122"/>
  <c r="P147" i="122" s="1"/>
  <c r="N148" i="122"/>
  <c r="P148" i="122" s="1"/>
  <c r="N149" i="122"/>
  <c r="P149" i="122" s="1"/>
  <c r="N150" i="122"/>
  <c r="N151" i="122"/>
  <c r="P151" i="122" s="1"/>
  <c r="N152" i="122"/>
  <c r="P152" i="122" s="1"/>
  <c r="N153" i="122"/>
  <c r="P153" i="122" s="1"/>
  <c r="N154" i="122"/>
  <c r="N155" i="122"/>
  <c r="P155" i="122" s="1"/>
  <c r="N156" i="122"/>
  <c r="P156" i="122" s="1"/>
  <c r="N157" i="122"/>
  <c r="P157" i="122" s="1"/>
  <c r="N158" i="122"/>
  <c r="N159" i="122"/>
  <c r="P159" i="122" s="1"/>
  <c r="N160" i="122"/>
  <c r="P160" i="122" s="1"/>
  <c r="N161" i="122"/>
  <c r="P161" i="122" s="1"/>
  <c r="N162" i="122"/>
  <c r="N23" i="122"/>
  <c r="P23" i="122" s="1"/>
  <c r="O162" i="122" l="1"/>
  <c r="O158" i="122"/>
  <c r="O154" i="122"/>
  <c r="O150" i="122"/>
  <c r="O146" i="122"/>
  <c r="O142" i="122"/>
  <c r="O138" i="122"/>
  <c r="O134" i="122"/>
  <c r="O130" i="122"/>
  <c r="O126" i="122"/>
  <c r="O122" i="122"/>
  <c r="O118" i="122"/>
  <c r="O114" i="122"/>
  <c r="O110" i="122"/>
  <c r="O106" i="122"/>
  <c r="O102" i="122"/>
  <c r="O98" i="122"/>
  <c r="O94" i="122"/>
  <c r="O90" i="122"/>
  <c r="O86" i="122"/>
  <c r="O82" i="122"/>
  <c r="O78" i="122"/>
  <c r="O74" i="122"/>
  <c r="O70" i="122"/>
  <c r="O62" i="122"/>
  <c r="O54" i="122"/>
  <c r="O46" i="122"/>
  <c r="O36" i="122"/>
  <c r="O34" i="122"/>
  <c r="O32" i="122"/>
  <c r="O30" i="122"/>
  <c r="O28" i="122"/>
  <c r="O26" i="122"/>
  <c r="O24" i="122"/>
  <c r="O66" i="122"/>
  <c r="O58" i="122"/>
  <c r="O50" i="122"/>
  <c r="O42" i="122"/>
  <c r="P158" i="122"/>
  <c r="P150" i="122"/>
  <c r="P142" i="122"/>
  <c r="P134" i="122"/>
  <c r="P126" i="122"/>
  <c r="P118" i="122"/>
  <c r="P110" i="122"/>
  <c r="P102" i="122"/>
  <c r="P94" i="122"/>
  <c r="P86" i="122"/>
  <c r="P78" i="122"/>
  <c r="P70" i="122"/>
  <c r="P62" i="122"/>
  <c r="P54" i="122"/>
  <c r="P46" i="122"/>
  <c r="O37" i="122"/>
  <c r="O35" i="122"/>
  <c r="O33" i="122"/>
  <c r="O31" i="122"/>
  <c r="O29" i="122"/>
  <c r="O27" i="122"/>
  <c r="O25" i="122"/>
  <c r="O38" i="122"/>
  <c r="P162" i="122"/>
  <c r="P154" i="122"/>
  <c r="P146" i="122"/>
  <c r="P138" i="122"/>
  <c r="P130" i="122"/>
  <c r="P122" i="122"/>
  <c r="P114" i="122"/>
  <c r="P106" i="122"/>
  <c r="P98" i="122"/>
  <c r="P90" i="122"/>
  <c r="P82" i="122"/>
  <c r="P74" i="122"/>
  <c r="P67" i="122"/>
  <c r="O67" i="122"/>
  <c r="P65" i="122"/>
  <c r="O65" i="122"/>
  <c r="P63" i="122"/>
  <c r="O63" i="122"/>
  <c r="P61" i="122"/>
  <c r="O61" i="122"/>
  <c r="P59" i="122"/>
  <c r="O59" i="122"/>
  <c r="P57" i="122"/>
  <c r="O57" i="122"/>
  <c r="P55" i="122"/>
  <c r="O55" i="122"/>
  <c r="P53" i="122"/>
  <c r="O53" i="122"/>
  <c r="P51" i="122"/>
  <c r="O51" i="122"/>
  <c r="P49" i="122"/>
  <c r="O49" i="122"/>
  <c r="P47" i="122"/>
  <c r="O47" i="122"/>
  <c r="P45" i="122"/>
  <c r="O45" i="122"/>
  <c r="P43" i="122"/>
  <c r="O43" i="122"/>
  <c r="P41" i="122"/>
  <c r="O41" i="122"/>
  <c r="P39" i="122"/>
  <c r="O39" i="122"/>
  <c r="O161" i="122"/>
  <c r="O159" i="122"/>
  <c r="O157" i="122"/>
  <c r="O155" i="122"/>
  <c r="O153" i="122"/>
  <c r="O151" i="122"/>
  <c r="O149" i="122"/>
  <c r="O147" i="122"/>
  <c r="O145" i="122"/>
  <c r="O143" i="122"/>
  <c r="O141" i="122"/>
  <c r="O139" i="122"/>
  <c r="O137" i="122"/>
  <c r="O135" i="122"/>
  <c r="O133" i="122"/>
  <c r="O131" i="122"/>
  <c r="O129" i="122"/>
  <c r="O127" i="122"/>
  <c r="O125" i="122"/>
  <c r="O123" i="122"/>
  <c r="O121" i="122"/>
  <c r="O119" i="122"/>
  <c r="O117" i="122"/>
  <c r="O115" i="122"/>
  <c r="O113" i="122"/>
  <c r="O111" i="122"/>
  <c r="O109" i="122"/>
  <c r="O107" i="122"/>
  <c r="O105" i="122"/>
  <c r="O103" i="122"/>
  <c r="O101" i="122"/>
  <c r="O99" i="122"/>
  <c r="O97" i="122"/>
  <c r="O95" i="122"/>
  <c r="O93" i="122"/>
  <c r="O91" i="122"/>
  <c r="O89" i="122"/>
  <c r="O87" i="122"/>
  <c r="O85" i="122"/>
  <c r="O83" i="122"/>
  <c r="O81" i="122"/>
  <c r="O79" i="122"/>
  <c r="O77" i="122"/>
  <c r="O75" i="122"/>
  <c r="O73" i="122"/>
  <c r="O71" i="122"/>
  <c r="O69" i="122"/>
  <c r="O160" i="122"/>
  <c r="O156" i="122"/>
  <c r="O152" i="122"/>
  <c r="O148" i="122"/>
  <c r="O144" i="122"/>
  <c r="O140" i="122"/>
  <c r="O136" i="122"/>
  <c r="O132" i="122"/>
  <c r="O128" i="122"/>
  <c r="O124" i="122"/>
  <c r="O120" i="122"/>
  <c r="O116" i="122"/>
  <c r="O112" i="122"/>
  <c r="O108" i="122"/>
  <c r="O104" i="122"/>
  <c r="O100" i="122"/>
  <c r="O96" i="122"/>
  <c r="O92" i="122"/>
  <c r="O88" i="122"/>
  <c r="O84" i="122"/>
  <c r="O80" i="122"/>
  <c r="O76" i="122"/>
  <c r="O72" i="122"/>
  <c r="O68" i="122"/>
  <c r="O64" i="122"/>
  <c r="O60" i="122"/>
  <c r="O56" i="122"/>
  <c r="O52" i="122"/>
  <c r="O48" i="122"/>
  <c r="O44" i="122"/>
  <c r="O40" i="122"/>
  <c r="R165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24" i="122"/>
  <c r="P25" i="122"/>
  <c r="J168" i="122" l="1"/>
  <c r="J170" i="122"/>
  <c r="R170" i="122" l="1"/>
  <c r="R169" i="122"/>
  <c r="R168" i="122"/>
  <c r="R167" i="122"/>
  <c r="N180" i="122" l="1"/>
  <c r="G180" i="122"/>
  <c r="R171" i="122"/>
  <c r="R166" i="122"/>
  <c r="J172" i="122"/>
  <c r="J171" i="122"/>
  <c r="J169" i="122"/>
  <c r="J167" i="122" l="1"/>
  <c r="J166" i="122" s="1"/>
</calcChain>
</file>

<file path=xl/sharedStrings.xml><?xml version="1.0" encoding="utf-8"?>
<sst xmlns="http://schemas.openxmlformats.org/spreadsheetml/2006/main" count="635" uniqueCount="358">
  <si>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</si>
  <si>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</si>
  <si>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</si>
  <si>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</si>
  <si>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</si>
  <si>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</si>
  <si>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</si>
  <si>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</si>
  <si>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</si>
  <si>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</si>
  <si>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</si>
  <si>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</si>
  <si>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</si>
  <si>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</si>
  <si>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</si>
  <si>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</si>
  <si>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</si>
  <si>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</si>
  <si>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</si>
  <si>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</si>
  <si>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</si>
  <si>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</si>
  <si>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</si>
  <si>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</si>
  <si>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</si>
  <si>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</si>
  <si>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</si>
  <si>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</si>
  <si>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</si>
  <si>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</si>
  <si>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</si>
  <si>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</si>
  <si>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</si>
  <si>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</si>
  <si>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</si>
  <si>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</si>
  <si>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</si>
  <si>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</si>
  <si>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</si>
  <si>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РЕЗУЛЬТАТ И МЕСТО НА ЭТАПАХ</t>
  </si>
  <si>
    <t>ВЫПОЛНЕНИЕ НТУ ЕВСК</t>
  </si>
  <si>
    <t>1 этап</t>
  </si>
  <si>
    <t>2 этап</t>
  </si>
  <si>
    <t>3 этап</t>
  </si>
  <si>
    <t/>
  </si>
  <si>
    <t>ГЛАВНЫЙ СЕКРЕТАРЬ</t>
  </si>
  <si>
    <t>ДИСТАНЦИЯ/ ЭТАПОВ</t>
  </si>
  <si>
    <t>Московская область</t>
  </si>
  <si>
    <t>Самарская область</t>
  </si>
  <si>
    <t>Свердловская область</t>
  </si>
  <si>
    <t>Удмуртская Республика</t>
  </si>
  <si>
    <t>Челябинская область</t>
  </si>
  <si>
    <t>Республика Татарстан</t>
  </si>
  <si>
    <t>Москва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</si>
  <si>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</si>
  <si>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</si>
  <si>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</si>
  <si>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</si>
  <si>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Министерство спорта Самарской области</t>
  </si>
  <si>
    <t>Федерация велосипедного спорта Самарской области</t>
  </si>
  <si>
    <t>ПЕРВЕНСТВО РОССИИ</t>
  </si>
  <si>
    <t>Юноши 15-16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</si>
  <si>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Тольятти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</si>
  <si>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23-27 августа 2021 года</t>
    </r>
  </si>
  <si>
    <t>№ ВРВС: 0080211811Я</t>
  </si>
  <si>
    <t>№ ЕКП 2021: 32509</t>
  </si>
  <si>
    <t xml:space="preserve">КАВТАСЬЕВА Е.Г. (1 кат, г. Самара) </t>
  </si>
  <si>
    <t xml:space="preserve">ПОВАЛЯЕВА М.М. (1 кат, г. Самара) </t>
  </si>
  <si>
    <t xml:space="preserve">ОСЯНИН Ю.И. (ВК., г. Самара)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</si>
  <si>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</si>
  <si>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</si>
  <si>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12.01.2005</t>
  </si>
  <si>
    <t>12.08.2005</t>
  </si>
  <si>
    <t>27.09.2005</t>
  </si>
  <si>
    <t>21.02.2005</t>
  </si>
  <si>
    <t>10.03.2005</t>
  </si>
  <si>
    <t>01.07.2005</t>
  </si>
  <si>
    <t>14.02.2005</t>
  </si>
  <si>
    <t>10.11.2005</t>
  </si>
  <si>
    <t>24.04.2005</t>
  </si>
  <si>
    <t>30.10.2005</t>
  </si>
  <si>
    <t>23.05.2005</t>
  </si>
  <si>
    <t>08.06.2006</t>
  </si>
  <si>
    <t>21.03.2005</t>
  </si>
  <si>
    <t>17.06.2005</t>
  </si>
  <si>
    <t>08.03.2005</t>
  </si>
  <si>
    <t>10.10.2006</t>
  </si>
  <si>
    <t>15.12.2005</t>
  </si>
  <si>
    <t>26.11.2005</t>
  </si>
  <si>
    <t>22.07.2006</t>
  </si>
  <si>
    <t>24.12.2005</t>
  </si>
  <si>
    <t>23.09.2006</t>
  </si>
  <si>
    <t>05.05.2005</t>
  </si>
  <si>
    <t>12.07.2005</t>
  </si>
  <si>
    <t>01.04.2005</t>
  </si>
  <si>
    <t>23.01.2005</t>
  </si>
  <si>
    <t>18.04.2005</t>
  </si>
  <si>
    <t>07.09.2005</t>
  </si>
  <si>
    <t>03.06.2005</t>
  </si>
  <si>
    <t>10.04.2005</t>
  </si>
  <si>
    <t>16.07.2005</t>
  </si>
  <si>
    <t>04.06.2005</t>
  </si>
  <si>
    <t>14.06.2006</t>
  </si>
  <si>
    <t>13.05.2005</t>
  </si>
  <si>
    <t>23.01.2006</t>
  </si>
  <si>
    <t>15.04.2005</t>
  </si>
  <si>
    <t>28.08.2006</t>
  </si>
  <si>
    <t>28.04.2005</t>
  </si>
  <si>
    <t>19.11.2005</t>
  </si>
  <si>
    <t>22.01.2005</t>
  </si>
  <si>
    <t>04.01.2006</t>
  </si>
  <si>
    <t>25.07.2005</t>
  </si>
  <si>
    <t>20.12.2005</t>
  </si>
  <si>
    <t>12.05.2005</t>
  </si>
  <si>
    <t>17.06.2006</t>
  </si>
  <si>
    <t>04.03.2006</t>
  </si>
  <si>
    <t>20.07.2006</t>
  </si>
  <si>
    <t>18.05.2005</t>
  </si>
  <si>
    <t>05.10.2005</t>
  </si>
  <si>
    <t>28.09.2006</t>
  </si>
  <si>
    <t>06.04.2005</t>
  </si>
  <si>
    <t>03.06.2006</t>
  </si>
  <si>
    <t>08.02.2006</t>
  </si>
  <si>
    <t>25.01.2005</t>
  </si>
  <si>
    <t>05.05.2006</t>
  </si>
  <si>
    <t>22.03.2006</t>
  </si>
  <si>
    <t>02.03.2006</t>
  </si>
  <si>
    <t>30.04.2005</t>
  </si>
  <si>
    <t>31.12.2005</t>
  </si>
  <si>
    <t>28.03.2006</t>
  </si>
  <si>
    <t>22.06.2006</t>
  </si>
  <si>
    <t>03.02.2005</t>
  </si>
  <si>
    <t>19.07.2005</t>
  </si>
  <si>
    <t>12.07.2006</t>
  </si>
  <si>
    <t>05.03.2005</t>
  </si>
  <si>
    <t>21.06.2005</t>
  </si>
  <si>
    <t>12.05.2006</t>
  </si>
  <si>
    <t>21.02.2006</t>
  </si>
  <si>
    <t>01.08.2006</t>
  </si>
  <si>
    <t>16.08.2005</t>
  </si>
  <si>
    <t>18.10.2005</t>
  </si>
  <si>
    <t>16.02.2005</t>
  </si>
  <si>
    <t>19.01.2005</t>
  </si>
  <si>
    <t>01.12.2005</t>
  </si>
  <si>
    <t>08.07.2005</t>
  </si>
  <si>
    <t>20.09.2006</t>
  </si>
  <si>
    <t>10.02.2005</t>
  </si>
  <si>
    <t>19.12.2005</t>
  </si>
  <si>
    <t>31.08.2006</t>
  </si>
  <si>
    <t>06.05.2005</t>
  </si>
  <si>
    <t>24.01.2005</t>
  </si>
  <si>
    <t>23.03.2006</t>
  </si>
  <si>
    <t>21.11.2006</t>
  </si>
  <si>
    <t>06.06.2006</t>
  </si>
  <si>
    <t>06.11.2006</t>
  </si>
  <si>
    <t>21.06.2006</t>
  </si>
  <si>
    <t>01.02.2006</t>
  </si>
  <si>
    <t>02.08.2006</t>
  </si>
  <si>
    <t>16.11.2006</t>
  </si>
  <si>
    <t>24.10.2005</t>
  </si>
  <si>
    <t>09.02.2006</t>
  </si>
  <si>
    <t>02.02.2006</t>
  </si>
  <si>
    <t>05.04.2006</t>
  </si>
  <si>
    <t>08.07.2006</t>
  </si>
  <si>
    <t>18.05.2006</t>
  </si>
  <si>
    <t>15.05.2005</t>
  </si>
  <si>
    <t>26.03.2005</t>
  </si>
  <si>
    <t>20.11.2006</t>
  </si>
  <si>
    <t>14.07.2006</t>
  </si>
  <si>
    <t>05.10.2006</t>
  </si>
  <si>
    <t>23.04.2006</t>
  </si>
  <si>
    <t>05.06.2006</t>
  </si>
  <si>
    <t>22.06.2005</t>
  </si>
  <si>
    <t>09.02.2005</t>
  </si>
  <si>
    <t>28.09.2005</t>
  </si>
  <si>
    <t>09.04.2006</t>
  </si>
  <si>
    <t>10.02.2006</t>
  </si>
  <si>
    <t>16.01.2006</t>
  </si>
  <si>
    <t>08.08.2005</t>
  </si>
  <si>
    <t>24.11.2006</t>
  </si>
  <si>
    <t>14.10.2006</t>
  </si>
  <si>
    <t>25.03.2005</t>
  </si>
  <si>
    <t>10.06.2005</t>
  </si>
  <si>
    <t>19.03.2006</t>
  </si>
  <si>
    <t>09.09.2005</t>
  </si>
  <si>
    <t>21.03.2006</t>
  </si>
  <si>
    <t>15.07.2006</t>
  </si>
  <si>
    <t>07.06.2006</t>
  </si>
  <si>
    <t>03.02.2006</t>
  </si>
  <si>
    <t>26.07.2006</t>
  </si>
  <si>
    <t>22.09.2005</t>
  </si>
  <si>
    <t>14.02.2006</t>
  </si>
  <si>
    <t>13.01.2005</t>
  </si>
  <si>
    <t>21.09.2005</t>
  </si>
  <si>
    <t>26.06.2006</t>
  </si>
  <si>
    <t>06.10.2006</t>
  </si>
  <si>
    <t>13.03.2005</t>
  </si>
  <si>
    <t>25.10.2005</t>
  </si>
  <si>
    <t>03.10.2006</t>
  </si>
  <si>
    <t>24.04.2006</t>
  </si>
  <si>
    <t>Санкт-Петербург</t>
  </si>
  <si>
    <t>Иркутская область</t>
  </si>
  <si>
    <t>Тюменская область</t>
  </si>
  <si>
    <t>Республика Адыгея</t>
  </si>
  <si>
    <t>Республика Башкортостан</t>
  </si>
  <si>
    <t>Саратовская область</t>
  </si>
  <si>
    <t>Псковская область</t>
  </si>
  <si>
    <t>Краснодарский край</t>
  </si>
  <si>
    <t>Нижегородская область</t>
  </si>
  <si>
    <t>Воронежская область</t>
  </si>
  <si>
    <t>Красноярский край</t>
  </si>
  <si>
    <t>Орловская область</t>
  </si>
  <si>
    <t>Оренбургская область</t>
  </si>
  <si>
    <t>Чувашская Республика</t>
  </si>
  <si>
    <t>Ульяновская область</t>
  </si>
  <si>
    <t>Калининградская область</t>
  </si>
  <si>
    <t>Тульская область</t>
  </si>
  <si>
    <t>Новосибирская область</t>
  </si>
  <si>
    <t>ЗАБЕЛИНСКИЙ Богдан</t>
  </si>
  <si>
    <t>ГОНЧАРОВ Владимир</t>
  </si>
  <si>
    <t>ЛУНИН Михаил</t>
  </si>
  <si>
    <t>ХАРЧЕНКО Никита</t>
  </si>
  <si>
    <t>УЖЕВКО Роман</t>
  </si>
  <si>
    <t>МИШАНКОВ Максим</t>
  </si>
  <si>
    <t>ЦВЕТКОВ Никита</t>
  </si>
  <si>
    <t>ЛОЖКИН Дмитрий</t>
  </si>
  <si>
    <t>КРАСНОВ Иван</t>
  </si>
  <si>
    <t>ПЕРЕПЕЛИЦА Вадим</t>
  </si>
  <si>
    <t>ГРЕБЕНЮКОВ Никита</t>
  </si>
  <si>
    <t>КОСАРЕВ Сергей</t>
  </si>
  <si>
    <t>ЗАВЬЯЛОВ Денис</t>
  </si>
  <si>
    <t>ГАРЕЕВ Данияр</t>
  </si>
  <si>
    <t>ШИШКОВ Степан</t>
  </si>
  <si>
    <t>ЧУЧВА Егор</t>
  </si>
  <si>
    <t>МАЛЬЦЕВ Даниил</t>
  </si>
  <si>
    <t>ТРИФОНОВ Кирилл</t>
  </si>
  <si>
    <t>УМЕРГАЛИН Артур</t>
  </si>
  <si>
    <t>ЯКОВЛЕВ Стефан</t>
  </si>
  <si>
    <t>КЕРНИЦКИЙ Максим</t>
  </si>
  <si>
    <t>НИКОЛАЕВ Егор</t>
  </si>
  <si>
    <t>ЗОТОВ Арсентий</t>
  </si>
  <si>
    <t>ГЕРГЕЛЬ Максим</t>
  </si>
  <si>
    <t>ПАВЛОВ Алексей</t>
  </si>
  <si>
    <t>ЗЕМЕНОВ Илья</t>
  </si>
  <si>
    <t>РОМАНОВ Андрей</t>
  </si>
  <si>
    <t>ХОВМЕНЕЦ Михаил</t>
  </si>
  <si>
    <t>АХУНОВ Дамир</t>
  </si>
  <si>
    <t>БОНДАРЕНКО Мирон</t>
  </si>
  <si>
    <t>ШЕРСТНИКОВ Максим</t>
  </si>
  <si>
    <t>МУХИН Михаил</t>
  </si>
  <si>
    <t>УСМАНОВ Линар</t>
  </si>
  <si>
    <t>ШЕЛЯГ Валерий</t>
  </si>
  <si>
    <t>ЗИМАНОВ Олег</t>
  </si>
  <si>
    <t>ГРИГОРЬЕВ Александр</t>
  </si>
  <si>
    <t>БАРУШКО Никита</t>
  </si>
  <si>
    <t>ДОРОНИН Станислав</t>
  </si>
  <si>
    <t>АЛЕКСЕЕВ Никита</t>
  </si>
  <si>
    <t>МЕНЬШОВ Александр</t>
  </si>
  <si>
    <t>ТЛЮСТАНГЕЛОВ Даниил</t>
  </si>
  <si>
    <t>ФИЛИМОШИН Роман</t>
  </si>
  <si>
    <t>РОМАНОВ Роман</t>
  </si>
  <si>
    <t>БУРХАНОВ Данил</t>
  </si>
  <si>
    <t>НИКОЛАЕВ Илья</t>
  </si>
  <si>
    <t>ИСЛАМОВ Илья</t>
  </si>
  <si>
    <t>ЯКИМОВ Даниил</t>
  </si>
  <si>
    <t>ДРЮКОВ Дмитрий</t>
  </si>
  <si>
    <t>СИМОНОВ Ярослав</t>
  </si>
  <si>
    <t>АЛБУТКИН Илья</t>
  </si>
  <si>
    <t>АБРАМОВ Александр</t>
  </si>
  <si>
    <t>СУДАРЕВ Тихон</t>
  </si>
  <si>
    <t>СЕРГЕЕВ Егор</t>
  </si>
  <si>
    <t>САННИКОВ Евгений</t>
  </si>
  <si>
    <t>ГУСЕВ Глеб</t>
  </si>
  <si>
    <t>ГУРЬЕВ Роман</t>
  </si>
  <si>
    <t>КУЗЬМИН Кирилл</t>
  </si>
  <si>
    <t>АНДРОСЕНКО Егор</t>
  </si>
  <si>
    <t>ШМАТОВ Никита</t>
  </si>
  <si>
    <t>ЖОГЛО Ефим</t>
  </si>
  <si>
    <t>АВЕРИН Валентин</t>
  </si>
  <si>
    <t>АКЕНТЬЕВ Савелий</t>
  </si>
  <si>
    <t>ПОЛЕХИН Артём</t>
  </si>
  <si>
    <t>ХАБИПОВ Дамир</t>
  </si>
  <si>
    <t>ЖИДКОВ Степан</t>
  </si>
  <si>
    <t>БУХАРОВ Антон</t>
  </si>
  <si>
    <t>РУДАКОВ Егор</t>
  </si>
  <si>
    <t>ВАХРУШЕВ Павел</t>
  </si>
  <si>
    <t>ПЛОСКОНЕНКО Кирилл</t>
  </si>
  <si>
    <t>АГАФОНОВ Егор</t>
  </si>
  <si>
    <t>АХМЕДОВ Амир</t>
  </si>
  <si>
    <t>ФЕДОТОВ Федор</t>
  </si>
  <si>
    <t>ГАЗИЗОВ Данил</t>
  </si>
  <si>
    <t>ОШКУКОВ Денис</t>
  </si>
  <si>
    <t>КАРИМОВ Артур</t>
  </si>
  <si>
    <t>ЧИЧИЛАНОВ Владислав</t>
  </si>
  <si>
    <t>СЕРЕБРЕННИКОВ Иван</t>
  </si>
  <si>
    <t>ШУМИЛИН Егор</t>
  </si>
  <si>
    <t>САДЫКОВ Ильяс</t>
  </si>
  <si>
    <t>КИРИЛИН Алексей</t>
  </si>
  <si>
    <t>ЧУЛКОВ Алексей</t>
  </si>
  <si>
    <t>МАЛЯНОВ Семен</t>
  </si>
  <si>
    <t>КАЛИНИН Никита</t>
  </si>
  <si>
    <t>ТИШКИН Степан</t>
  </si>
  <si>
    <t>АСТРЕЛИН Дмитрий</t>
  </si>
  <si>
    <t>АСАТРЯН Зорик</t>
  </si>
  <si>
    <t>СОТНИКОВ Никита</t>
  </si>
  <si>
    <t>КАТАРЖНОВ Михаил</t>
  </si>
  <si>
    <t>ЛОБЧУК Дмитрий</t>
  </si>
  <si>
    <t>ВЕРШИНИН Валерий</t>
  </si>
  <si>
    <t>ВЫСКОРКО Виктор</t>
  </si>
  <si>
    <t>МАМУЛИН Дмитрий</t>
  </si>
  <si>
    <t>САДЫКОВ Илья</t>
  </si>
  <si>
    <t>БУДИГАЙ Александр</t>
  </si>
  <si>
    <t>УСМАНОВ Динар</t>
  </si>
  <si>
    <t>БАЛАЕВ Иван</t>
  </si>
  <si>
    <t>ГАНЬЖИН Роман</t>
  </si>
  <si>
    <t>МЕЩЕРЕКОВ Илья</t>
  </si>
  <si>
    <t>НИСТРАТОВ Даниил</t>
  </si>
  <si>
    <t>БЕРЛИН Иван</t>
  </si>
  <si>
    <t>ЗИМИН Тимофей</t>
  </si>
  <si>
    <t>КАПИТАНОВ Алексей</t>
  </si>
  <si>
    <t>ГАЛЕЕВ Ринат</t>
  </si>
  <si>
    <t>БАЗАЕВ Артем</t>
  </si>
  <si>
    <t>ЯКОВЛЕВ Денис</t>
  </si>
  <si>
    <t>МЫЦОВ Данила</t>
  </si>
  <si>
    <t>ГОЛУБЕВ Матвей</t>
  </si>
  <si>
    <t>НОВОСЕЛОВ Николай</t>
  </si>
  <si>
    <t>КУДРЯВЦЕВ Игорь</t>
  </si>
  <si>
    <t>ГАФИЯТОВ Булат</t>
  </si>
  <si>
    <t>ПУШКАРЕВ Олег</t>
  </si>
  <si>
    <t>МАЛЬГИН Дмитрий</t>
  </si>
  <si>
    <t>КЛЕТУШКИН Игорь</t>
  </si>
  <si>
    <t>ДАНИЛЕНКО Александр</t>
  </si>
  <si>
    <t>ЛЕЩЕНКО Вадим</t>
  </si>
  <si>
    <t>ШАРАПА Иван</t>
  </si>
  <si>
    <t>БОЛЬШОВ Илья</t>
  </si>
  <si>
    <t>КОВАЛЕВ Ефим</t>
  </si>
  <si>
    <t>ГОЙДА Даниил</t>
  </si>
  <si>
    <t>ГУРЬЯНОВ Данила</t>
  </si>
  <si>
    <t>ПАЛШКОВ Арсений</t>
  </si>
  <si>
    <t>СЕНТЕБОВ Савелий</t>
  </si>
  <si>
    <t>БОРИСОВ Иван</t>
  </si>
  <si>
    <t>БУЛОВЦЕВ Владислав</t>
  </si>
  <si>
    <t>ПАНОВ Николай</t>
  </si>
  <si>
    <t>ПОЛЯКОВ Кирилл</t>
  </si>
  <si>
    <t>ВОРОБЬЁВ Матвей</t>
  </si>
  <si>
    <t>УЧЕВАТКИН Константин</t>
  </si>
  <si>
    <t>ЧЕЧЕНЕВ Глеб</t>
  </si>
  <si>
    <t>СЛАВКИН Александр</t>
  </si>
  <si>
    <t>КОНЮШЕНКО Дмитрий</t>
  </si>
  <si>
    <t>КАЛУГИН Алексей</t>
  </si>
  <si>
    <t>УСИНСКИЙ Максим</t>
  </si>
  <si>
    <t>ГОНЧАРОВ Матвей</t>
  </si>
  <si>
    <t>ВАСИЛЬЕВ Дмитрий</t>
  </si>
  <si>
    <t>ЖИГАЛОВ Родион</t>
  </si>
  <si>
    <t>МИХИН Кирилл</t>
  </si>
  <si>
    <t>КОРОЛЕВ Никита</t>
  </si>
  <si>
    <t>ЕМЕЛИН Даниил</t>
  </si>
  <si>
    <t>БОРИСОВ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</si>
</sst>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h:mm:ss"/>
    <numFmt numFmtId="166" formatCode="hh:mm:ss.00"/>
    <numFmt numFmtId="167" formatCode="[h]:mm:ss;@"/>
    <numFmt numFmtId="169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0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1" fontId="14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46" fontId="14" fillId="0" borderId="5" xfId="2" applyNumberFormat="1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1" fontId="8" fillId="0" borderId="26" xfId="2" applyNumberFormat="1" applyFont="1" applyBorder="1" applyAlignment="1">
      <alignment horizontal="center"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1" fontId="18" fillId="0" borderId="0" xfId="2" applyNumberFormat="1" applyFont="1" applyAlignment="1">
      <alignment horizontal="center"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1" fontId="15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vertical="center"/>
    </xf>
    <xf numFmtId="1" fontId="8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46" fontId="9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9" fontId="15" fillId="0" borderId="0" xfId="2" applyNumberFormat="1" applyFont="1" applyAlignment="1">
      <alignment horizontal="righ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left" vertical="center"/>
    </xf>
    <xf numFmtId="1" fontId="8" fillId="0" borderId="5" xfId="2" applyNumberFormat="1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46" fontId="9" fillId="0" borderId="0" xfId="2" applyNumberFormat="1" applyFont="1" applyAlignment="1">
      <alignment horizontal="center" vertical="center"/>
    </xf>
    <xf numFmtId="21" fontId="8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14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2" fillId="0" borderId="16" xfId="0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/>
    </xf>
    <xf numFmtId="166" fontId="8" fillId="0" borderId="36" xfId="0" applyNumberFormat="1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46" fontId="9" fillId="2" borderId="31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file:///C:\Users\1288~1\AppData\Local\Temp\FineReader12.00\media\image2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622301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  <xdr:twoCellAnchor>
    <xdr:from>
      <xdr:col>7</xdr:col>
      <xdr:colOff>486833</xdr:colOff>
      <xdr:row>174</xdr:row>
      <xdr:rowOff>31751</xdr:rowOff>
    </xdr:from>
    <xdr:to>
      <xdr:col>9</xdr:col>
      <xdr:colOff>125942</xdr:colOff>
      <xdr:row>179</xdr:row>
      <xdr:rowOff>1</xdr:rowOff>
    </xdr:to>
    <xdr:pic>
      <xdr:nvPicPr>
        <xdr:cNvPr id="4" name="Рисунок 6" descr="C:\Users\1288~1\AppData\Local\Temp\FineReader12.00\media\image2.jpe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0" y="40841084"/>
          <a:ext cx="1057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353786</xdr:colOff>
      <xdr:row>0</xdr:row>
      <xdr:rowOff>81642</xdr:rowOff>
    </xdr:from>
    <xdr:to>
      <xdr:col>17</xdr:col>
      <xdr:colOff>46265</xdr:colOff>
      <xdr:row>3</xdr:row>
      <xdr:rowOff>29726</xdr:rowOff>
    </xdr:to>
    <xdr:pic>
      <xdr:nvPicPr>
        <xdr:cNvPr id="5" name="Рисунок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5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8893" y="81642"/>
          <a:ext cx="576943" cy="7100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210889</xdr:colOff>
      <xdr:row>0</xdr:row>
      <xdr:rowOff>61231</xdr:rowOff>
    </xdr:from>
    <xdr:to>
      <xdr:col>17</xdr:col>
      <xdr:colOff>1001486</xdr:colOff>
      <xdr:row>3</xdr:row>
      <xdr:rowOff>54428</xdr:rowOff>
    </xdr:to>
    <xdr:pic>
      <xdr:nvPicPr>
        <xdr:cNvPr id="6" name="Рисунок 2" descr="C:\Users\User\Downloads\Логотип ФВССО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460" y="61231"/>
          <a:ext cx="790597" cy="75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81"/>
  <sheetViews>
    <sheetView tabSelected="1" view="pageBreakPreview" topLeftCell="A73" zoomScale="70" zoomScaleNormal="100" zoomScaleSheetLayoutView="70" workbookViewId="0">
      <selection activeCell="E82" sqref="E82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2.28515625" style="1" customWidth="1"/>
    <col min="4" max="4" width="21.140625" style="2" customWidth="1"/>
    <col min="5" max="5" width="10.7109375" style="2" customWidth="1"/>
    <col min="6" max="6" width="8.7109375" style="2" customWidth="1"/>
    <col min="7" max="7" width="25.5703125" style="2" customWidth="1"/>
    <col min="8" max="8" width="16.5703125" style="2" customWidth="1"/>
    <col min="9" max="9" width="4.7109375" style="55" customWidth="1"/>
    <col min="10" max="10" width="10.85546875" style="2" customWidth="1"/>
    <col min="11" max="11" width="5.140625" style="55" customWidth="1"/>
    <col min="12" max="12" width="11.140625" style="2" customWidth="1"/>
    <col min="13" max="13" width="4.7109375" style="55" customWidth="1"/>
    <col min="14" max="14" width="11.140625" style="57" customWidth="1"/>
    <col min="15" max="15" width="12.7109375" style="77" customWidth="1"/>
    <col min="16" max="16" width="10" style="2" customWidth="1"/>
    <col min="17" max="17" width="13.28515625" style="2" customWidth="1"/>
    <col min="18" max="18" width="16.7109375" style="2" customWidth="1"/>
    <col min="19" max="16384" width="9.140625" style="2"/>
  </cols>
  <sheetData>
    <row r="1" spans="1:18" ht="15.7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22.5" customHeight="1" x14ac:dyDescent="0.2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21" x14ac:dyDescent="0.2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21" x14ac:dyDescent="0.2">
      <c r="A4" s="136" t="s">
        <v>59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10.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s="3" customFormat="1" ht="28.5" x14ac:dyDescent="0.2">
      <c r="A6" s="137" t="s">
        <v>60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s="3" customFormat="1" ht="18" customHeight="1" x14ac:dyDescent="0.2">
      <c r="A7" s="118" t="s">
        <v>16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s="3" customFormat="1" ht="6" customHeight="1" thickBot="1" x14ac:dyDescent="0.25">
      <c r="A8" s="125" t="s">
        <v>44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18" customHeight="1" thickTop="1" x14ac:dyDescent="0.2">
      <c r="A9" s="128" t="s">
        <v>38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</row>
    <row r="10" spans="1:18" ht="18" customHeight="1" x14ac:dyDescent="0.2">
      <c r="A10" s="131" t="s">
        <v>24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</row>
    <row r="11" spans="1:18" ht="19.5" customHeight="1" x14ac:dyDescent="0.2">
      <c r="A11" s="131" t="s">
        <v>61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18" ht="7.5" customHeight="1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</row>
    <row r="13" spans="1:18" ht="15.75" x14ac:dyDescent="0.2">
      <c r="A13" s="106" t="s">
        <v>62</v>
      </c>
      <c r="B13" s="107"/>
      <c r="C13" s="107"/>
      <c r="D13" s="107"/>
      <c r="E13" s="6"/>
      <c r="F13" s="6"/>
      <c r="G13" s="94" t="s">
        <v>56</v>
      </c>
      <c r="H13" s="6"/>
      <c r="I13" s="5"/>
      <c r="J13" s="6"/>
      <c r="K13" s="5"/>
      <c r="L13" s="6"/>
      <c r="M13" s="5"/>
      <c r="N13" s="7"/>
      <c r="O13" s="8"/>
      <c r="P13" s="6"/>
      <c r="Q13" s="9"/>
      <c r="R13" s="10" t="s">
        <v>64</v>
      </c>
    </row>
    <row r="14" spans="1:18" ht="15.75" x14ac:dyDescent="0.2">
      <c r="A14" s="108" t="s">
        <v>63</v>
      </c>
      <c r="B14" s="109"/>
      <c r="C14" s="109"/>
      <c r="D14" s="109"/>
      <c r="E14" s="11"/>
      <c r="F14" s="11"/>
      <c r="G14" s="95" t="s">
        <v>57</v>
      </c>
      <c r="H14" s="11"/>
      <c r="I14" s="12"/>
      <c r="J14" s="11"/>
      <c r="K14" s="12"/>
      <c r="L14" s="11"/>
      <c r="M14" s="12"/>
      <c r="N14" s="13"/>
      <c r="O14" s="14"/>
      <c r="P14" s="11"/>
      <c r="Q14" s="15"/>
      <c r="R14" s="16" t="s">
        <v>65</v>
      </c>
    </row>
    <row r="15" spans="1:18" ht="15" x14ac:dyDescent="0.2">
      <c r="A15" s="157" t="s">
        <v>9</v>
      </c>
      <c r="B15" s="155"/>
      <c r="C15" s="155"/>
      <c r="D15" s="155"/>
      <c r="E15" s="155"/>
      <c r="F15" s="155"/>
      <c r="G15" s="158"/>
      <c r="H15" s="154" t="s">
        <v>1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6"/>
    </row>
    <row r="16" spans="1:18" ht="15" x14ac:dyDescent="0.2">
      <c r="A16" s="17" t="s">
        <v>17</v>
      </c>
      <c r="B16" s="18"/>
      <c r="C16" s="18"/>
      <c r="D16" s="19"/>
      <c r="E16" s="20"/>
      <c r="F16" s="19"/>
      <c r="G16" s="21" t="s">
        <v>44</v>
      </c>
      <c r="H16" s="111"/>
      <c r="I16" s="112"/>
      <c r="J16" s="112"/>
      <c r="K16" s="112"/>
      <c r="L16" s="112"/>
      <c r="M16" s="112"/>
      <c r="N16" s="112"/>
      <c r="O16" s="112"/>
      <c r="P16" s="112"/>
      <c r="Q16" s="112"/>
      <c r="R16" s="113"/>
    </row>
    <row r="17" spans="1:18" ht="15" x14ac:dyDescent="0.2">
      <c r="A17" s="17" t="s">
        <v>18</v>
      </c>
      <c r="B17" s="18"/>
      <c r="C17" s="18"/>
      <c r="D17" s="21"/>
      <c r="E17" s="20"/>
      <c r="F17" s="19"/>
      <c r="G17" s="96" t="s">
        <v>66</v>
      </c>
      <c r="H17" s="115" t="s">
        <v>69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15" x14ac:dyDescent="0.2">
      <c r="A18" s="78" t="s">
        <v>19</v>
      </c>
      <c r="B18" s="18"/>
      <c r="C18" s="18"/>
      <c r="D18" s="21"/>
      <c r="E18" s="20"/>
      <c r="F18" s="19"/>
      <c r="G18" s="96" t="s">
        <v>67</v>
      </c>
      <c r="H18" s="115" t="s">
        <v>70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ht="16.5" thickBot="1" x14ac:dyDescent="0.25">
      <c r="A19" s="17" t="s">
        <v>15</v>
      </c>
      <c r="B19" s="27"/>
      <c r="C19" s="27"/>
      <c r="D19" s="28"/>
      <c r="E19" s="28"/>
      <c r="F19" s="28"/>
      <c r="G19" s="96" t="s">
        <v>68</v>
      </c>
      <c r="H19" s="22" t="s">
        <v>46</v>
      </c>
      <c r="I19" s="23"/>
      <c r="J19" s="24"/>
      <c r="K19" s="23"/>
      <c r="L19" s="24"/>
      <c r="M19" s="23"/>
      <c r="N19" s="25"/>
      <c r="O19" s="26"/>
      <c r="P19" s="29">
        <v>150</v>
      </c>
      <c r="R19" s="105">
        <v>3</v>
      </c>
    </row>
    <row r="20" spans="1:18" ht="7.5" customHeight="1" thickTop="1" thickBot="1" x14ac:dyDescent="0.25">
      <c r="A20" s="30"/>
      <c r="B20" s="31"/>
      <c r="C20" s="31"/>
      <c r="D20" s="32"/>
      <c r="E20" s="32"/>
      <c r="F20" s="32"/>
      <c r="G20" s="32"/>
      <c r="H20" s="32"/>
      <c r="I20" s="33"/>
      <c r="J20" s="32"/>
      <c r="K20" s="33"/>
      <c r="L20" s="32"/>
      <c r="M20" s="33"/>
      <c r="N20" s="34"/>
      <c r="O20" s="35"/>
      <c r="P20" s="32"/>
      <c r="Q20" s="32"/>
      <c r="R20" s="36"/>
    </row>
    <row r="21" spans="1:18" s="37" customFormat="1" ht="21" customHeight="1" thickTop="1" x14ac:dyDescent="0.2">
      <c r="A21" s="134" t="s">
        <v>6</v>
      </c>
      <c r="B21" s="110" t="s">
        <v>12</v>
      </c>
      <c r="C21" s="110" t="s">
        <v>36</v>
      </c>
      <c r="D21" s="110" t="s">
        <v>2</v>
      </c>
      <c r="E21" s="110" t="s">
        <v>34</v>
      </c>
      <c r="F21" s="110" t="s">
        <v>8</v>
      </c>
      <c r="G21" s="110" t="s">
        <v>13</v>
      </c>
      <c r="H21" s="110" t="s">
        <v>39</v>
      </c>
      <c r="I21" s="110"/>
      <c r="J21" s="110"/>
      <c r="K21" s="110"/>
      <c r="L21" s="110"/>
      <c r="M21" s="110"/>
      <c r="N21" s="119" t="s">
        <v>7</v>
      </c>
      <c r="O21" s="121" t="s">
        <v>23</v>
      </c>
      <c r="P21" s="110" t="s">
        <v>21</v>
      </c>
      <c r="Q21" s="123" t="s">
        <v>40</v>
      </c>
      <c r="R21" s="126" t="s">
        <v>14</v>
      </c>
    </row>
    <row r="22" spans="1:18" s="37" customFormat="1" ht="22.5" customHeight="1" x14ac:dyDescent="0.2">
      <c r="A22" s="135"/>
      <c r="B22" s="114"/>
      <c r="C22" s="114"/>
      <c r="D22" s="114"/>
      <c r="E22" s="114"/>
      <c r="F22" s="114"/>
      <c r="G22" s="114"/>
      <c r="H22" s="114" t="s">
        <v>41</v>
      </c>
      <c r="I22" s="114"/>
      <c r="J22" s="114" t="s">
        <v>42</v>
      </c>
      <c r="K22" s="114"/>
      <c r="L22" s="114" t="s">
        <v>43</v>
      </c>
      <c r="M22" s="114"/>
      <c r="N22" s="120"/>
      <c r="O22" s="122"/>
      <c r="P22" s="114"/>
      <c r="Q22" s="124"/>
      <c r="R22" s="127"/>
    </row>
    <row r="23" spans="1:18" ht="19.5" customHeight="1" x14ac:dyDescent="0.2">
      <c r="A23" s="87">
        <v>1</v>
      </c>
      <c r="B23" s="81">
        <v>112</v>
      </c>
      <c r="C23" s="82">
        <v>10084395438</v>
      </c>
      <c r="D23" s="83" t="s">
        <v>218</v>
      </c>
      <c r="E23" s="81" t="s">
        <v>71</v>
      </c>
      <c r="F23" s="82" t="s">
        <v>31</v>
      </c>
      <c r="G23" s="82" t="s">
        <v>200</v>
      </c>
      <c r="H23" s="97">
        <v>7.6516203703703711E-2</v>
      </c>
      <c r="I23" s="81">
        <v>2</v>
      </c>
      <c r="J23" s="97">
        <v>4.1336805555555554E-3</v>
      </c>
      <c r="K23" s="81">
        <v>2</v>
      </c>
      <c r="L23" s="97">
        <v>8.1875000000000003E-2</v>
      </c>
      <c r="M23" s="81">
        <v>1</v>
      </c>
      <c r="N23" s="86">
        <f t="shared" ref="N23:N54" si="0">SUM(H23,J23,L23)</f>
        <v>0.16252488425925926</v>
      </c>
      <c r="O23" s="98"/>
      <c r="P23" s="85">
        <f t="shared" ref="P23:P54" si="1">IFERROR($P$19*3600/(HOUR(N23)*3600+MINUTE(N23)*60+SECOND(N23)),"")</f>
        <v>38.456060390257797</v>
      </c>
      <c r="Q23" s="99" t="s">
        <v>31</v>
      </c>
      <c r="R23" s="88"/>
    </row>
    <row r="24" spans="1:18" ht="19.5" customHeight="1" x14ac:dyDescent="0.2">
      <c r="A24" s="87">
        <v>2</v>
      </c>
      <c r="B24" s="81">
        <v>107</v>
      </c>
      <c r="C24" s="82">
        <v>10079259993</v>
      </c>
      <c r="D24" s="83" t="s">
        <v>219</v>
      </c>
      <c r="E24" s="81" t="s">
        <v>72</v>
      </c>
      <c r="F24" s="82" t="s">
        <v>31</v>
      </c>
      <c r="G24" s="100" t="s">
        <v>200</v>
      </c>
      <c r="H24" s="97">
        <v>7.6238425925925918E-2</v>
      </c>
      <c r="I24" s="81">
        <v>1</v>
      </c>
      <c r="J24" s="97">
        <v>4.1306712962962963E-3</v>
      </c>
      <c r="K24" s="81">
        <v>1</v>
      </c>
      <c r="L24" s="97">
        <v>8.3553240740740747E-2</v>
      </c>
      <c r="M24" s="81">
        <v>2</v>
      </c>
      <c r="N24" s="86">
        <f t="shared" si="0"/>
        <v>0.16392233796296296</v>
      </c>
      <c r="O24" s="97">
        <f t="shared" ref="O24:O55" si="2">N24-$N$23</f>
        <v>1.3974537037036994E-3</v>
      </c>
      <c r="P24" s="85">
        <f t="shared" si="1"/>
        <v>38.127515356915907</v>
      </c>
      <c r="Q24" s="99" t="s">
        <v>31</v>
      </c>
      <c r="R24" s="88"/>
    </row>
    <row r="25" spans="1:18" ht="19.5" customHeight="1" x14ac:dyDescent="0.2">
      <c r="A25" s="87">
        <v>3</v>
      </c>
      <c r="B25" s="81">
        <v>108</v>
      </c>
      <c r="C25" s="82">
        <v>10080977301</v>
      </c>
      <c r="D25" s="83" t="s">
        <v>220</v>
      </c>
      <c r="E25" s="81" t="s">
        <v>73</v>
      </c>
      <c r="F25" s="82" t="s">
        <v>31</v>
      </c>
      <c r="G25" s="82" t="s">
        <v>200</v>
      </c>
      <c r="H25" s="97">
        <v>7.6851851851851852E-2</v>
      </c>
      <c r="I25" s="81">
        <v>6</v>
      </c>
      <c r="J25" s="97">
        <v>4.1452546296296298E-3</v>
      </c>
      <c r="K25" s="81">
        <v>3</v>
      </c>
      <c r="L25" s="97">
        <v>8.3599537037037028E-2</v>
      </c>
      <c r="M25" s="81">
        <v>4</v>
      </c>
      <c r="N25" s="86">
        <f t="shared" si="0"/>
        <v>0.16459664351851849</v>
      </c>
      <c r="O25" s="97">
        <f t="shared" si="2"/>
        <v>2.0717592592592315E-3</v>
      </c>
      <c r="P25" s="85">
        <f t="shared" si="1"/>
        <v>37.972013219886087</v>
      </c>
      <c r="Q25" s="99" t="s">
        <v>31</v>
      </c>
      <c r="R25" s="88"/>
    </row>
    <row r="26" spans="1:18" ht="19.5" customHeight="1" x14ac:dyDescent="0.2">
      <c r="A26" s="87">
        <v>4</v>
      </c>
      <c r="B26" s="81">
        <v>71</v>
      </c>
      <c r="C26" s="82">
        <v>10092621644</v>
      </c>
      <c r="D26" s="83" t="s">
        <v>221</v>
      </c>
      <c r="E26" s="81" t="s">
        <v>74</v>
      </c>
      <c r="F26" s="82" t="s">
        <v>31</v>
      </c>
      <c r="G26" s="82" t="s">
        <v>201</v>
      </c>
      <c r="H26" s="97">
        <v>7.6851851851851852E-2</v>
      </c>
      <c r="I26" s="81">
        <v>7</v>
      </c>
      <c r="J26" s="97">
        <v>4.1944444444444442E-3</v>
      </c>
      <c r="K26" s="81">
        <v>4</v>
      </c>
      <c r="L26" s="97">
        <v>8.3634259259259255E-2</v>
      </c>
      <c r="M26" s="81">
        <v>8</v>
      </c>
      <c r="N26" s="86">
        <f t="shared" si="0"/>
        <v>0.16468055555555555</v>
      </c>
      <c r="O26" s="97">
        <f t="shared" si="2"/>
        <v>2.155671296296291E-3</v>
      </c>
      <c r="P26" s="85">
        <f t="shared" si="1"/>
        <v>37.953331459094741</v>
      </c>
      <c r="Q26" s="99" t="s">
        <v>31</v>
      </c>
      <c r="R26" s="88"/>
    </row>
    <row r="27" spans="1:18" ht="19.5" customHeight="1" x14ac:dyDescent="0.2">
      <c r="A27" s="87">
        <v>5</v>
      </c>
      <c r="B27" s="81">
        <v>109</v>
      </c>
      <c r="C27" s="82">
        <v>10080358622</v>
      </c>
      <c r="D27" s="83" t="s">
        <v>222</v>
      </c>
      <c r="E27" s="81" t="s">
        <v>75</v>
      </c>
      <c r="F27" s="82" t="s">
        <v>31</v>
      </c>
      <c r="G27" s="82" t="s">
        <v>200</v>
      </c>
      <c r="H27" s="97">
        <v>7.6851851851851852E-2</v>
      </c>
      <c r="I27" s="81">
        <v>8</v>
      </c>
      <c r="J27" s="97">
        <v>4.2684027777777781E-3</v>
      </c>
      <c r="K27" s="81">
        <v>5</v>
      </c>
      <c r="L27" s="97">
        <v>8.3599537037037028E-2</v>
      </c>
      <c r="M27" s="81">
        <v>5</v>
      </c>
      <c r="N27" s="86">
        <f t="shared" si="0"/>
        <v>0.16471979166666667</v>
      </c>
      <c r="O27" s="97">
        <f t="shared" si="2"/>
        <v>2.1949074074074093E-3</v>
      </c>
      <c r="P27" s="85">
        <f t="shared" si="1"/>
        <v>37.94266441821248</v>
      </c>
      <c r="Q27" s="99" t="s">
        <v>31</v>
      </c>
      <c r="R27" s="88"/>
    </row>
    <row r="28" spans="1:18" ht="19.5" customHeight="1" x14ac:dyDescent="0.2">
      <c r="A28" s="87">
        <v>6</v>
      </c>
      <c r="B28" s="81">
        <v>80</v>
      </c>
      <c r="C28" s="82">
        <v>10083179100</v>
      </c>
      <c r="D28" s="83" t="s">
        <v>223</v>
      </c>
      <c r="E28" s="81" t="s">
        <v>76</v>
      </c>
      <c r="F28" s="82" t="s">
        <v>55</v>
      </c>
      <c r="G28" s="82" t="s">
        <v>202</v>
      </c>
      <c r="H28" s="97">
        <v>7.678240740740741E-2</v>
      </c>
      <c r="I28" s="81">
        <v>3</v>
      </c>
      <c r="J28" s="97">
        <v>4.3585648148148151E-3</v>
      </c>
      <c r="K28" s="81">
        <v>8</v>
      </c>
      <c r="L28" s="97">
        <v>8.3587962962962961E-2</v>
      </c>
      <c r="M28" s="81">
        <v>3</v>
      </c>
      <c r="N28" s="86">
        <f t="shared" si="0"/>
        <v>0.16472893518518517</v>
      </c>
      <c r="O28" s="97">
        <f t="shared" si="2"/>
        <v>2.2040509259259045E-3</v>
      </c>
      <c r="P28" s="85">
        <f t="shared" si="1"/>
        <v>37.939998594814867</v>
      </c>
      <c r="Q28" s="99" t="s">
        <v>31</v>
      </c>
      <c r="R28" s="88"/>
    </row>
    <row r="29" spans="1:18" ht="19.5" customHeight="1" x14ac:dyDescent="0.2">
      <c r="A29" s="87">
        <v>7</v>
      </c>
      <c r="B29" s="81">
        <v>74</v>
      </c>
      <c r="C29" s="82">
        <v>10081049544</v>
      </c>
      <c r="D29" s="83" t="s">
        <v>224</v>
      </c>
      <c r="E29" s="81" t="s">
        <v>77</v>
      </c>
      <c r="F29" s="82" t="s">
        <v>31</v>
      </c>
      <c r="G29" s="82" t="s">
        <v>53</v>
      </c>
      <c r="H29" s="97">
        <v>7.6828703703703705E-2</v>
      </c>
      <c r="I29" s="81">
        <v>4</v>
      </c>
      <c r="J29" s="97">
        <v>4.3313657407407407E-3</v>
      </c>
      <c r="K29" s="81">
        <v>7</v>
      </c>
      <c r="L29" s="97">
        <v>8.3622685185185175E-2</v>
      </c>
      <c r="M29" s="81">
        <v>7</v>
      </c>
      <c r="N29" s="86">
        <f t="shared" si="0"/>
        <v>0.1647827546296296</v>
      </c>
      <c r="O29" s="97">
        <f t="shared" si="2"/>
        <v>2.2578703703703407E-3</v>
      </c>
      <c r="P29" s="85">
        <f t="shared" si="1"/>
        <v>37.929339046147362</v>
      </c>
      <c r="Q29" s="99" t="s">
        <v>31</v>
      </c>
      <c r="R29" s="88"/>
    </row>
    <row r="30" spans="1:18" ht="19.5" customHeight="1" x14ac:dyDescent="0.2">
      <c r="A30" s="87">
        <v>8</v>
      </c>
      <c r="B30" s="81">
        <v>126</v>
      </c>
      <c r="C30" s="82">
        <v>10075127692</v>
      </c>
      <c r="D30" s="83" t="s">
        <v>225</v>
      </c>
      <c r="E30" s="81" t="s">
        <v>78</v>
      </c>
      <c r="F30" s="82" t="s">
        <v>31</v>
      </c>
      <c r="G30" s="82" t="s">
        <v>50</v>
      </c>
      <c r="H30" s="97">
        <v>7.6851851851851852E-2</v>
      </c>
      <c r="I30" s="81">
        <v>9</v>
      </c>
      <c r="J30" s="97">
        <v>4.3807870370370372E-3</v>
      </c>
      <c r="K30" s="81">
        <v>11</v>
      </c>
      <c r="L30" s="97">
        <v>8.3634259259259255E-2</v>
      </c>
      <c r="M30" s="81">
        <v>10</v>
      </c>
      <c r="N30" s="86">
        <f t="shared" si="0"/>
        <v>0.16486689814814814</v>
      </c>
      <c r="O30" s="97">
        <f t="shared" si="2"/>
        <v>2.3420138888888831E-3</v>
      </c>
      <c r="P30" s="85">
        <f t="shared" si="1"/>
        <v>37.908037908037905</v>
      </c>
      <c r="Q30" s="99" t="s">
        <v>31</v>
      </c>
      <c r="R30" s="88"/>
    </row>
    <row r="31" spans="1:18" ht="19.5" customHeight="1" x14ac:dyDescent="0.2">
      <c r="A31" s="87">
        <v>9</v>
      </c>
      <c r="B31" s="81">
        <v>124</v>
      </c>
      <c r="C31" s="82">
        <v>10091409617</v>
      </c>
      <c r="D31" s="83" t="s">
        <v>226</v>
      </c>
      <c r="E31" s="81" t="s">
        <v>79</v>
      </c>
      <c r="F31" s="82" t="s">
        <v>31</v>
      </c>
      <c r="G31" s="82" t="s">
        <v>50</v>
      </c>
      <c r="H31" s="97">
        <v>7.6851851851851852E-2</v>
      </c>
      <c r="I31" s="81">
        <v>10</v>
      </c>
      <c r="J31" s="97">
        <v>4.3900462962962955E-3</v>
      </c>
      <c r="K31" s="81">
        <v>12</v>
      </c>
      <c r="L31" s="97">
        <v>8.3634259259259255E-2</v>
      </c>
      <c r="M31" s="81">
        <v>11</v>
      </c>
      <c r="N31" s="86">
        <f t="shared" si="0"/>
        <v>0.16487615740740741</v>
      </c>
      <c r="O31" s="97">
        <f t="shared" si="2"/>
        <v>2.3512731481481475E-3</v>
      </c>
      <c r="P31" s="85">
        <f t="shared" si="1"/>
        <v>37.908037908037905</v>
      </c>
      <c r="Q31" s="99" t="s">
        <v>31</v>
      </c>
      <c r="R31" s="88"/>
    </row>
    <row r="32" spans="1:18" ht="19.5" customHeight="1" x14ac:dyDescent="0.2">
      <c r="A32" s="87">
        <v>10</v>
      </c>
      <c r="B32" s="81">
        <v>54</v>
      </c>
      <c r="C32" s="82">
        <v>10119333525</v>
      </c>
      <c r="D32" s="83" t="s">
        <v>227</v>
      </c>
      <c r="E32" s="81" t="s">
        <v>80</v>
      </c>
      <c r="F32" s="82" t="s">
        <v>31</v>
      </c>
      <c r="G32" s="82" t="s">
        <v>203</v>
      </c>
      <c r="H32" s="97">
        <v>7.6851851851851852E-2</v>
      </c>
      <c r="I32" s="81">
        <v>11</v>
      </c>
      <c r="J32" s="97">
        <v>4.3951388888888885E-3</v>
      </c>
      <c r="K32" s="81">
        <v>14</v>
      </c>
      <c r="L32" s="97">
        <v>8.3634259259259255E-2</v>
      </c>
      <c r="M32" s="81">
        <v>12</v>
      </c>
      <c r="N32" s="86">
        <f t="shared" si="0"/>
        <v>0.16488124999999998</v>
      </c>
      <c r="O32" s="97">
        <f t="shared" si="2"/>
        <v>2.3563657407407179E-3</v>
      </c>
      <c r="P32" s="85">
        <f t="shared" si="1"/>
        <v>37.905376947915201</v>
      </c>
      <c r="Q32" s="99" t="s">
        <v>31</v>
      </c>
      <c r="R32" s="88"/>
    </row>
    <row r="33" spans="1:18" ht="19.5" customHeight="1" x14ac:dyDescent="0.2">
      <c r="A33" s="87">
        <v>11</v>
      </c>
      <c r="B33" s="81">
        <v>110</v>
      </c>
      <c r="C33" s="82">
        <v>10105861740</v>
      </c>
      <c r="D33" s="83" t="s">
        <v>228</v>
      </c>
      <c r="E33" s="81" t="s">
        <v>81</v>
      </c>
      <c r="F33" s="82" t="s">
        <v>31</v>
      </c>
      <c r="G33" s="82" t="s">
        <v>200</v>
      </c>
      <c r="H33" s="97">
        <v>7.6851851851851852E-2</v>
      </c>
      <c r="I33" s="81">
        <v>12</v>
      </c>
      <c r="J33" s="97">
        <v>4.4120370370370372E-3</v>
      </c>
      <c r="K33" s="81">
        <v>15</v>
      </c>
      <c r="L33" s="97">
        <v>8.3634259259259255E-2</v>
      </c>
      <c r="M33" s="81">
        <v>13</v>
      </c>
      <c r="N33" s="86">
        <f t="shared" si="0"/>
        <v>0.16489814814814813</v>
      </c>
      <c r="O33" s="97">
        <f t="shared" si="2"/>
        <v>2.3732638888888657E-3</v>
      </c>
      <c r="P33" s="85">
        <f t="shared" si="1"/>
        <v>37.90271636133923</v>
      </c>
      <c r="Q33" s="99" t="s">
        <v>31</v>
      </c>
      <c r="R33" s="88"/>
    </row>
    <row r="34" spans="1:18" ht="19.5" customHeight="1" x14ac:dyDescent="0.2">
      <c r="A34" s="87">
        <v>12</v>
      </c>
      <c r="B34" s="81">
        <v>90</v>
      </c>
      <c r="C34" s="82">
        <v>10114922853</v>
      </c>
      <c r="D34" s="83" t="s">
        <v>229</v>
      </c>
      <c r="E34" s="81" t="s">
        <v>82</v>
      </c>
      <c r="F34" s="82" t="s">
        <v>55</v>
      </c>
      <c r="G34" s="82" t="s">
        <v>204</v>
      </c>
      <c r="H34" s="97">
        <v>7.6851851851851852E-2</v>
      </c>
      <c r="I34" s="81">
        <v>13</v>
      </c>
      <c r="J34" s="97">
        <v>4.417824074074074E-3</v>
      </c>
      <c r="K34" s="81">
        <v>18</v>
      </c>
      <c r="L34" s="97">
        <v>8.3634259259259255E-2</v>
      </c>
      <c r="M34" s="81">
        <v>15</v>
      </c>
      <c r="N34" s="86">
        <f t="shared" si="0"/>
        <v>0.1649039351851852</v>
      </c>
      <c r="O34" s="97">
        <f t="shared" si="2"/>
        <v>2.3790509259259407E-3</v>
      </c>
      <c r="P34" s="85">
        <f t="shared" si="1"/>
        <v>37.900056148231329</v>
      </c>
      <c r="Q34" s="84"/>
      <c r="R34" s="88"/>
    </row>
    <row r="35" spans="1:18" ht="19.5" customHeight="1" x14ac:dyDescent="0.2">
      <c r="A35" s="87">
        <v>13</v>
      </c>
      <c r="B35" s="81">
        <v>33</v>
      </c>
      <c r="C35" s="82">
        <v>10092633667</v>
      </c>
      <c r="D35" s="83" t="s">
        <v>230</v>
      </c>
      <c r="E35" s="81" t="s">
        <v>83</v>
      </c>
      <c r="F35" s="82" t="s">
        <v>31</v>
      </c>
      <c r="G35" s="82" t="s">
        <v>51</v>
      </c>
      <c r="H35" s="97">
        <v>7.6851851851851852E-2</v>
      </c>
      <c r="I35" s="81">
        <v>14</v>
      </c>
      <c r="J35" s="97">
        <v>4.4186342592592593E-3</v>
      </c>
      <c r="K35" s="81">
        <v>19</v>
      </c>
      <c r="L35" s="97">
        <v>8.3634259259259255E-2</v>
      </c>
      <c r="M35" s="81">
        <v>16</v>
      </c>
      <c r="N35" s="86">
        <f t="shared" si="0"/>
        <v>0.16490474537037036</v>
      </c>
      <c r="O35" s="97">
        <f t="shared" si="2"/>
        <v>2.3798611111111034E-3</v>
      </c>
      <c r="P35" s="85">
        <f t="shared" si="1"/>
        <v>37.900056148231329</v>
      </c>
      <c r="Q35" s="84"/>
      <c r="R35" s="88"/>
    </row>
    <row r="36" spans="1:18" ht="19.5" customHeight="1" x14ac:dyDescent="0.2">
      <c r="A36" s="87">
        <v>14</v>
      </c>
      <c r="B36" s="81">
        <v>82</v>
      </c>
      <c r="C36" s="82">
        <v>10104898410</v>
      </c>
      <c r="D36" s="83" t="s">
        <v>231</v>
      </c>
      <c r="E36" s="81" t="s">
        <v>84</v>
      </c>
      <c r="F36" s="82" t="s">
        <v>33</v>
      </c>
      <c r="G36" s="82" t="s">
        <v>204</v>
      </c>
      <c r="H36" s="97">
        <v>7.6851851851851852E-2</v>
      </c>
      <c r="I36" s="81">
        <v>15</v>
      </c>
      <c r="J36" s="97">
        <v>4.4662037037037031E-3</v>
      </c>
      <c r="K36" s="81">
        <v>21</v>
      </c>
      <c r="L36" s="97">
        <v>8.3611111111111108E-2</v>
      </c>
      <c r="M36" s="81">
        <v>6</v>
      </c>
      <c r="N36" s="86">
        <f t="shared" si="0"/>
        <v>0.16492916666666668</v>
      </c>
      <c r="O36" s="97">
        <f t="shared" si="2"/>
        <v>2.4042824074074209E-3</v>
      </c>
      <c r="P36" s="85">
        <f t="shared" si="1"/>
        <v>37.89473684210526</v>
      </c>
      <c r="Q36" s="84"/>
      <c r="R36" s="88"/>
    </row>
    <row r="37" spans="1:18" ht="19.5" customHeight="1" x14ac:dyDescent="0.2">
      <c r="A37" s="87">
        <v>15</v>
      </c>
      <c r="B37" s="81">
        <v>25</v>
      </c>
      <c r="C37" s="82">
        <v>10078945452</v>
      </c>
      <c r="D37" s="83" t="s">
        <v>232</v>
      </c>
      <c r="E37" s="81" t="s">
        <v>85</v>
      </c>
      <c r="F37" s="82" t="s">
        <v>31</v>
      </c>
      <c r="G37" s="82" t="s">
        <v>205</v>
      </c>
      <c r="H37" s="97">
        <v>7.6851851851851852E-2</v>
      </c>
      <c r="I37" s="81">
        <v>16</v>
      </c>
      <c r="J37" s="97">
        <v>4.489351851851852E-3</v>
      </c>
      <c r="K37" s="81">
        <v>22</v>
      </c>
      <c r="L37" s="97">
        <v>8.3634259259259255E-2</v>
      </c>
      <c r="M37" s="81">
        <v>17</v>
      </c>
      <c r="N37" s="86">
        <f t="shared" si="0"/>
        <v>0.16497546296296295</v>
      </c>
      <c r="O37" s="97">
        <f t="shared" si="2"/>
        <v>2.4505787037036875E-3</v>
      </c>
      <c r="P37" s="85">
        <f t="shared" si="1"/>
        <v>37.884102708011788</v>
      </c>
      <c r="Q37" s="84"/>
      <c r="R37" s="88"/>
    </row>
    <row r="38" spans="1:18" ht="19.5" customHeight="1" x14ac:dyDescent="0.2">
      <c r="A38" s="87">
        <v>16</v>
      </c>
      <c r="B38" s="81">
        <v>85</v>
      </c>
      <c r="C38" s="82">
        <v>10104991871</v>
      </c>
      <c r="D38" s="83" t="s">
        <v>233</v>
      </c>
      <c r="E38" s="81" t="s">
        <v>86</v>
      </c>
      <c r="F38" s="82" t="s">
        <v>33</v>
      </c>
      <c r="G38" s="82" t="s">
        <v>204</v>
      </c>
      <c r="H38" s="97">
        <v>7.6851851851851852E-2</v>
      </c>
      <c r="I38" s="81">
        <v>17</v>
      </c>
      <c r="J38" s="97">
        <v>4.5291666666666666E-3</v>
      </c>
      <c r="K38" s="81">
        <v>29</v>
      </c>
      <c r="L38" s="97">
        <v>8.3634259259259255E-2</v>
      </c>
      <c r="M38" s="81">
        <v>19</v>
      </c>
      <c r="N38" s="86">
        <f t="shared" si="0"/>
        <v>0.16501527777777777</v>
      </c>
      <c r="O38" s="97">
        <f t="shared" si="2"/>
        <v>2.4903935185185133E-3</v>
      </c>
      <c r="P38" s="85">
        <f t="shared" si="1"/>
        <v>37.876131023356947</v>
      </c>
      <c r="Q38" s="84"/>
      <c r="R38" s="88"/>
    </row>
    <row r="39" spans="1:18" ht="19.5" customHeight="1" x14ac:dyDescent="0.2">
      <c r="A39" s="87">
        <v>17</v>
      </c>
      <c r="B39" s="81">
        <v>127</v>
      </c>
      <c r="C39" s="82">
        <v>10089713462</v>
      </c>
      <c r="D39" s="83" t="s">
        <v>234</v>
      </c>
      <c r="E39" s="81" t="s">
        <v>87</v>
      </c>
      <c r="F39" s="82" t="s">
        <v>33</v>
      </c>
      <c r="G39" s="82" t="s">
        <v>50</v>
      </c>
      <c r="H39" s="97">
        <v>7.6828703703703705E-2</v>
      </c>
      <c r="I39" s="81">
        <v>5</v>
      </c>
      <c r="J39" s="97">
        <v>4.5629629629629631E-3</v>
      </c>
      <c r="K39" s="81">
        <v>38</v>
      </c>
      <c r="L39" s="97">
        <v>8.3634259259259255E-2</v>
      </c>
      <c r="M39" s="81">
        <v>23</v>
      </c>
      <c r="N39" s="86">
        <f t="shared" si="0"/>
        <v>0.16502592592592591</v>
      </c>
      <c r="O39" s="97">
        <f t="shared" si="2"/>
        <v>2.501041666666648E-3</v>
      </c>
      <c r="P39" s="85">
        <f t="shared" si="1"/>
        <v>37.873474540608782</v>
      </c>
      <c r="Q39" s="84"/>
      <c r="R39" s="88"/>
    </row>
    <row r="40" spans="1:18" ht="19.5" customHeight="1" x14ac:dyDescent="0.2">
      <c r="A40" s="87">
        <v>18</v>
      </c>
      <c r="B40" s="81">
        <v>61</v>
      </c>
      <c r="C40" s="82">
        <v>10077687179</v>
      </c>
      <c r="D40" s="83" t="s">
        <v>235</v>
      </c>
      <c r="E40" s="81" t="s">
        <v>88</v>
      </c>
      <c r="F40" s="82" t="s">
        <v>33</v>
      </c>
      <c r="G40" s="82" t="s">
        <v>49</v>
      </c>
      <c r="H40" s="97">
        <v>7.6851851851851852E-2</v>
      </c>
      <c r="I40" s="81">
        <v>18</v>
      </c>
      <c r="J40" s="97">
        <v>4.5445601851851853E-3</v>
      </c>
      <c r="K40" s="81">
        <v>32</v>
      </c>
      <c r="L40" s="97">
        <v>8.3634259259259255E-2</v>
      </c>
      <c r="M40" s="81">
        <v>20</v>
      </c>
      <c r="N40" s="86">
        <f t="shared" si="0"/>
        <v>0.16503067129629628</v>
      </c>
      <c r="O40" s="97">
        <f t="shared" si="2"/>
        <v>2.5057870370370217E-3</v>
      </c>
      <c r="P40" s="85">
        <f t="shared" si="1"/>
        <v>37.870818430464972</v>
      </c>
      <c r="Q40" s="84"/>
      <c r="R40" s="88"/>
    </row>
    <row r="41" spans="1:18" ht="19.5" customHeight="1" x14ac:dyDescent="0.2">
      <c r="A41" s="87">
        <v>19</v>
      </c>
      <c r="B41" s="81">
        <v>84</v>
      </c>
      <c r="C41" s="82">
        <v>10104993184</v>
      </c>
      <c r="D41" s="83" t="s">
        <v>236</v>
      </c>
      <c r="E41" s="81" t="s">
        <v>89</v>
      </c>
      <c r="F41" s="82" t="s">
        <v>33</v>
      </c>
      <c r="G41" s="82" t="s">
        <v>204</v>
      </c>
      <c r="H41" s="97">
        <v>7.6851851851851852E-2</v>
      </c>
      <c r="I41" s="81">
        <v>19</v>
      </c>
      <c r="J41" s="97">
        <v>4.5535879629629633E-3</v>
      </c>
      <c r="K41" s="81">
        <v>35</v>
      </c>
      <c r="L41" s="97">
        <v>8.3634259259259255E-2</v>
      </c>
      <c r="M41" s="81">
        <v>22</v>
      </c>
      <c r="N41" s="86">
        <f t="shared" si="0"/>
        <v>0.16503969907407406</v>
      </c>
      <c r="O41" s="97">
        <f t="shared" si="2"/>
        <v>2.5148148148148031E-3</v>
      </c>
      <c r="P41" s="85">
        <f t="shared" si="1"/>
        <v>37.870818430464972</v>
      </c>
      <c r="Q41" s="84"/>
      <c r="R41" s="88"/>
    </row>
    <row r="42" spans="1:18" ht="19.5" customHeight="1" x14ac:dyDescent="0.2">
      <c r="A42" s="87">
        <v>20</v>
      </c>
      <c r="B42" s="81">
        <v>115</v>
      </c>
      <c r="C42" s="82">
        <v>10096194678</v>
      </c>
      <c r="D42" s="83" t="s">
        <v>237</v>
      </c>
      <c r="E42" s="81" t="s">
        <v>90</v>
      </c>
      <c r="F42" s="82" t="s">
        <v>33</v>
      </c>
      <c r="G42" s="82" t="s">
        <v>200</v>
      </c>
      <c r="H42" s="97">
        <v>7.694444444444444E-2</v>
      </c>
      <c r="I42" s="81">
        <v>51</v>
      </c>
      <c r="J42" s="97">
        <v>4.5077546296296298E-3</v>
      </c>
      <c r="K42" s="81">
        <v>24</v>
      </c>
      <c r="L42" s="97">
        <v>8.3634259259259255E-2</v>
      </c>
      <c r="M42" s="81">
        <v>18</v>
      </c>
      <c r="N42" s="86">
        <f t="shared" si="0"/>
        <v>0.16508645833333332</v>
      </c>
      <c r="O42" s="97">
        <f t="shared" si="2"/>
        <v>2.5615740740740633E-3</v>
      </c>
      <c r="P42" s="85">
        <f t="shared" si="1"/>
        <v>37.860197714365839</v>
      </c>
      <c r="Q42" s="84"/>
      <c r="R42" s="88"/>
    </row>
    <row r="43" spans="1:18" ht="19.5" customHeight="1" x14ac:dyDescent="0.2">
      <c r="A43" s="87">
        <v>21</v>
      </c>
      <c r="B43" s="81">
        <v>114</v>
      </c>
      <c r="C43" s="82">
        <v>10092183326</v>
      </c>
      <c r="D43" s="83" t="s">
        <v>238</v>
      </c>
      <c r="E43" s="81" t="s">
        <v>91</v>
      </c>
      <c r="F43" s="82" t="s">
        <v>33</v>
      </c>
      <c r="G43" s="82" t="s">
        <v>200</v>
      </c>
      <c r="H43" s="97">
        <v>7.6851851851851852E-2</v>
      </c>
      <c r="I43" s="81">
        <v>20</v>
      </c>
      <c r="J43" s="97">
        <v>4.6106481481481476E-3</v>
      </c>
      <c r="K43" s="81">
        <v>47</v>
      </c>
      <c r="L43" s="97">
        <v>8.3634259259259255E-2</v>
      </c>
      <c r="M43" s="81">
        <v>24</v>
      </c>
      <c r="N43" s="86">
        <f t="shared" si="0"/>
        <v>0.16509675925925926</v>
      </c>
      <c r="O43" s="97">
        <f t="shared" si="2"/>
        <v>2.5718750000000012E-3</v>
      </c>
      <c r="P43" s="85">
        <f t="shared" si="1"/>
        <v>37.857543466068421</v>
      </c>
      <c r="Q43" s="84"/>
      <c r="R43" s="88"/>
    </row>
    <row r="44" spans="1:18" ht="19.5" customHeight="1" x14ac:dyDescent="0.2">
      <c r="A44" s="87">
        <v>22</v>
      </c>
      <c r="B44" s="81">
        <v>128</v>
      </c>
      <c r="C44" s="82">
        <v>10091419652</v>
      </c>
      <c r="D44" s="83" t="s">
        <v>239</v>
      </c>
      <c r="E44" s="81" t="s">
        <v>92</v>
      </c>
      <c r="F44" s="82" t="s">
        <v>33</v>
      </c>
      <c r="G44" s="82" t="s">
        <v>50</v>
      </c>
      <c r="H44" s="97">
        <v>7.6851851851851852E-2</v>
      </c>
      <c r="I44" s="81">
        <v>21</v>
      </c>
      <c r="J44" s="97">
        <v>4.6157407407407406E-3</v>
      </c>
      <c r="K44" s="81">
        <v>49</v>
      </c>
      <c r="L44" s="97">
        <v>8.3634259259259255E-2</v>
      </c>
      <c r="M44" s="81">
        <v>25</v>
      </c>
      <c r="N44" s="86">
        <f t="shared" si="0"/>
        <v>0.16510185185185183</v>
      </c>
      <c r="O44" s="97">
        <f t="shared" si="2"/>
        <v>2.5769675925925717E-3</v>
      </c>
      <c r="P44" s="85">
        <f t="shared" si="1"/>
        <v>37.854889589905362</v>
      </c>
      <c r="Q44" s="84"/>
      <c r="R44" s="88"/>
    </row>
    <row r="45" spans="1:18" ht="19.5" customHeight="1" x14ac:dyDescent="0.2">
      <c r="A45" s="87">
        <v>23</v>
      </c>
      <c r="B45" s="81">
        <v>8</v>
      </c>
      <c r="C45" s="82">
        <v>10104991972</v>
      </c>
      <c r="D45" s="83" t="s">
        <v>240</v>
      </c>
      <c r="E45" s="81" t="s">
        <v>93</v>
      </c>
      <c r="F45" s="82" t="s">
        <v>31</v>
      </c>
      <c r="G45" s="82" t="s">
        <v>48</v>
      </c>
      <c r="H45" s="97">
        <v>7.6851851851851852E-2</v>
      </c>
      <c r="I45" s="81">
        <v>22</v>
      </c>
      <c r="J45" s="97">
        <v>4.6385416666666667E-3</v>
      </c>
      <c r="K45" s="81">
        <v>54</v>
      </c>
      <c r="L45" s="97">
        <v>8.3634259259259255E-2</v>
      </c>
      <c r="M45" s="81">
        <v>26</v>
      </c>
      <c r="N45" s="86">
        <f t="shared" si="0"/>
        <v>0.16512465277777777</v>
      </c>
      <c r="O45" s="97">
        <f t="shared" si="2"/>
        <v>2.5997685185185082E-3</v>
      </c>
      <c r="P45" s="85">
        <f t="shared" si="1"/>
        <v>37.849582953669305</v>
      </c>
      <c r="Q45" s="84"/>
      <c r="R45" s="88"/>
    </row>
    <row r="46" spans="1:18" ht="19.5" customHeight="1" x14ac:dyDescent="0.2">
      <c r="A46" s="87">
        <v>24</v>
      </c>
      <c r="B46" s="81">
        <v>79</v>
      </c>
      <c r="C46" s="82">
        <v>10083185867</v>
      </c>
      <c r="D46" s="83" t="s">
        <v>241</v>
      </c>
      <c r="E46" s="81" t="s">
        <v>88</v>
      </c>
      <c r="F46" s="82" t="s">
        <v>55</v>
      </c>
      <c r="G46" s="82" t="s">
        <v>202</v>
      </c>
      <c r="H46" s="97">
        <v>7.6851851851851852E-2</v>
      </c>
      <c r="I46" s="81">
        <v>23</v>
      </c>
      <c r="J46" s="97">
        <v>4.7041666666666664E-3</v>
      </c>
      <c r="K46" s="81">
        <v>64</v>
      </c>
      <c r="L46" s="97">
        <v>8.3634259259259255E-2</v>
      </c>
      <c r="M46" s="81">
        <v>27</v>
      </c>
      <c r="N46" s="86">
        <f t="shared" si="0"/>
        <v>0.16519027777777778</v>
      </c>
      <c r="O46" s="97">
        <f t="shared" si="2"/>
        <v>2.6653935185185218E-3</v>
      </c>
      <c r="P46" s="85">
        <f t="shared" si="1"/>
        <v>37.836322869955154</v>
      </c>
      <c r="Q46" s="84"/>
      <c r="R46" s="88"/>
    </row>
    <row r="47" spans="1:18" ht="19.5" customHeight="1" x14ac:dyDescent="0.2">
      <c r="A47" s="87">
        <v>25</v>
      </c>
      <c r="B47" s="81">
        <v>116</v>
      </c>
      <c r="C47" s="82">
        <v>10081516861</v>
      </c>
      <c r="D47" s="83" t="s">
        <v>242</v>
      </c>
      <c r="E47" s="81" t="s">
        <v>94</v>
      </c>
      <c r="F47" s="82" t="s">
        <v>31</v>
      </c>
      <c r="G47" s="82" t="s">
        <v>206</v>
      </c>
      <c r="H47" s="97">
        <v>7.7534722222222227E-2</v>
      </c>
      <c r="I47" s="81">
        <v>54</v>
      </c>
      <c r="J47" s="97">
        <v>4.3724537037037039E-3</v>
      </c>
      <c r="K47" s="81">
        <v>9</v>
      </c>
      <c r="L47" s="97">
        <v>8.3634259259259255E-2</v>
      </c>
      <c r="M47" s="81">
        <v>9</v>
      </c>
      <c r="N47" s="86">
        <f t="shared" si="0"/>
        <v>0.16554143518518519</v>
      </c>
      <c r="O47" s="97">
        <f t="shared" si="2"/>
        <v>3.016550925925926E-3</v>
      </c>
      <c r="P47" s="85">
        <f t="shared" si="1"/>
        <v>37.754317276095925</v>
      </c>
      <c r="Q47" s="84"/>
      <c r="R47" s="88"/>
    </row>
    <row r="48" spans="1:18" ht="19.5" customHeight="1" x14ac:dyDescent="0.2">
      <c r="A48" s="87">
        <v>26</v>
      </c>
      <c r="B48" s="81">
        <v>139</v>
      </c>
      <c r="C48" s="82">
        <v>10113227676</v>
      </c>
      <c r="D48" s="83" t="s">
        <v>243</v>
      </c>
      <c r="E48" s="81" t="s">
        <v>95</v>
      </c>
      <c r="F48" s="82" t="s">
        <v>31</v>
      </c>
      <c r="G48" s="82" t="s">
        <v>207</v>
      </c>
      <c r="H48" s="97">
        <v>7.7534722222222227E-2</v>
      </c>
      <c r="I48" s="81">
        <v>55</v>
      </c>
      <c r="J48" s="97">
        <v>5.0217592592592597E-3</v>
      </c>
      <c r="K48" s="81">
        <v>116</v>
      </c>
      <c r="L48" s="97">
        <v>8.3634259259259255E-2</v>
      </c>
      <c r="M48" s="81">
        <v>28</v>
      </c>
      <c r="N48" s="86">
        <f t="shared" si="0"/>
        <v>0.16619074074074075</v>
      </c>
      <c r="O48" s="97">
        <f t="shared" si="2"/>
        <v>3.6658564814814887E-3</v>
      </c>
      <c r="P48" s="85">
        <f t="shared" si="1"/>
        <v>37.60707570165053</v>
      </c>
      <c r="Q48" s="84"/>
      <c r="R48" s="88"/>
    </row>
    <row r="49" spans="1:18" ht="19.5" customHeight="1" x14ac:dyDescent="0.2">
      <c r="A49" s="87">
        <v>27</v>
      </c>
      <c r="B49" s="81">
        <v>42</v>
      </c>
      <c r="C49" s="82">
        <v>10077957971</v>
      </c>
      <c r="D49" s="83" t="s">
        <v>244</v>
      </c>
      <c r="E49" s="81" t="s">
        <v>96</v>
      </c>
      <c r="F49" s="82" t="s">
        <v>31</v>
      </c>
      <c r="G49" s="82" t="s">
        <v>208</v>
      </c>
      <c r="H49" s="97">
        <v>7.6851851851851852E-2</v>
      </c>
      <c r="I49" s="81">
        <v>24</v>
      </c>
      <c r="J49" s="97">
        <v>4.2728009259259256E-3</v>
      </c>
      <c r="K49" s="81">
        <v>6</v>
      </c>
      <c r="L49" s="97">
        <v>8.8333333333333333E-2</v>
      </c>
      <c r="M49" s="81">
        <v>31</v>
      </c>
      <c r="N49" s="86">
        <f t="shared" si="0"/>
        <v>0.16945798611111113</v>
      </c>
      <c r="O49" s="97">
        <f t="shared" si="2"/>
        <v>6.9331018518518639E-3</v>
      </c>
      <c r="P49" s="85">
        <f t="shared" si="1"/>
        <v>36.882726589713819</v>
      </c>
      <c r="Q49" s="84"/>
      <c r="R49" s="88"/>
    </row>
    <row r="50" spans="1:18" ht="19.5" customHeight="1" x14ac:dyDescent="0.2">
      <c r="A50" s="87">
        <v>28</v>
      </c>
      <c r="B50" s="81">
        <v>53</v>
      </c>
      <c r="C50" s="82">
        <v>10119333626</v>
      </c>
      <c r="D50" s="83" t="s">
        <v>245</v>
      </c>
      <c r="E50" s="81" t="s">
        <v>97</v>
      </c>
      <c r="F50" s="82" t="s">
        <v>31</v>
      </c>
      <c r="G50" s="82" t="s">
        <v>203</v>
      </c>
      <c r="H50" s="97">
        <v>7.6851851851851852E-2</v>
      </c>
      <c r="I50" s="81">
        <v>25</v>
      </c>
      <c r="J50" s="97">
        <v>4.5113425925925928E-3</v>
      </c>
      <c r="K50" s="81">
        <v>25</v>
      </c>
      <c r="L50" s="97">
        <v>8.8333333333333333E-2</v>
      </c>
      <c r="M50" s="81">
        <v>32</v>
      </c>
      <c r="N50" s="86">
        <f t="shared" si="0"/>
        <v>0.16969652777777777</v>
      </c>
      <c r="O50" s="97">
        <f t="shared" si="2"/>
        <v>7.1716435185185112E-3</v>
      </c>
      <c r="P50" s="85">
        <f t="shared" si="1"/>
        <v>36.829900422861819</v>
      </c>
      <c r="Q50" s="84"/>
      <c r="R50" s="88"/>
    </row>
    <row r="51" spans="1:18" ht="19.5" customHeight="1" x14ac:dyDescent="0.2">
      <c r="A51" s="87">
        <v>29</v>
      </c>
      <c r="B51" s="81">
        <v>62</v>
      </c>
      <c r="C51" s="82">
        <v>10077686573</v>
      </c>
      <c r="D51" s="83" t="s">
        <v>246</v>
      </c>
      <c r="E51" s="81" t="s">
        <v>98</v>
      </c>
      <c r="F51" s="82" t="s">
        <v>31</v>
      </c>
      <c r="G51" s="82" t="s">
        <v>49</v>
      </c>
      <c r="H51" s="97">
        <v>7.6851851851851852E-2</v>
      </c>
      <c r="I51" s="81">
        <v>26</v>
      </c>
      <c r="J51" s="97">
        <v>4.5225694444444445E-3</v>
      </c>
      <c r="K51" s="81">
        <v>27</v>
      </c>
      <c r="L51" s="97">
        <v>8.8333333333333333E-2</v>
      </c>
      <c r="M51" s="81">
        <v>33</v>
      </c>
      <c r="N51" s="86">
        <f t="shared" si="0"/>
        <v>0.16970775462962961</v>
      </c>
      <c r="O51" s="97">
        <f t="shared" si="2"/>
        <v>7.1828703703703534E-3</v>
      </c>
      <c r="P51" s="85">
        <f t="shared" si="1"/>
        <v>36.827388665348153</v>
      </c>
      <c r="Q51" s="84"/>
      <c r="R51" s="88"/>
    </row>
    <row r="52" spans="1:18" ht="19.5" customHeight="1" x14ac:dyDescent="0.2">
      <c r="A52" s="87">
        <v>30</v>
      </c>
      <c r="B52" s="81">
        <v>111</v>
      </c>
      <c r="C52" s="82">
        <v>10105838603</v>
      </c>
      <c r="D52" s="83" t="s">
        <v>247</v>
      </c>
      <c r="E52" s="81" t="s">
        <v>99</v>
      </c>
      <c r="F52" s="82" t="s">
        <v>31</v>
      </c>
      <c r="G52" s="82" t="s">
        <v>200</v>
      </c>
      <c r="H52" s="97">
        <v>7.6851851851851852E-2</v>
      </c>
      <c r="I52" s="81">
        <v>27</v>
      </c>
      <c r="J52" s="97">
        <v>4.6091435185185185E-3</v>
      </c>
      <c r="K52" s="81">
        <v>46</v>
      </c>
      <c r="L52" s="97">
        <v>8.969907407407407E-2</v>
      </c>
      <c r="M52" s="81">
        <v>35</v>
      </c>
      <c r="N52" s="86">
        <f t="shared" si="0"/>
        <v>0.17116006944444445</v>
      </c>
      <c r="O52" s="97">
        <f t="shared" si="2"/>
        <v>8.6351851851851902E-3</v>
      </c>
      <c r="P52" s="85">
        <f t="shared" si="1"/>
        <v>36.516094130375983</v>
      </c>
      <c r="Q52" s="84"/>
      <c r="R52" s="88"/>
    </row>
    <row r="53" spans="1:18" ht="19.5" customHeight="1" x14ac:dyDescent="0.2">
      <c r="A53" s="87">
        <v>31</v>
      </c>
      <c r="B53" s="81">
        <v>104</v>
      </c>
      <c r="C53" s="82">
        <v>10105336324</v>
      </c>
      <c r="D53" s="83" t="s">
        <v>248</v>
      </c>
      <c r="E53" s="81" t="s">
        <v>100</v>
      </c>
      <c r="F53" s="82" t="s">
        <v>31</v>
      </c>
      <c r="G53" s="82" t="s">
        <v>209</v>
      </c>
      <c r="H53" s="97">
        <v>8.4004629629629624E-2</v>
      </c>
      <c r="I53" s="81">
        <v>66</v>
      </c>
      <c r="J53" s="97">
        <v>4.5518518518518521E-3</v>
      </c>
      <c r="K53" s="81">
        <v>34</v>
      </c>
      <c r="L53" s="97">
        <v>8.3634259259259255E-2</v>
      </c>
      <c r="M53" s="81">
        <v>21</v>
      </c>
      <c r="N53" s="86">
        <f t="shared" si="0"/>
        <v>0.17219074074074073</v>
      </c>
      <c r="O53" s="97">
        <f t="shared" si="2"/>
        <v>9.6658564814814663E-3</v>
      </c>
      <c r="P53" s="85">
        <f t="shared" si="1"/>
        <v>36.297640653357533</v>
      </c>
      <c r="Q53" s="84"/>
      <c r="R53" s="88"/>
    </row>
    <row r="54" spans="1:18" ht="19.5" customHeight="1" x14ac:dyDescent="0.2">
      <c r="A54" s="87">
        <v>32</v>
      </c>
      <c r="B54" s="81">
        <v>35</v>
      </c>
      <c r="C54" s="82">
        <v>10105335415</v>
      </c>
      <c r="D54" s="83" t="s">
        <v>249</v>
      </c>
      <c r="E54" s="81" t="s">
        <v>101</v>
      </c>
      <c r="F54" s="82" t="s">
        <v>31</v>
      </c>
      <c r="G54" s="82" t="s">
        <v>51</v>
      </c>
      <c r="H54" s="97">
        <v>8.5173611111111117E-2</v>
      </c>
      <c r="I54" s="81">
        <v>97</v>
      </c>
      <c r="J54" s="97">
        <v>4.4163194444444441E-3</v>
      </c>
      <c r="K54" s="81">
        <v>17</v>
      </c>
      <c r="L54" s="97">
        <v>8.3634259259259255E-2</v>
      </c>
      <c r="M54" s="81">
        <v>14</v>
      </c>
      <c r="N54" s="86">
        <f t="shared" si="0"/>
        <v>0.1732241898148148</v>
      </c>
      <c r="O54" s="97">
        <f t="shared" si="2"/>
        <v>1.0699305555555538E-2</v>
      </c>
      <c r="P54" s="85">
        <f t="shared" si="1"/>
        <v>36.079374624173184</v>
      </c>
      <c r="Q54" s="84"/>
      <c r="R54" s="88"/>
    </row>
    <row r="55" spans="1:18" ht="19.5" customHeight="1" x14ac:dyDescent="0.2">
      <c r="A55" s="87">
        <v>33</v>
      </c>
      <c r="B55" s="81">
        <v>87</v>
      </c>
      <c r="C55" s="82">
        <v>10104991770</v>
      </c>
      <c r="D55" s="83" t="s">
        <v>250</v>
      </c>
      <c r="E55" s="81" t="s">
        <v>102</v>
      </c>
      <c r="F55" s="82" t="s">
        <v>33</v>
      </c>
      <c r="G55" s="82" t="s">
        <v>204</v>
      </c>
      <c r="H55" s="97">
        <v>8.020833333333334E-2</v>
      </c>
      <c r="I55" s="81">
        <v>57</v>
      </c>
      <c r="J55" s="97">
        <v>4.783912037037037E-3</v>
      </c>
      <c r="K55" s="81">
        <v>85</v>
      </c>
      <c r="L55" s="97">
        <v>8.8333333333333333E-2</v>
      </c>
      <c r="M55" s="81">
        <v>34</v>
      </c>
      <c r="N55" s="86">
        <f t="shared" ref="N55:N86" si="3">SUM(H55,J55,L55)</f>
        <v>0.17332557870370371</v>
      </c>
      <c r="O55" s="97">
        <f t="shared" si="2"/>
        <v>1.0800694444444453E-2</v>
      </c>
      <c r="P55" s="85">
        <f t="shared" ref="P55:P86" si="4">IFERROR($P$19*3600/(HOUR(N55)*3600+MINUTE(N55)*60+SECOND(N55)),"")</f>
        <v>36.060100166944906</v>
      </c>
      <c r="Q55" s="84"/>
      <c r="R55" s="88"/>
    </row>
    <row r="56" spans="1:18" ht="19.5" customHeight="1" x14ac:dyDescent="0.2">
      <c r="A56" s="87">
        <v>34</v>
      </c>
      <c r="B56" s="81">
        <v>81</v>
      </c>
      <c r="C56" s="82">
        <v>10083179096</v>
      </c>
      <c r="D56" s="83" t="s">
        <v>251</v>
      </c>
      <c r="E56" s="81" t="s">
        <v>103</v>
      </c>
      <c r="F56" s="82" t="s">
        <v>55</v>
      </c>
      <c r="G56" s="82" t="s">
        <v>202</v>
      </c>
      <c r="H56" s="97">
        <v>7.6851851851851852E-2</v>
      </c>
      <c r="I56" s="81">
        <v>28</v>
      </c>
      <c r="J56" s="97">
        <v>4.5624999999999997E-3</v>
      </c>
      <c r="K56" s="81">
        <v>37</v>
      </c>
      <c r="L56" s="97">
        <v>9.2465277777777785E-2</v>
      </c>
      <c r="M56" s="81">
        <v>37</v>
      </c>
      <c r="N56" s="86">
        <f t="shared" si="3"/>
        <v>0.17387962962962963</v>
      </c>
      <c r="O56" s="97">
        <f t="shared" ref="O56:O87" si="5">N56-$N$23</f>
        <v>1.1354745370370373E-2</v>
      </c>
      <c r="P56" s="85">
        <f t="shared" si="4"/>
        <v>35.94488451041736</v>
      </c>
      <c r="Q56" s="84"/>
      <c r="R56" s="88"/>
    </row>
    <row r="57" spans="1:18" ht="19.5" customHeight="1" x14ac:dyDescent="0.2">
      <c r="A57" s="87">
        <v>35</v>
      </c>
      <c r="B57" s="81">
        <v>88</v>
      </c>
      <c r="C57" s="82">
        <v>10104924678</v>
      </c>
      <c r="D57" s="83" t="s">
        <v>252</v>
      </c>
      <c r="E57" s="81" t="s">
        <v>104</v>
      </c>
      <c r="F57" s="82" t="s">
        <v>33</v>
      </c>
      <c r="G57" s="82" t="s">
        <v>204</v>
      </c>
      <c r="H57" s="97">
        <v>8.3009259259259269E-2</v>
      </c>
      <c r="I57" s="81">
        <v>59</v>
      </c>
      <c r="J57" s="97">
        <v>4.3944444444444447E-3</v>
      </c>
      <c r="K57" s="81">
        <v>13</v>
      </c>
      <c r="L57" s="97">
        <v>8.6840277777777766E-2</v>
      </c>
      <c r="M57" s="81">
        <v>29</v>
      </c>
      <c r="N57" s="86">
        <f t="shared" si="3"/>
        <v>0.17424398148148149</v>
      </c>
      <c r="O57" s="97">
        <f t="shared" si="5"/>
        <v>1.1719097222222224E-2</v>
      </c>
      <c r="P57" s="85">
        <f t="shared" si="4"/>
        <v>35.868482231816671</v>
      </c>
      <c r="Q57" s="84"/>
      <c r="R57" s="88"/>
    </row>
    <row r="58" spans="1:18" ht="19.5" customHeight="1" x14ac:dyDescent="0.2">
      <c r="A58" s="87">
        <v>36</v>
      </c>
      <c r="B58" s="81">
        <v>142</v>
      </c>
      <c r="C58" s="82">
        <v>10104337224</v>
      </c>
      <c r="D58" s="83" t="s">
        <v>253</v>
      </c>
      <c r="E58" s="81" t="s">
        <v>105</v>
      </c>
      <c r="F58" s="82" t="s">
        <v>31</v>
      </c>
      <c r="G58" s="82" t="s">
        <v>210</v>
      </c>
      <c r="H58" s="97">
        <v>8.3217592592592593E-2</v>
      </c>
      <c r="I58" s="81">
        <v>65</v>
      </c>
      <c r="J58" s="97">
        <v>4.6430555555555557E-3</v>
      </c>
      <c r="K58" s="81">
        <v>55</v>
      </c>
      <c r="L58" s="97">
        <v>8.6840277777777766E-2</v>
      </c>
      <c r="M58" s="81">
        <v>30</v>
      </c>
      <c r="N58" s="86">
        <f t="shared" si="3"/>
        <v>0.1747009259259259</v>
      </c>
      <c r="O58" s="97">
        <f t="shared" si="5"/>
        <v>1.2176041666666637E-2</v>
      </c>
      <c r="P58" s="85">
        <f t="shared" si="4"/>
        <v>35.775804955611498</v>
      </c>
      <c r="Q58" s="84"/>
      <c r="R58" s="88"/>
    </row>
    <row r="59" spans="1:18" ht="19.5" customHeight="1" x14ac:dyDescent="0.2">
      <c r="A59" s="87">
        <v>37</v>
      </c>
      <c r="B59" s="81">
        <v>72</v>
      </c>
      <c r="C59" s="82">
        <v>10108865205</v>
      </c>
      <c r="D59" s="83" t="s">
        <v>254</v>
      </c>
      <c r="E59" s="81" t="s">
        <v>106</v>
      </c>
      <c r="F59" s="82" t="s">
        <v>31</v>
      </c>
      <c r="G59" s="82" t="s">
        <v>201</v>
      </c>
      <c r="H59" s="97">
        <v>7.6851851851851852E-2</v>
      </c>
      <c r="I59" s="81">
        <v>29</v>
      </c>
      <c r="J59" s="97">
        <v>4.3754629629629629E-3</v>
      </c>
      <c r="K59" s="81">
        <v>10</v>
      </c>
      <c r="L59" s="97">
        <v>9.3877314814814816E-2</v>
      </c>
      <c r="M59" s="81">
        <v>38</v>
      </c>
      <c r="N59" s="86">
        <f t="shared" si="3"/>
        <v>0.17510462962962964</v>
      </c>
      <c r="O59" s="97">
        <f t="shared" si="5"/>
        <v>1.2579745370370377E-2</v>
      </c>
      <c r="P59" s="85">
        <f t="shared" si="4"/>
        <v>35.693039857227838</v>
      </c>
      <c r="Q59" s="84"/>
      <c r="R59" s="88"/>
    </row>
    <row r="60" spans="1:18" ht="19.5" customHeight="1" x14ac:dyDescent="0.2">
      <c r="A60" s="87">
        <v>38</v>
      </c>
      <c r="B60" s="81">
        <v>32</v>
      </c>
      <c r="C60" s="82">
        <v>10092632555</v>
      </c>
      <c r="D60" s="83" t="s">
        <v>255</v>
      </c>
      <c r="E60" s="81" t="s">
        <v>107</v>
      </c>
      <c r="F60" s="82" t="s">
        <v>31</v>
      </c>
      <c r="G60" s="82" t="s">
        <v>51</v>
      </c>
      <c r="H60" s="97">
        <v>7.6886574074074079E-2</v>
      </c>
      <c r="I60" s="81">
        <v>48</v>
      </c>
      <c r="J60" s="97">
        <v>4.5280092592592594E-3</v>
      </c>
      <c r="K60" s="81">
        <v>28</v>
      </c>
      <c r="L60" s="97">
        <v>9.3877314814814816E-2</v>
      </c>
      <c r="M60" s="81">
        <v>39</v>
      </c>
      <c r="N60" s="86">
        <f t="shared" si="3"/>
        <v>0.17529189814814816</v>
      </c>
      <c r="O60" s="97">
        <f t="shared" si="5"/>
        <v>1.2767013888888901E-2</v>
      </c>
      <c r="P60" s="85">
        <f t="shared" si="4"/>
        <v>35.65533179267085</v>
      </c>
      <c r="Q60" s="84"/>
      <c r="R60" s="88"/>
    </row>
    <row r="61" spans="1:18" ht="19.5" customHeight="1" x14ac:dyDescent="0.2">
      <c r="A61" s="87">
        <v>39</v>
      </c>
      <c r="B61" s="81">
        <v>1</v>
      </c>
      <c r="C61" s="82">
        <v>10104925587</v>
      </c>
      <c r="D61" s="83" t="s">
        <v>256</v>
      </c>
      <c r="E61" s="81" t="s">
        <v>108</v>
      </c>
      <c r="F61" s="82" t="s">
        <v>31</v>
      </c>
      <c r="G61" s="82" t="s">
        <v>48</v>
      </c>
      <c r="H61" s="97">
        <v>7.6851851851851852E-2</v>
      </c>
      <c r="I61" s="81">
        <v>30</v>
      </c>
      <c r="J61" s="97">
        <v>4.5740740740740742E-3</v>
      </c>
      <c r="K61" s="81">
        <v>39</v>
      </c>
      <c r="L61" s="97">
        <v>9.3877314814814816E-2</v>
      </c>
      <c r="M61" s="81">
        <v>40</v>
      </c>
      <c r="N61" s="86">
        <f t="shared" si="3"/>
        <v>0.17530324074074075</v>
      </c>
      <c r="O61" s="97">
        <f t="shared" si="5"/>
        <v>1.2778356481481484E-2</v>
      </c>
      <c r="P61" s="85">
        <f t="shared" si="4"/>
        <v>35.652977683876934</v>
      </c>
      <c r="Q61" s="84"/>
      <c r="R61" s="88"/>
    </row>
    <row r="62" spans="1:18" ht="19.5" customHeight="1" x14ac:dyDescent="0.2">
      <c r="A62" s="87">
        <v>40</v>
      </c>
      <c r="B62" s="81">
        <v>93</v>
      </c>
      <c r="C62" s="82">
        <v>10078169149</v>
      </c>
      <c r="D62" s="83" t="s">
        <v>257</v>
      </c>
      <c r="E62" s="81" t="s">
        <v>109</v>
      </c>
      <c r="F62" s="82" t="s">
        <v>31</v>
      </c>
      <c r="G62" s="82" t="s">
        <v>211</v>
      </c>
      <c r="H62" s="97">
        <v>7.6851851851851852E-2</v>
      </c>
      <c r="I62" s="81">
        <v>31</v>
      </c>
      <c r="J62" s="97">
        <v>4.5815972222222221E-3</v>
      </c>
      <c r="K62" s="81">
        <v>41</v>
      </c>
      <c r="L62" s="97">
        <v>9.3877314814814816E-2</v>
      </c>
      <c r="M62" s="81">
        <v>41</v>
      </c>
      <c r="N62" s="86">
        <f t="shared" si="3"/>
        <v>0.17531076388888889</v>
      </c>
      <c r="O62" s="97">
        <f t="shared" si="5"/>
        <v>1.2785879629629626E-2</v>
      </c>
      <c r="P62" s="85">
        <f t="shared" si="4"/>
        <v>35.650623885918002</v>
      </c>
      <c r="Q62" s="84"/>
      <c r="R62" s="88"/>
    </row>
    <row r="63" spans="1:18" ht="19.5" customHeight="1" x14ac:dyDescent="0.2">
      <c r="A63" s="87">
        <v>41</v>
      </c>
      <c r="B63" s="81">
        <v>51</v>
      </c>
      <c r="C63" s="82">
        <v>10092384194</v>
      </c>
      <c r="D63" s="83" t="s">
        <v>258</v>
      </c>
      <c r="E63" s="81" t="s">
        <v>110</v>
      </c>
      <c r="F63" s="82" t="s">
        <v>33</v>
      </c>
      <c r="G63" s="82" t="s">
        <v>203</v>
      </c>
      <c r="H63" s="97">
        <v>7.6851851851851852E-2</v>
      </c>
      <c r="I63" s="81">
        <v>32</v>
      </c>
      <c r="J63" s="97">
        <v>4.6282407407407409E-3</v>
      </c>
      <c r="K63" s="81">
        <v>53</v>
      </c>
      <c r="L63" s="97">
        <v>9.3877314814814816E-2</v>
      </c>
      <c r="M63" s="81">
        <v>43</v>
      </c>
      <c r="N63" s="86">
        <f t="shared" si="3"/>
        <v>0.17535740740740741</v>
      </c>
      <c r="O63" s="97">
        <f t="shared" si="5"/>
        <v>1.2832523148148145E-2</v>
      </c>
      <c r="P63" s="85">
        <f t="shared" si="4"/>
        <v>35.641211801201244</v>
      </c>
      <c r="Q63" s="84"/>
      <c r="R63" s="88"/>
    </row>
    <row r="64" spans="1:18" ht="19.5" customHeight="1" x14ac:dyDescent="0.2">
      <c r="A64" s="87">
        <v>42</v>
      </c>
      <c r="B64" s="81">
        <v>96</v>
      </c>
      <c r="C64" s="82">
        <v>10082232035</v>
      </c>
      <c r="D64" s="83" t="s">
        <v>259</v>
      </c>
      <c r="E64" s="81" t="s">
        <v>111</v>
      </c>
      <c r="F64" s="82" t="s">
        <v>31</v>
      </c>
      <c r="G64" s="82" t="s">
        <v>212</v>
      </c>
      <c r="H64" s="97">
        <v>7.6909722222222213E-2</v>
      </c>
      <c r="I64" s="81">
        <v>50</v>
      </c>
      <c r="J64" s="97">
        <v>4.5936342592592591E-3</v>
      </c>
      <c r="K64" s="81">
        <v>42</v>
      </c>
      <c r="L64" s="97">
        <v>9.3877314814814816E-2</v>
      </c>
      <c r="M64" s="81">
        <v>42</v>
      </c>
      <c r="N64" s="86">
        <f t="shared" si="3"/>
        <v>0.17538067129629628</v>
      </c>
      <c r="O64" s="97">
        <f t="shared" si="5"/>
        <v>1.285578703703702E-2</v>
      </c>
      <c r="P64" s="85">
        <f t="shared" si="4"/>
        <v>35.636507622253021</v>
      </c>
      <c r="Q64" s="84"/>
      <c r="R64" s="88"/>
    </row>
    <row r="65" spans="1:18" ht="19.5" customHeight="1" x14ac:dyDescent="0.2">
      <c r="A65" s="87">
        <v>43</v>
      </c>
      <c r="B65" s="81">
        <v>120</v>
      </c>
      <c r="C65" s="82">
        <v>10104083408</v>
      </c>
      <c r="D65" s="83" t="s">
        <v>260</v>
      </c>
      <c r="E65" s="81" t="s">
        <v>112</v>
      </c>
      <c r="F65" s="82" t="s">
        <v>33</v>
      </c>
      <c r="G65" s="82" t="s">
        <v>213</v>
      </c>
      <c r="H65" s="97">
        <v>7.7418981481481478E-2</v>
      </c>
      <c r="I65" s="81">
        <v>53</v>
      </c>
      <c r="J65" s="97">
        <v>4.8672453703703707E-3</v>
      </c>
      <c r="K65" s="81">
        <v>101</v>
      </c>
      <c r="L65" s="97">
        <v>9.521990740740742E-2</v>
      </c>
      <c r="M65" s="81">
        <v>49</v>
      </c>
      <c r="N65" s="86">
        <f t="shared" si="3"/>
        <v>0.17750613425925926</v>
      </c>
      <c r="O65" s="97">
        <f t="shared" si="5"/>
        <v>1.4981250000000002E-2</v>
      </c>
      <c r="P65" s="85">
        <f t="shared" si="4"/>
        <v>35.208971767620788</v>
      </c>
      <c r="Q65" s="84"/>
      <c r="R65" s="88"/>
    </row>
    <row r="66" spans="1:18" ht="19.5" customHeight="1" x14ac:dyDescent="0.2">
      <c r="A66" s="87">
        <v>44</v>
      </c>
      <c r="B66" s="81">
        <v>63</v>
      </c>
      <c r="C66" s="82">
        <v>10077687381</v>
      </c>
      <c r="D66" s="83" t="s">
        <v>261</v>
      </c>
      <c r="E66" s="81" t="s">
        <v>113</v>
      </c>
      <c r="F66" s="82" t="s">
        <v>33</v>
      </c>
      <c r="G66" s="82" t="s">
        <v>49</v>
      </c>
      <c r="H66" s="97">
        <v>7.6851851851851852E-2</v>
      </c>
      <c r="I66" s="81">
        <v>33</v>
      </c>
      <c r="J66" s="97">
        <v>4.4344907407407406E-3</v>
      </c>
      <c r="K66" s="81">
        <v>20</v>
      </c>
      <c r="L66" s="97">
        <v>9.6585648148148143E-2</v>
      </c>
      <c r="M66" s="81">
        <v>50</v>
      </c>
      <c r="N66" s="86">
        <f t="shared" si="3"/>
        <v>0.17787199074074073</v>
      </c>
      <c r="O66" s="97">
        <f t="shared" si="5"/>
        <v>1.5347106481481465E-2</v>
      </c>
      <c r="P66" s="85">
        <f t="shared" si="4"/>
        <v>35.137948984903694</v>
      </c>
      <c r="Q66" s="84"/>
      <c r="R66" s="88"/>
    </row>
    <row r="67" spans="1:18" ht="19.5" customHeight="1" x14ac:dyDescent="0.2">
      <c r="A67" s="87">
        <v>45</v>
      </c>
      <c r="B67" s="81">
        <v>113</v>
      </c>
      <c r="C67" s="82">
        <v>10096594402</v>
      </c>
      <c r="D67" s="83" t="s">
        <v>262</v>
      </c>
      <c r="E67" s="81" t="s">
        <v>97</v>
      </c>
      <c r="F67" s="82" t="s">
        <v>31</v>
      </c>
      <c r="G67" s="82" t="s">
        <v>200</v>
      </c>
      <c r="H67" s="97">
        <v>7.6851851851851852E-2</v>
      </c>
      <c r="I67" s="81">
        <v>34</v>
      </c>
      <c r="J67" s="97">
        <v>4.517013888888889E-3</v>
      </c>
      <c r="K67" s="81">
        <v>26</v>
      </c>
      <c r="L67" s="97">
        <v>9.6585648148148143E-2</v>
      </c>
      <c r="M67" s="81">
        <v>51</v>
      </c>
      <c r="N67" s="86">
        <f t="shared" si="3"/>
        <v>0.17795451388888889</v>
      </c>
      <c r="O67" s="97">
        <f t="shared" si="5"/>
        <v>1.5429629629629626E-2</v>
      </c>
      <c r="P67" s="85">
        <f t="shared" si="4"/>
        <v>35.121951219512198</v>
      </c>
      <c r="Q67" s="84"/>
      <c r="R67" s="88"/>
    </row>
    <row r="68" spans="1:18" ht="19.5" customHeight="1" x14ac:dyDescent="0.2">
      <c r="A68" s="87">
        <v>46</v>
      </c>
      <c r="B68" s="81">
        <v>27</v>
      </c>
      <c r="C68" s="82">
        <v>10091161388</v>
      </c>
      <c r="D68" s="83" t="s">
        <v>263</v>
      </c>
      <c r="E68" s="81" t="s">
        <v>114</v>
      </c>
      <c r="F68" s="82" t="s">
        <v>33</v>
      </c>
      <c r="G68" s="82" t="s">
        <v>205</v>
      </c>
      <c r="H68" s="97">
        <v>7.6851851851851852E-2</v>
      </c>
      <c r="I68" s="81">
        <v>35</v>
      </c>
      <c r="J68" s="97">
        <v>4.5505787037037034E-3</v>
      </c>
      <c r="K68" s="81">
        <v>33</v>
      </c>
      <c r="L68" s="97">
        <v>9.6585648148148143E-2</v>
      </c>
      <c r="M68" s="81">
        <v>52</v>
      </c>
      <c r="N68" s="86">
        <f t="shared" si="3"/>
        <v>0.1779880787037037</v>
      </c>
      <c r="O68" s="97">
        <f t="shared" si="5"/>
        <v>1.5463194444444439E-2</v>
      </c>
      <c r="P68" s="85">
        <f t="shared" si="4"/>
        <v>35.115099492781894</v>
      </c>
      <c r="Q68" s="84"/>
      <c r="R68" s="88"/>
    </row>
    <row r="69" spans="1:18" ht="19.5" customHeight="1" x14ac:dyDescent="0.2">
      <c r="A69" s="87">
        <v>47</v>
      </c>
      <c r="B69" s="81">
        <v>129</v>
      </c>
      <c r="C69" s="82">
        <v>10115080982</v>
      </c>
      <c r="D69" s="83" t="s">
        <v>264</v>
      </c>
      <c r="E69" s="81" t="s">
        <v>115</v>
      </c>
      <c r="F69" s="82" t="s">
        <v>33</v>
      </c>
      <c r="G69" s="82" t="s">
        <v>50</v>
      </c>
      <c r="H69" s="97">
        <v>7.6851851851851852E-2</v>
      </c>
      <c r="I69" s="81">
        <v>36</v>
      </c>
      <c r="J69" s="97">
        <v>4.6024305555555549E-3</v>
      </c>
      <c r="K69" s="81">
        <v>45</v>
      </c>
      <c r="L69" s="97">
        <v>9.6585648148148143E-2</v>
      </c>
      <c r="M69" s="81">
        <v>54</v>
      </c>
      <c r="N69" s="86">
        <f t="shared" si="3"/>
        <v>0.17803993055555556</v>
      </c>
      <c r="O69" s="97">
        <f t="shared" si="5"/>
        <v>1.5515046296296298E-2</v>
      </c>
      <c r="P69" s="85">
        <f t="shared" si="4"/>
        <v>35.103685887018138</v>
      </c>
      <c r="Q69" s="84"/>
      <c r="R69" s="88"/>
    </row>
    <row r="70" spans="1:18" ht="19.5" customHeight="1" x14ac:dyDescent="0.2">
      <c r="A70" s="87">
        <v>48</v>
      </c>
      <c r="B70" s="81">
        <v>7</v>
      </c>
      <c r="C70" s="82">
        <v>10091810985</v>
      </c>
      <c r="D70" s="83" t="s">
        <v>265</v>
      </c>
      <c r="E70" s="81" t="s">
        <v>116</v>
      </c>
      <c r="F70" s="82" t="s">
        <v>55</v>
      </c>
      <c r="G70" s="82" t="s">
        <v>48</v>
      </c>
      <c r="H70" s="97">
        <v>7.6851851851851852E-2</v>
      </c>
      <c r="I70" s="81">
        <v>37</v>
      </c>
      <c r="J70" s="97">
        <v>4.6130787037037043E-3</v>
      </c>
      <c r="K70" s="81">
        <v>48</v>
      </c>
      <c r="L70" s="97">
        <v>9.6585648148148143E-2</v>
      </c>
      <c r="M70" s="81">
        <v>55</v>
      </c>
      <c r="N70" s="86">
        <f t="shared" si="3"/>
        <v>0.17805057870370369</v>
      </c>
      <c r="O70" s="97">
        <f t="shared" si="5"/>
        <v>1.5525694444444432E-2</v>
      </c>
      <c r="P70" s="85">
        <f t="shared" si="4"/>
        <v>35.101404056162245</v>
      </c>
      <c r="Q70" s="84"/>
      <c r="R70" s="88"/>
    </row>
    <row r="71" spans="1:18" ht="19.5" customHeight="1" x14ac:dyDescent="0.2">
      <c r="A71" s="87">
        <v>49</v>
      </c>
      <c r="B71" s="81">
        <v>83</v>
      </c>
      <c r="C71" s="82">
        <v>10091325480</v>
      </c>
      <c r="D71" s="83" t="s">
        <v>266</v>
      </c>
      <c r="E71" s="81" t="s">
        <v>117</v>
      </c>
      <c r="F71" s="82" t="s">
        <v>33</v>
      </c>
      <c r="G71" s="82" t="s">
        <v>204</v>
      </c>
      <c r="H71" s="97">
        <v>7.6851851851851852E-2</v>
      </c>
      <c r="I71" s="81">
        <v>38</v>
      </c>
      <c r="J71" s="97">
        <v>4.7239583333333335E-3</v>
      </c>
      <c r="K71" s="81">
        <v>68</v>
      </c>
      <c r="L71" s="97">
        <v>9.6585648148148143E-2</v>
      </c>
      <c r="M71" s="81">
        <v>60</v>
      </c>
      <c r="N71" s="86">
        <f t="shared" si="3"/>
        <v>0.17816145833333333</v>
      </c>
      <c r="O71" s="97">
        <f t="shared" si="5"/>
        <v>1.5636574074074067E-2</v>
      </c>
      <c r="P71" s="85">
        <f t="shared" si="4"/>
        <v>35.080880919898654</v>
      </c>
      <c r="Q71" s="84"/>
      <c r="R71" s="88"/>
    </row>
    <row r="72" spans="1:18" ht="19.5" customHeight="1" x14ac:dyDescent="0.2">
      <c r="A72" s="87">
        <v>50</v>
      </c>
      <c r="B72" s="81">
        <v>73</v>
      </c>
      <c r="C72" s="82">
        <v>10081412080</v>
      </c>
      <c r="D72" s="83" t="s">
        <v>267</v>
      </c>
      <c r="E72" s="81" t="s">
        <v>118</v>
      </c>
      <c r="F72" s="82" t="s">
        <v>31</v>
      </c>
      <c r="G72" s="82" t="s">
        <v>201</v>
      </c>
      <c r="H72" s="97">
        <v>7.6851851851851852E-2</v>
      </c>
      <c r="I72" s="81">
        <v>39</v>
      </c>
      <c r="J72" s="97">
        <v>4.7283564814814818E-3</v>
      </c>
      <c r="K72" s="81">
        <v>74</v>
      </c>
      <c r="L72" s="97">
        <v>9.6585648148148143E-2</v>
      </c>
      <c r="M72" s="81">
        <v>62</v>
      </c>
      <c r="N72" s="86">
        <f t="shared" si="3"/>
        <v>0.17816585648148148</v>
      </c>
      <c r="O72" s="97">
        <f t="shared" si="5"/>
        <v>1.5640972222222216E-2</v>
      </c>
      <c r="P72" s="85">
        <f t="shared" si="4"/>
        <v>35.078602052747826</v>
      </c>
      <c r="Q72" s="84"/>
      <c r="R72" s="88"/>
    </row>
    <row r="73" spans="1:18" ht="19.5" customHeight="1" x14ac:dyDescent="0.2">
      <c r="A73" s="87">
        <v>51</v>
      </c>
      <c r="B73" s="81">
        <v>58</v>
      </c>
      <c r="C73" s="82">
        <v>10094392906</v>
      </c>
      <c r="D73" s="83" t="s">
        <v>268</v>
      </c>
      <c r="E73" s="81" t="s">
        <v>119</v>
      </c>
      <c r="F73" s="82" t="s">
        <v>55</v>
      </c>
      <c r="G73" s="82" t="s">
        <v>49</v>
      </c>
      <c r="H73" s="97">
        <v>7.6851851851851852E-2</v>
      </c>
      <c r="I73" s="81">
        <v>40</v>
      </c>
      <c r="J73" s="97">
        <v>4.777314814814815E-3</v>
      </c>
      <c r="K73" s="81">
        <v>83</v>
      </c>
      <c r="L73" s="97">
        <v>9.6585648148148143E-2</v>
      </c>
      <c r="M73" s="81">
        <v>64</v>
      </c>
      <c r="N73" s="86">
        <f t="shared" si="3"/>
        <v>0.17821481481481483</v>
      </c>
      <c r="O73" s="97">
        <f t="shared" si="5"/>
        <v>1.5689930555555565E-2</v>
      </c>
      <c r="P73" s="85">
        <f t="shared" si="4"/>
        <v>35.069489544096633</v>
      </c>
      <c r="Q73" s="84"/>
      <c r="R73" s="88"/>
    </row>
    <row r="74" spans="1:18" ht="19.5" customHeight="1" x14ac:dyDescent="0.2">
      <c r="A74" s="87">
        <v>52</v>
      </c>
      <c r="B74" s="81">
        <v>65</v>
      </c>
      <c r="C74" s="82">
        <v>10082472717</v>
      </c>
      <c r="D74" s="83" t="s">
        <v>269</v>
      </c>
      <c r="E74" s="81" t="s">
        <v>120</v>
      </c>
      <c r="F74" s="82" t="s">
        <v>33</v>
      </c>
      <c r="G74" s="82" t="s">
        <v>49</v>
      </c>
      <c r="H74" s="97">
        <v>7.6851851851851852E-2</v>
      </c>
      <c r="I74" s="81">
        <v>41</v>
      </c>
      <c r="J74" s="97">
        <v>4.6839120370370368E-3</v>
      </c>
      <c r="K74" s="81">
        <v>59</v>
      </c>
      <c r="L74" s="97">
        <v>9.8020833333333335E-2</v>
      </c>
      <c r="M74" s="81">
        <v>67</v>
      </c>
      <c r="N74" s="86">
        <f t="shared" si="3"/>
        <v>0.17955659722222223</v>
      </c>
      <c r="O74" s="97">
        <f t="shared" si="5"/>
        <v>1.7031712962962964E-2</v>
      </c>
      <c r="P74" s="85">
        <f t="shared" si="4"/>
        <v>34.807270852133556</v>
      </c>
      <c r="Q74" s="84"/>
      <c r="R74" s="88"/>
    </row>
    <row r="75" spans="1:18" ht="19.5" customHeight="1" x14ac:dyDescent="0.2">
      <c r="A75" s="87">
        <v>53</v>
      </c>
      <c r="B75" s="81">
        <v>14</v>
      </c>
      <c r="C75" s="82">
        <v>10091971138</v>
      </c>
      <c r="D75" s="83" t="s">
        <v>270</v>
      </c>
      <c r="E75" s="81" t="s">
        <v>121</v>
      </c>
      <c r="F75" s="82" t="s">
        <v>55</v>
      </c>
      <c r="G75" s="82" t="s">
        <v>48</v>
      </c>
      <c r="H75" s="97">
        <v>8.4004629629629624E-2</v>
      </c>
      <c r="I75" s="81">
        <v>67</v>
      </c>
      <c r="J75" s="97">
        <v>4.5408564814814817E-3</v>
      </c>
      <c r="K75" s="81">
        <v>31</v>
      </c>
      <c r="L75" s="97">
        <v>9.1064814814814821E-2</v>
      </c>
      <c r="M75" s="81">
        <v>36</v>
      </c>
      <c r="N75" s="86">
        <f t="shared" si="3"/>
        <v>0.17961030092592592</v>
      </c>
      <c r="O75" s="97">
        <f t="shared" si="5"/>
        <v>1.7085416666666658E-2</v>
      </c>
      <c r="P75" s="85">
        <f t="shared" si="4"/>
        <v>34.798298749838899</v>
      </c>
      <c r="Q75" s="84"/>
      <c r="R75" s="88"/>
    </row>
    <row r="76" spans="1:18" ht="19.5" customHeight="1" x14ac:dyDescent="0.2">
      <c r="A76" s="87">
        <v>54</v>
      </c>
      <c r="B76" s="81">
        <v>55</v>
      </c>
      <c r="C76" s="82">
        <v>10092426331</v>
      </c>
      <c r="D76" s="83" t="s">
        <v>271</v>
      </c>
      <c r="E76" s="81" t="s">
        <v>122</v>
      </c>
      <c r="F76" s="82" t="s">
        <v>33</v>
      </c>
      <c r="G76" s="82" t="s">
        <v>49</v>
      </c>
      <c r="H76" s="97">
        <v>7.6851851851851852E-2</v>
      </c>
      <c r="I76" s="81">
        <v>42</v>
      </c>
      <c r="J76" s="97">
        <v>4.4150462962962963E-3</v>
      </c>
      <c r="K76" s="81">
        <v>16</v>
      </c>
      <c r="L76" s="97">
        <v>9.9398148148148138E-2</v>
      </c>
      <c r="M76" s="81">
        <v>68</v>
      </c>
      <c r="N76" s="86">
        <f t="shared" si="3"/>
        <v>0.18066504629629629</v>
      </c>
      <c r="O76" s="97">
        <f t="shared" si="5"/>
        <v>1.8140162037037028E-2</v>
      </c>
      <c r="P76" s="85">
        <f t="shared" si="4"/>
        <v>34.595425715933118</v>
      </c>
      <c r="Q76" s="84"/>
      <c r="R76" s="88"/>
    </row>
    <row r="77" spans="1:18" ht="19.5" customHeight="1" x14ac:dyDescent="0.2">
      <c r="A77" s="87">
        <v>55</v>
      </c>
      <c r="B77" s="81">
        <v>36</v>
      </c>
      <c r="C77" s="82">
        <v>10108127496</v>
      </c>
      <c r="D77" s="83" t="s">
        <v>272</v>
      </c>
      <c r="E77" s="81" t="s">
        <v>123</v>
      </c>
      <c r="F77" s="82" t="s">
        <v>55</v>
      </c>
      <c r="G77" s="82" t="s">
        <v>51</v>
      </c>
      <c r="H77" s="97">
        <v>7.6851851851851852E-2</v>
      </c>
      <c r="I77" s="81">
        <v>43</v>
      </c>
      <c r="J77" s="97">
        <v>4.5550925925925924E-3</v>
      </c>
      <c r="K77" s="81">
        <v>36</v>
      </c>
      <c r="L77" s="97">
        <v>9.9398148148148138E-2</v>
      </c>
      <c r="M77" s="81">
        <v>71</v>
      </c>
      <c r="N77" s="86">
        <f t="shared" si="3"/>
        <v>0.18080509259259259</v>
      </c>
      <c r="O77" s="97">
        <f t="shared" si="5"/>
        <v>1.8280208333333325E-2</v>
      </c>
      <c r="P77" s="85">
        <f t="shared" si="4"/>
        <v>34.566636794264497</v>
      </c>
      <c r="Q77" s="84"/>
      <c r="R77" s="88"/>
    </row>
    <row r="78" spans="1:18" ht="19.5" customHeight="1" x14ac:dyDescent="0.2">
      <c r="A78" s="87">
        <v>56</v>
      </c>
      <c r="B78" s="81">
        <v>5</v>
      </c>
      <c r="C78" s="82">
        <v>10096307139</v>
      </c>
      <c r="D78" s="83" t="s">
        <v>273</v>
      </c>
      <c r="E78" s="81" t="s">
        <v>124</v>
      </c>
      <c r="F78" s="82" t="s">
        <v>55</v>
      </c>
      <c r="G78" s="82" t="s">
        <v>48</v>
      </c>
      <c r="H78" s="97">
        <v>7.6851851851851852E-2</v>
      </c>
      <c r="I78" s="81">
        <v>44</v>
      </c>
      <c r="J78" s="97">
        <v>4.7247685185185179E-3</v>
      </c>
      <c r="K78" s="81">
        <v>69</v>
      </c>
      <c r="L78" s="97">
        <v>9.9398148148148138E-2</v>
      </c>
      <c r="M78" s="81">
        <v>74</v>
      </c>
      <c r="N78" s="86">
        <f t="shared" si="3"/>
        <v>0.18097476851851851</v>
      </c>
      <c r="O78" s="97">
        <f t="shared" si="5"/>
        <v>1.8449884259259253E-2</v>
      </c>
      <c r="P78" s="85">
        <f t="shared" si="4"/>
        <v>34.535686876438987</v>
      </c>
      <c r="Q78" s="84"/>
      <c r="R78" s="88"/>
    </row>
    <row r="79" spans="1:18" ht="19.5" customHeight="1" x14ac:dyDescent="0.2">
      <c r="A79" s="87">
        <v>57</v>
      </c>
      <c r="B79" s="81">
        <v>125</v>
      </c>
      <c r="C79" s="82">
        <v>10093068450</v>
      </c>
      <c r="D79" s="83" t="s">
        <v>274</v>
      </c>
      <c r="E79" s="81" t="s">
        <v>125</v>
      </c>
      <c r="F79" s="82" t="s">
        <v>33</v>
      </c>
      <c r="G79" s="82" t="s">
        <v>50</v>
      </c>
      <c r="H79" s="97">
        <v>7.6851851851851852E-2</v>
      </c>
      <c r="I79" s="81">
        <v>45</v>
      </c>
      <c r="J79" s="97">
        <v>5.2364583333333334E-3</v>
      </c>
      <c r="K79" s="81">
        <v>127</v>
      </c>
      <c r="L79" s="97">
        <v>9.9398148148148138E-2</v>
      </c>
      <c r="M79" s="81">
        <v>93</v>
      </c>
      <c r="N79" s="86">
        <f t="shared" si="3"/>
        <v>0.18148645833333332</v>
      </c>
      <c r="O79" s="97">
        <f t="shared" si="5"/>
        <v>1.8961574074074061E-2</v>
      </c>
      <c r="P79" s="85">
        <f t="shared" si="4"/>
        <v>34.438775510204081</v>
      </c>
      <c r="Q79" s="84"/>
      <c r="R79" s="88"/>
    </row>
    <row r="80" spans="1:18" ht="19.5" customHeight="1" x14ac:dyDescent="0.2">
      <c r="A80" s="87">
        <v>58</v>
      </c>
      <c r="B80" s="81">
        <v>56</v>
      </c>
      <c r="C80" s="82">
        <v>10092736933</v>
      </c>
      <c r="D80" s="83" t="s">
        <v>275</v>
      </c>
      <c r="E80" s="81" t="s">
        <v>126</v>
      </c>
      <c r="F80" s="82" t="s">
        <v>33</v>
      </c>
      <c r="G80" s="82" t="s">
        <v>49</v>
      </c>
      <c r="H80" s="97">
        <v>8.3009259259259269E-2</v>
      </c>
      <c r="I80" s="81">
        <v>60</v>
      </c>
      <c r="J80" s="97">
        <v>4.6671296296296296E-3</v>
      </c>
      <c r="K80" s="81">
        <v>57</v>
      </c>
      <c r="L80" s="97">
        <v>9.3877314814814816E-2</v>
      </c>
      <c r="M80" s="81">
        <v>44</v>
      </c>
      <c r="N80" s="86">
        <f t="shared" si="3"/>
        <v>0.18155370370370372</v>
      </c>
      <c r="O80" s="97">
        <f t="shared" si="5"/>
        <v>1.9028819444444456E-2</v>
      </c>
      <c r="P80" s="85">
        <f t="shared" si="4"/>
        <v>34.425602448042838</v>
      </c>
      <c r="Q80" s="84"/>
      <c r="R80" s="88"/>
    </row>
    <row r="81" spans="1:18" ht="19.5" customHeight="1" x14ac:dyDescent="0.2">
      <c r="A81" s="87">
        <v>59</v>
      </c>
      <c r="B81" s="81">
        <v>101</v>
      </c>
      <c r="C81" s="82">
        <v>10117846492</v>
      </c>
      <c r="D81" s="83" t="s">
        <v>276</v>
      </c>
      <c r="E81" s="81" t="s">
        <v>127</v>
      </c>
      <c r="F81" s="82" t="s">
        <v>55</v>
      </c>
      <c r="G81" s="82" t="s">
        <v>212</v>
      </c>
      <c r="H81" s="97">
        <v>8.3009259259259269E-2</v>
      </c>
      <c r="I81" s="81">
        <v>61</v>
      </c>
      <c r="J81" s="97">
        <v>4.7498842592592593E-3</v>
      </c>
      <c r="K81" s="81">
        <v>77</v>
      </c>
      <c r="L81" s="97">
        <v>9.3877314814814816E-2</v>
      </c>
      <c r="M81" s="81">
        <v>47</v>
      </c>
      <c r="N81" s="86">
        <f t="shared" si="3"/>
        <v>0.18163645833333336</v>
      </c>
      <c r="O81" s="97">
        <f t="shared" si="5"/>
        <v>1.91115740740741E-2</v>
      </c>
      <c r="P81" s="85">
        <f t="shared" si="4"/>
        <v>34.410246606767352</v>
      </c>
      <c r="Q81" s="84"/>
      <c r="R81" s="88"/>
    </row>
    <row r="82" spans="1:18" ht="19.5" customHeight="1" x14ac:dyDescent="0.2">
      <c r="A82" s="87">
        <v>60</v>
      </c>
      <c r="B82" s="81">
        <v>105</v>
      </c>
      <c r="C82" s="82">
        <v>10090366392</v>
      </c>
      <c r="D82" s="83" t="s">
        <v>277</v>
      </c>
      <c r="E82" s="159">
        <v>38750</v>
      </c>
      <c r="F82" s="82" t="s">
        <v>31</v>
      </c>
      <c r="G82" s="82" t="s">
        <v>209</v>
      </c>
      <c r="H82" s="97">
        <v>8.4004629629629624E-2</v>
      </c>
      <c r="I82" s="81">
        <v>68</v>
      </c>
      <c r="J82" s="97">
        <v>4.725E-3</v>
      </c>
      <c r="K82" s="81">
        <v>70</v>
      </c>
      <c r="L82" s="97">
        <v>9.3877314814814816E-2</v>
      </c>
      <c r="M82" s="81">
        <v>46</v>
      </c>
      <c r="N82" s="86">
        <f t="shared" si="3"/>
        <v>0.18260694444444445</v>
      </c>
      <c r="O82" s="97">
        <f t="shared" si="5"/>
        <v>2.0082060185185185E-2</v>
      </c>
      <c r="P82" s="85">
        <f t="shared" si="4"/>
        <v>34.227039361095265</v>
      </c>
      <c r="Q82" s="84"/>
      <c r="R82" s="88"/>
    </row>
    <row r="83" spans="1:18" ht="19.5" customHeight="1" x14ac:dyDescent="0.2">
      <c r="A83" s="87">
        <v>61</v>
      </c>
      <c r="B83" s="81">
        <v>45</v>
      </c>
      <c r="C83" s="82">
        <v>10083057141</v>
      </c>
      <c r="D83" s="83" t="s">
        <v>278</v>
      </c>
      <c r="E83" s="81" t="s">
        <v>76</v>
      </c>
      <c r="F83" s="82" t="s">
        <v>31</v>
      </c>
      <c r="G83" s="82" t="s">
        <v>214</v>
      </c>
      <c r="H83" s="97">
        <v>8.4965277777777778E-2</v>
      </c>
      <c r="I83" s="81">
        <v>86</v>
      </c>
      <c r="J83" s="97">
        <v>4.6854166666666667E-3</v>
      </c>
      <c r="K83" s="81">
        <v>60</v>
      </c>
      <c r="L83" s="97">
        <v>9.3877314814814816E-2</v>
      </c>
      <c r="M83" s="81">
        <v>45</v>
      </c>
      <c r="N83" s="86">
        <f t="shared" si="3"/>
        <v>0.18352800925925927</v>
      </c>
      <c r="O83" s="97">
        <f t="shared" si="5"/>
        <v>2.1003125000000011E-2</v>
      </c>
      <c r="P83" s="85">
        <f t="shared" si="4"/>
        <v>34.054360850097751</v>
      </c>
      <c r="Q83" s="84"/>
      <c r="R83" s="88"/>
    </row>
    <row r="84" spans="1:18" ht="19.5" customHeight="1" x14ac:dyDescent="0.2">
      <c r="A84" s="87">
        <v>62</v>
      </c>
      <c r="B84" s="81">
        <v>64</v>
      </c>
      <c r="C84" s="82">
        <v>10077480550</v>
      </c>
      <c r="D84" s="83" t="s">
        <v>279</v>
      </c>
      <c r="E84" s="81" t="s">
        <v>128</v>
      </c>
      <c r="F84" s="82" t="s">
        <v>31</v>
      </c>
      <c r="G84" s="82" t="s">
        <v>49</v>
      </c>
      <c r="H84" s="97">
        <v>7.6851851851851852E-2</v>
      </c>
      <c r="I84" s="81">
        <v>46</v>
      </c>
      <c r="J84" s="97">
        <v>4.5987268518518521E-3</v>
      </c>
      <c r="K84" s="81">
        <v>44</v>
      </c>
      <c r="L84" s="97">
        <v>0.10221064814814813</v>
      </c>
      <c r="M84" s="81">
        <v>100</v>
      </c>
      <c r="N84" s="86">
        <f t="shared" si="3"/>
        <v>0.18366122685185182</v>
      </c>
      <c r="O84" s="97">
        <f t="shared" si="5"/>
        <v>2.1136342592592561E-2</v>
      </c>
      <c r="P84" s="85">
        <f t="shared" si="4"/>
        <v>34.030753718174942</v>
      </c>
      <c r="Q84" s="84"/>
      <c r="R84" s="88"/>
    </row>
    <row r="85" spans="1:18" ht="19.5" customHeight="1" x14ac:dyDescent="0.2">
      <c r="A85" s="87">
        <v>63</v>
      </c>
      <c r="B85" s="81">
        <v>102</v>
      </c>
      <c r="C85" s="82">
        <v>10099853804</v>
      </c>
      <c r="D85" s="83" t="s">
        <v>280</v>
      </c>
      <c r="E85" s="81" t="s">
        <v>129</v>
      </c>
      <c r="F85" s="82" t="s">
        <v>31</v>
      </c>
      <c r="G85" s="82" t="s">
        <v>209</v>
      </c>
      <c r="H85" s="97">
        <v>8.1018518518518517E-2</v>
      </c>
      <c r="I85" s="81">
        <v>58</v>
      </c>
      <c r="J85" s="97">
        <v>4.7278935185185184E-3</v>
      </c>
      <c r="K85" s="81">
        <v>73</v>
      </c>
      <c r="L85" s="97">
        <v>9.9398148148148138E-2</v>
      </c>
      <c r="M85" s="81">
        <v>75</v>
      </c>
      <c r="N85" s="86">
        <f t="shared" si="3"/>
        <v>0.18514456018518516</v>
      </c>
      <c r="O85" s="97">
        <f t="shared" si="5"/>
        <v>2.2619675925925897E-2</v>
      </c>
      <c r="P85" s="85">
        <f t="shared" si="4"/>
        <v>33.758439609902474</v>
      </c>
      <c r="Q85" s="84"/>
      <c r="R85" s="88"/>
    </row>
    <row r="86" spans="1:18" ht="19.5" customHeight="1" x14ac:dyDescent="0.2">
      <c r="A86" s="87">
        <v>64</v>
      </c>
      <c r="B86" s="81">
        <v>41</v>
      </c>
      <c r="C86" s="82">
        <v>10096563278</v>
      </c>
      <c r="D86" s="83" t="s">
        <v>281</v>
      </c>
      <c r="E86" s="81" t="s">
        <v>130</v>
      </c>
      <c r="F86" s="82" t="s">
        <v>33</v>
      </c>
      <c r="G86" s="82" t="s">
        <v>52</v>
      </c>
      <c r="H86" s="97">
        <v>8.4004629629629624E-2</v>
      </c>
      <c r="I86" s="81">
        <v>69</v>
      </c>
      <c r="J86" s="97">
        <v>4.5750000000000001E-3</v>
      </c>
      <c r="K86" s="81">
        <v>40</v>
      </c>
      <c r="L86" s="97">
        <v>9.6585648148148143E-2</v>
      </c>
      <c r="M86" s="81">
        <v>53</v>
      </c>
      <c r="N86" s="86">
        <f t="shared" si="3"/>
        <v>0.18516527777777775</v>
      </c>
      <c r="O86" s="97">
        <f t="shared" si="5"/>
        <v>2.2640393518518487E-2</v>
      </c>
      <c r="P86" s="85">
        <f t="shared" si="4"/>
        <v>33.754219277409675</v>
      </c>
      <c r="Q86" s="84"/>
      <c r="R86" s="88"/>
    </row>
    <row r="87" spans="1:18" ht="19.5" customHeight="1" x14ac:dyDescent="0.2">
      <c r="A87" s="87">
        <v>65</v>
      </c>
      <c r="B87" s="81">
        <v>92</v>
      </c>
      <c r="C87" s="82">
        <v>10081050251</v>
      </c>
      <c r="D87" s="83" t="s">
        <v>282</v>
      </c>
      <c r="E87" s="81" t="s">
        <v>131</v>
      </c>
      <c r="F87" s="82" t="s">
        <v>33</v>
      </c>
      <c r="G87" s="82" t="s">
        <v>211</v>
      </c>
      <c r="H87" s="97">
        <v>8.4004629629629624E-2</v>
      </c>
      <c r="I87" s="81">
        <v>70</v>
      </c>
      <c r="J87" s="97">
        <v>4.7023148148148146E-3</v>
      </c>
      <c r="K87" s="81">
        <v>63</v>
      </c>
      <c r="L87" s="97">
        <v>9.6585648148148143E-2</v>
      </c>
      <c r="M87" s="81">
        <v>56</v>
      </c>
      <c r="N87" s="86">
        <f t="shared" ref="N87:N118" si="6">SUM(H87,J87,L87)</f>
        <v>0.18529259259259256</v>
      </c>
      <c r="O87" s="97">
        <f t="shared" si="5"/>
        <v>2.2767708333333303E-2</v>
      </c>
      <c r="P87" s="85">
        <f t="shared" ref="P87:P118" si="7">IFERROR($P$19*3600/(HOUR(N87)*3600+MINUTE(N87)*60+SECOND(N87)),"")</f>
        <v>33.731026297707537</v>
      </c>
      <c r="Q87" s="84"/>
      <c r="R87" s="88"/>
    </row>
    <row r="88" spans="1:18" ht="19.5" customHeight="1" x14ac:dyDescent="0.2">
      <c r="A88" s="87">
        <v>66</v>
      </c>
      <c r="B88" s="81">
        <v>38</v>
      </c>
      <c r="C88" s="82">
        <v>10091619817</v>
      </c>
      <c r="D88" s="83" t="s">
        <v>283</v>
      </c>
      <c r="E88" s="81" t="s">
        <v>132</v>
      </c>
      <c r="F88" s="82" t="s">
        <v>33</v>
      </c>
      <c r="G88" s="82" t="s">
        <v>52</v>
      </c>
      <c r="H88" s="97">
        <v>8.4004629629629624E-2</v>
      </c>
      <c r="I88" s="81">
        <v>71</v>
      </c>
      <c r="J88" s="97">
        <v>4.7112268518518519E-3</v>
      </c>
      <c r="K88" s="81">
        <v>66</v>
      </c>
      <c r="L88" s="97">
        <v>9.6585648148148143E-2</v>
      </c>
      <c r="M88" s="81">
        <v>58</v>
      </c>
      <c r="N88" s="86">
        <f t="shared" si="6"/>
        <v>0.18530150462962963</v>
      </c>
      <c r="O88" s="97">
        <f t="shared" ref="O88:O119" si="8">N88-$N$23</f>
        <v>2.2776620370370371E-2</v>
      </c>
      <c r="P88" s="85">
        <f t="shared" si="7"/>
        <v>33.728919425359152</v>
      </c>
      <c r="Q88" s="84"/>
      <c r="R88" s="88"/>
    </row>
    <row r="89" spans="1:18" ht="19.5" customHeight="1" x14ac:dyDescent="0.2">
      <c r="A89" s="87">
        <v>67</v>
      </c>
      <c r="B89" s="81">
        <v>103</v>
      </c>
      <c r="C89" s="82">
        <v>10090435720</v>
      </c>
      <c r="D89" s="83" t="s">
        <v>284</v>
      </c>
      <c r="E89" s="81" t="s">
        <v>133</v>
      </c>
      <c r="F89" s="82" t="s">
        <v>31</v>
      </c>
      <c r="G89" s="82" t="s">
        <v>209</v>
      </c>
      <c r="H89" s="97">
        <v>8.4004629629629624E-2</v>
      </c>
      <c r="I89" s="81">
        <v>72</v>
      </c>
      <c r="J89" s="97">
        <v>4.720833333333333E-3</v>
      </c>
      <c r="K89" s="81">
        <v>67</v>
      </c>
      <c r="L89" s="97">
        <v>9.6585648148148143E-2</v>
      </c>
      <c r="M89" s="81">
        <v>59</v>
      </c>
      <c r="N89" s="86">
        <f t="shared" si="6"/>
        <v>0.18531111111111109</v>
      </c>
      <c r="O89" s="97">
        <f t="shared" si="8"/>
        <v>2.2786226851851832E-2</v>
      </c>
      <c r="P89" s="85">
        <f t="shared" si="7"/>
        <v>33.726812816188868</v>
      </c>
      <c r="Q89" s="84"/>
      <c r="R89" s="88"/>
    </row>
    <row r="90" spans="1:18" ht="19.5" customHeight="1" x14ac:dyDescent="0.2">
      <c r="A90" s="87">
        <v>68</v>
      </c>
      <c r="B90" s="81">
        <v>123</v>
      </c>
      <c r="C90" s="82">
        <v>10108800436</v>
      </c>
      <c r="D90" s="83" t="s">
        <v>285</v>
      </c>
      <c r="E90" s="81" t="s">
        <v>134</v>
      </c>
      <c r="F90" s="82" t="s">
        <v>33</v>
      </c>
      <c r="G90" s="82" t="s">
        <v>50</v>
      </c>
      <c r="H90" s="97">
        <v>8.4004629629629624E-2</v>
      </c>
      <c r="I90" s="81">
        <v>73</v>
      </c>
      <c r="J90" s="97">
        <v>4.7256944444444447E-3</v>
      </c>
      <c r="K90" s="81">
        <v>71</v>
      </c>
      <c r="L90" s="97">
        <v>9.6585648148148143E-2</v>
      </c>
      <c r="M90" s="81">
        <v>61</v>
      </c>
      <c r="N90" s="86">
        <f t="shared" si="6"/>
        <v>0.18531597222222221</v>
      </c>
      <c r="O90" s="97">
        <f t="shared" si="8"/>
        <v>2.2791087962962947E-2</v>
      </c>
      <c r="P90" s="85">
        <f t="shared" si="7"/>
        <v>33.726812816188868</v>
      </c>
      <c r="Q90" s="84"/>
      <c r="R90" s="88"/>
    </row>
    <row r="91" spans="1:18" ht="19.5" customHeight="1" x14ac:dyDescent="0.2">
      <c r="A91" s="87">
        <v>69</v>
      </c>
      <c r="B91" s="81">
        <v>34</v>
      </c>
      <c r="C91" s="82">
        <v>10093597809</v>
      </c>
      <c r="D91" s="83" t="s">
        <v>286</v>
      </c>
      <c r="E91" s="81" t="s">
        <v>135</v>
      </c>
      <c r="F91" s="82" t="s">
        <v>31</v>
      </c>
      <c r="G91" s="82" t="s">
        <v>51</v>
      </c>
      <c r="H91" s="97">
        <v>7.7534722222222227E-2</v>
      </c>
      <c r="I91" s="81">
        <v>56</v>
      </c>
      <c r="J91" s="97">
        <v>4.5959490740740743E-3</v>
      </c>
      <c r="K91" s="81">
        <v>43</v>
      </c>
      <c r="L91" s="97">
        <v>0.10364583333333333</v>
      </c>
      <c r="M91" s="81">
        <v>103</v>
      </c>
      <c r="N91" s="86">
        <f t="shared" si="6"/>
        <v>0.18577650462962964</v>
      </c>
      <c r="O91" s="97">
        <f t="shared" si="8"/>
        <v>2.3251620370370374E-2</v>
      </c>
      <c r="P91" s="85">
        <f t="shared" si="7"/>
        <v>33.642763690735777</v>
      </c>
      <c r="Q91" s="84"/>
      <c r="R91" s="88"/>
    </row>
    <row r="92" spans="1:18" ht="19.5" customHeight="1" x14ac:dyDescent="0.2">
      <c r="A92" s="87">
        <v>70</v>
      </c>
      <c r="B92" s="81">
        <v>133</v>
      </c>
      <c r="C92" s="82">
        <v>10097295428</v>
      </c>
      <c r="D92" s="83" t="s">
        <v>287</v>
      </c>
      <c r="E92" s="81" t="s">
        <v>136</v>
      </c>
      <c r="F92" s="82" t="s">
        <v>54</v>
      </c>
      <c r="G92" s="82" t="s">
        <v>47</v>
      </c>
      <c r="H92" s="97">
        <v>8.4965277777777778E-2</v>
      </c>
      <c r="I92" s="81">
        <v>87</v>
      </c>
      <c r="J92" s="97">
        <v>4.7086805555555554E-3</v>
      </c>
      <c r="K92" s="81">
        <v>65</v>
      </c>
      <c r="L92" s="97">
        <v>9.6585648148148143E-2</v>
      </c>
      <c r="M92" s="81">
        <v>57</v>
      </c>
      <c r="N92" s="86">
        <f t="shared" si="6"/>
        <v>0.18625960648148149</v>
      </c>
      <c r="O92" s="97">
        <f t="shared" si="8"/>
        <v>2.3734722222222226E-2</v>
      </c>
      <c r="P92" s="85">
        <f t="shared" si="7"/>
        <v>33.554961784626855</v>
      </c>
      <c r="Q92" s="84"/>
      <c r="R92" s="88"/>
    </row>
    <row r="93" spans="1:18" ht="19.5" customHeight="1" x14ac:dyDescent="0.2">
      <c r="A93" s="87">
        <v>71</v>
      </c>
      <c r="B93" s="81">
        <v>2</v>
      </c>
      <c r="C93" s="82">
        <v>10104925082</v>
      </c>
      <c r="D93" s="83" t="s">
        <v>288</v>
      </c>
      <c r="E93" s="81" t="s">
        <v>137</v>
      </c>
      <c r="F93" s="82" t="s">
        <v>55</v>
      </c>
      <c r="G93" s="82" t="s">
        <v>48</v>
      </c>
      <c r="H93" s="97">
        <v>8.4965277777777778E-2</v>
      </c>
      <c r="I93" s="81">
        <v>88</v>
      </c>
      <c r="J93" s="97">
        <v>4.7508101851851852E-3</v>
      </c>
      <c r="K93" s="81">
        <v>78</v>
      </c>
      <c r="L93" s="97">
        <v>9.6585648148148143E-2</v>
      </c>
      <c r="M93" s="81">
        <v>63</v>
      </c>
      <c r="N93" s="86">
        <f t="shared" si="6"/>
        <v>0.18630173611111112</v>
      </c>
      <c r="O93" s="97">
        <f t="shared" si="8"/>
        <v>2.3776851851851855E-2</v>
      </c>
      <c r="P93" s="85">
        <f t="shared" si="7"/>
        <v>33.548707753479128</v>
      </c>
      <c r="Q93" s="84"/>
      <c r="R93" s="88"/>
    </row>
    <row r="94" spans="1:18" ht="19.5" customHeight="1" x14ac:dyDescent="0.2">
      <c r="A94" s="87">
        <v>72</v>
      </c>
      <c r="B94" s="81">
        <v>122</v>
      </c>
      <c r="C94" s="82">
        <v>10093564867</v>
      </c>
      <c r="D94" s="83" t="s">
        <v>289</v>
      </c>
      <c r="E94" s="81" t="s">
        <v>138</v>
      </c>
      <c r="F94" s="82" t="s">
        <v>33</v>
      </c>
      <c r="G94" s="82" t="s">
        <v>213</v>
      </c>
      <c r="H94" s="97">
        <v>8.7766203703703707E-2</v>
      </c>
      <c r="I94" s="81">
        <v>117</v>
      </c>
      <c r="J94" s="97">
        <v>4.7949074074074075E-3</v>
      </c>
      <c r="K94" s="81">
        <v>87</v>
      </c>
      <c r="L94" s="97">
        <v>9.3877314814814816E-2</v>
      </c>
      <c r="M94" s="81">
        <v>48</v>
      </c>
      <c r="N94" s="86">
        <f t="shared" si="6"/>
        <v>0.18643842592592594</v>
      </c>
      <c r="O94" s="97">
        <f t="shared" si="8"/>
        <v>2.3913541666666677E-2</v>
      </c>
      <c r="P94" s="85">
        <f t="shared" si="7"/>
        <v>33.523714924261235</v>
      </c>
      <c r="Q94" s="84"/>
      <c r="R94" s="88"/>
    </row>
    <row r="95" spans="1:18" ht="19.5" customHeight="1" x14ac:dyDescent="0.2">
      <c r="A95" s="87">
        <v>73</v>
      </c>
      <c r="B95" s="81">
        <v>37</v>
      </c>
      <c r="C95" s="82">
        <v>10091621332</v>
      </c>
      <c r="D95" s="83" t="s">
        <v>290</v>
      </c>
      <c r="E95" s="81" t="s">
        <v>139</v>
      </c>
      <c r="F95" s="82" t="s">
        <v>33</v>
      </c>
      <c r="G95" s="82" t="s">
        <v>52</v>
      </c>
      <c r="H95" s="97">
        <v>7.6851851851851852E-2</v>
      </c>
      <c r="I95" s="81">
        <v>47</v>
      </c>
      <c r="J95" s="97">
        <v>4.7303240740740734E-3</v>
      </c>
      <c r="K95" s="81">
        <v>75</v>
      </c>
      <c r="L95" s="97">
        <v>0.10489583333333334</v>
      </c>
      <c r="M95" s="81">
        <v>107</v>
      </c>
      <c r="N95" s="86">
        <f t="shared" si="6"/>
        <v>0.18647800925925928</v>
      </c>
      <c r="O95" s="97">
        <f t="shared" si="8"/>
        <v>2.395312500000002E-2</v>
      </c>
      <c r="P95" s="85">
        <f t="shared" si="7"/>
        <v>33.515392254220458</v>
      </c>
      <c r="Q95" s="84"/>
      <c r="R95" s="88"/>
    </row>
    <row r="96" spans="1:18" ht="19.5" customHeight="1" x14ac:dyDescent="0.2">
      <c r="A96" s="87">
        <v>74</v>
      </c>
      <c r="B96" s="81">
        <v>145</v>
      </c>
      <c r="C96" s="82">
        <v>10080987304</v>
      </c>
      <c r="D96" s="83" t="s">
        <v>291</v>
      </c>
      <c r="E96" s="81" t="s">
        <v>140</v>
      </c>
      <c r="F96" s="82" t="s">
        <v>33</v>
      </c>
      <c r="G96" s="82" t="s">
        <v>215</v>
      </c>
      <c r="H96" s="97">
        <v>7.6886574074074079E-2</v>
      </c>
      <c r="I96" s="81">
        <v>49</v>
      </c>
      <c r="J96" s="97">
        <v>4.8687499999999998E-3</v>
      </c>
      <c r="K96" s="81">
        <v>102</v>
      </c>
      <c r="L96" s="97">
        <v>0.10489583333333334</v>
      </c>
      <c r="M96" s="81">
        <v>110</v>
      </c>
      <c r="N96" s="86">
        <f t="shared" si="6"/>
        <v>0.18665115740740743</v>
      </c>
      <c r="O96" s="97">
        <f t="shared" si="8"/>
        <v>2.4126273148148164E-2</v>
      </c>
      <c r="P96" s="85">
        <f t="shared" si="7"/>
        <v>33.484219011595464</v>
      </c>
      <c r="Q96" s="84"/>
      <c r="R96" s="88"/>
    </row>
    <row r="97" spans="1:18" ht="19.5" customHeight="1" x14ac:dyDescent="0.2">
      <c r="A97" s="87">
        <v>75</v>
      </c>
      <c r="B97" s="81">
        <v>40</v>
      </c>
      <c r="C97" s="82">
        <v>10091624160</v>
      </c>
      <c r="D97" s="83" t="s">
        <v>292</v>
      </c>
      <c r="E97" s="81" t="s">
        <v>141</v>
      </c>
      <c r="F97" s="82" t="s">
        <v>33</v>
      </c>
      <c r="G97" s="82" t="s">
        <v>52</v>
      </c>
      <c r="H97" s="97">
        <v>7.7013888888888882E-2</v>
      </c>
      <c r="I97" s="81">
        <v>52</v>
      </c>
      <c r="J97" s="97">
        <v>4.8076388888888891E-3</v>
      </c>
      <c r="K97" s="81">
        <v>92</v>
      </c>
      <c r="L97" s="97">
        <v>0.10489583333333334</v>
      </c>
      <c r="M97" s="81">
        <v>108</v>
      </c>
      <c r="N97" s="86">
        <f t="shared" si="6"/>
        <v>0.18671736111111109</v>
      </c>
      <c r="O97" s="97">
        <f t="shared" si="8"/>
        <v>2.419247685185183E-2</v>
      </c>
      <c r="P97" s="85">
        <f t="shared" si="7"/>
        <v>33.473840813290352</v>
      </c>
      <c r="Q97" s="84"/>
      <c r="R97" s="88"/>
    </row>
    <row r="98" spans="1:18" ht="19.5" customHeight="1" x14ac:dyDescent="0.2">
      <c r="A98" s="87">
        <v>76</v>
      </c>
      <c r="B98" s="81">
        <v>77</v>
      </c>
      <c r="C98" s="82">
        <v>10082556882</v>
      </c>
      <c r="D98" s="83" t="s">
        <v>293</v>
      </c>
      <c r="E98" s="81" t="s">
        <v>142</v>
      </c>
      <c r="F98" s="82" t="s">
        <v>55</v>
      </c>
      <c r="G98" s="82" t="s">
        <v>202</v>
      </c>
      <c r="H98" s="97">
        <v>8.3009259259259269E-2</v>
      </c>
      <c r="I98" s="81">
        <v>62</v>
      </c>
      <c r="J98" s="97">
        <v>4.5052083333333333E-3</v>
      </c>
      <c r="K98" s="81">
        <v>23</v>
      </c>
      <c r="L98" s="97">
        <v>9.9398148148148138E-2</v>
      </c>
      <c r="M98" s="81">
        <v>69</v>
      </c>
      <c r="N98" s="86">
        <f t="shared" si="6"/>
        <v>0.18691261574074075</v>
      </c>
      <c r="O98" s="97">
        <f t="shared" si="8"/>
        <v>2.4387731481481489E-2</v>
      </c>
      <c r="P98" s="85">
        <f t="shared" si="7"/>
        <v>33.438603009474271</v>
      </c>
      <c r="Q98" s="84"/>
      <c r="R98" s="88"/>
    </row>
    <row r="99" spans="1:18" ht="19.5" customHeight="1" x14ac:dyDescent="0.2">
      <c r="A99" s="87">
        <v>77</v>
      </c>
      <c r="B99" s="81">
        <v>57</v>
      </c>
      <c r="C99" s="82">
        <v>10093599627</v>
      </c>
      <c r="D99" s="83" t="s">
        <v>294</v>
      </c>
      <c r="E99" s="81" t="s">
        <v>143</v>
      </c>
      <c r="F99" s="82" t="s">
        <v>33</v>
      </c>
      <c r="G99" s="82" t="s">
        <v>49</v>
      </c>
      <c r="H99" s="97">
        <v>8.3009259259259269E-2</v>
      </c>
      <c r="I99" s="81">
        <v>63</v>
      </c>
      <c r="J99" s="97">
        <v>4.6923611111111107E-3</v>
      </c>
      <c r="K99" s="81">
        <v>62</v>
      </c>
      <c r="L99" s="97">
        <v>9.9398148148148138E-2</v>
      </c>
      <c r="M99" s="81">
        <v>73</v>
      </c>
      <c r="N99" s="86">
        <f t="shared" si="6"/>
        <v>0.18709976851851851</v>
      </c>
      <c r="O99" s="97">
        <f t="shared" si="8"/>
        <v>2.4574884259259244E-2</v>
      </c>
      <c r="P99" s="85">
        <f t="shared" si="7"/>
        <v>33.405505722239404</v>
      </c>
      <c r="Q99" s="84"/>
      <c r="R99" s="88"/>
    </row>
    <row r="100" spans="1:18" ht="19.5" customHeight="1" x14ac:dyDescent="0.2">
      <c r="A100" s="87">
        <v>78</v>
      </c>
      <c r="B100" s="81">
        <v>26</v>
      </c>
      <c r="C100" s="82">
        <v>10078944745</v>
      </c>
      <c r="D100" s="83" t="s">
        <v>295</v>
      </c>
      <c r="E100" s="81" t="s">
        <v>144</v>
      </c>
      <c r="F100" s="82" t="s">
        <v>31</v>
      </c>
      <c r="G100" s="82" t="s">
        <v>205</v>
      </c>
      <c r="H100" s="97">
        <v>8.5983796296296308E-2</v>
      </c>
      <c r="I100" s="81">
        <v>98</v>
      </c>
      <c r="J100" s="97">
        <v>4.9503472222222223E-3</v>
      </c>
      <c r="K100" s="81">
        <v>107</v>
      </c>
      <c r="L100" s="97">
        <v>9.6585648148148143E-2</v>
      </c>
      <c r="M100" s="81">
        <v>65</v>
      </c>
      <c r="N100" s="86">
        <f t="shared" si="6"/>
        <v>0.18751979166666666</v>
      </c>
      <c r="O100" s="97">
        <f t="shared" si="8"/>
        <v>2.4994907407407396E-2</v>
      </c>
      <c r="P100" s="85">
        <f t="shared" si="7"/>
        <v>33.329218614985805</v>
      </c>
      <c r="Q100" s="84"/>
      <c r="R100" s="88"/>
    </row>
    <row r="101" spans="1:18" ht="19.5" customHeight="1" x14ac:dyDescent="0.2">
      <c r="A101" s="87">
        <v>79</v>
      </c>
      <c r="B101" s="81">
        <v>68</v>
      </c>
      <c r="C101" s="82">
        <v>10092779066</v>
      </c>
      <c r="D101" s="83" t="s">
        <v>296</v>
      </c>
      <c r="E101" s="81" t="s">
        <v>145</v>
      </c>
      <c r="F101" s="82" t="s">
        <v>55</v>
      </c>
      <c r="G101" s="82" t="s">
        <v>49</v>
      </c>
      <c r="H101" s="97">
        <v>8.4965277777777778E-2</v>
      </c>
      <c r="I101" s="81">
        <v>89</v>
      </c>
      <c r="J101" s="97">
        <v>4.6199074074074076E-3</v>
      </c>
      <c r="K101" s="81">
        <v>51</v>
      </c>
      <c r="L101" s="97">
        <v>9.8020833333333335E-2</v>
      </c>
      <c r="M101" s="81">
        <v>66</v>
      </c>
      <c r="N101" s="86">
        <f t="shared" si="6"/>
        <v>0.18760601851851852</v>
      </c>
      <c r="O101" s="97">
        <f t="shared" si="8"/>
        <v>2.5081134259259258E-2</v>
      </c>
      <c r="P101" s="85">
        <f t="shared" si="7"/>
        <v>33.314825097168239</v>
      </c>
      <c r="Q101" s="84"/>
      <c r="R101" s="88"/>
    </row>
    <row r="102" spans="1:18" ht="19.5" customHeight="1" x14ac:dyDescent="0.2">
      <c r="A102" s="87">
        <v>80</v>
      </c>
      <c r="B102" s="81">
        <v>12</v>
      </c>
      <c r="C102" s="82">
        <v>10102039432</v>
      </c>
      <c r="D102" s="83" t="s">
        <v>297</v>
      </c>
      <c r="E102" s="81" t="s">
        <v>146</v>
      </c>
      <c r="F102" s="82" t="s">
        <v>31</v>
      </c>
      <c r="G102" s="82" t="s">
        <v>48</v>
      </c>
      <c r="H102" s="97">
        <v>8.4004629629629624E-2</v>
      </c>
      <c r="I102" s="81">
        <v>74</v>
      </c>
      <c r="J102" s="97">
        <v>4.5354166666666659E-3</v>
      </c>
      <c r="K102" s="81">
        <v>30</v>
      </c>
      <c r="L102" s="97">
        <v>9.9398148148148138E-2</v>
      </c>
      <c r="M102" s="81">
        <v>70</v>
      </c>
      <c r="N102" s="86">
        <f t="shared" si="6"/>
        <v>0.18793819444444443</v>
      </c>
      <c r="O102" s="97">
        <f t="shared" si="8"/>
        <v>2.5413310185185167E-2</v>
      </c>
      <c r="P102" s="85">
        <f t="shared" si="7"/>
        <v>33.255327010715604</v>
      </c>
      <c r="Q102" s="84"/>
      <c r="R102" s="88"/>
    </row>
    <row r="103" spans="1:18" ht="19.5" customHeight="1" x14ac:dyDescent="0.2">
      <c r="A103" s="87">
        <v>81</v>
      </c>
      <c r="B103" s="81">
        <v>97</v>
      </c>
      <c r="C103" s="82">
        <v>10082231934</v>
      </c>
      <c r="D103" s="83" t="s">
        <v>298</v>
      </c>
      <c r="E103" s="81" t="s">
        <v>147</v>
      </c>
      <c r="F103" s="82" t="s">
        <v>33</v>
      </c>
      <c r="G103" s="82" t="s">
        <v>212</v>
      </c>
      <c r="H103" s="97">
        <v>8.4004629629629624E-2</v>
      </c>
      <c r="I103" s="81">
        <v>75</v>
      </c>
      <c r="J103" s="97">
        <v>4.6665509259259264E-3</v>
      </c>
      <c r="K103" s="81">
        <v>56</v>
      </c>
      <c r="L103" s="97">
        <v>9.9398148148148138E-2</v>
      </c>
      <c r="M103" s="81">
        <v>72</v>
      </c>
      <c r="N103" s="86">
        <f t="shared" si="6"/>
        <v>0.18806932870370369</v>
      </c>
      <c r="O103" s="97">
        <f t="shared" si="8"/>
        <v>2.5544444444444425E-2</v>
      </c>
      <c r="P103" s="85">
        <f t="shared" si="7"/>
        <v>33.232814327035513</v>
      </c>
      <c r="Q103" s="84"/>
      <c r="R103" s="88"/>
    </row>
    <row r="104" spans="1:18" ht="19.5" customHeight="1" x14ac:dyDescent="0.2">
      <c r="A104" s="87">
        <v>82</v>
      </c>
      <c r="B104" s="81">
        <v>30</v>
      </c>
      <c r="C104" s="82">
        <v>10096458194</v>
      </c>
      <c r="D104" s="83" t="s">
        <v>299</v>
      </c>
      <c r="E104" s="81" t="s">
        <v>148</v>
      </c>
      <c r="F104" s="82" t="s">
        <v>33</v>
      </c>
      <c r="G104" s="82" t="s">
        <v>205</v>
      </c>
      <c r="H104" s="97">
        <v>8.4004629629629624E-2</v>
      </c>
      <c r="I104" s="81">
        <v>76</v>
      </c>
      <c r="J104" s="97">
        <v>4.7535879629629629E-3</v>
      </c>
      <c r="K104" s="81">
        <v>80</v>
      </c>
      <c r="L104" s="97">
        <v>9.9398148148148138E-2</v>
      </c>
      <c r="M104" s="81">
        <v>76</v>
      </c>
      <c r="N104" s="86">
        <f t="shared" si="6"/>
        <v>0.18815636574074074</v>
      </c>
      <c r="O104" s="97">
        <f t="shared" si="8"/>
        <v>2.5631481481481477E-2</v>
      </c>
      <c r="P104" s="85">
        <f t="shared" si="7"/>
        <v>33.216460601587009</v>
      </c>
      <c r="Q104" s="84"/>
      <c r="R104" s="88"/>
    </row>
    <row r="105" spans="1:18" ht="19.5" customHeight="1" x14ac:dyDescent="0.2">
      <c r="A105" s="87">
        <v>83</v>
      </c>
      <c r="B105" s="81">
        <v>89</v>
      </c>
      <c r="C105" s="82">
        <v>10113218885</v>
      </c>
      <c r="D105" s="83" t="s">
        <v>300</v>
      </c>
      <c r="E105" s="81" t="s">
        <v>106</v>
      </c>
      <c r="F105" s="82" t="s">
        <v>55</v>
      </c>
      <c r="G105" s="82" t="s">
        <v>204</v>
      </c>
      <c r="H105" s="97">
        <v>8.4004629629629624E-2</v>
      </c>
      <c r="I105" s="81">
        <v>77</v>
      </c>
      <c r="J105" s="97">
        <v>4.7750000000000006E-3</v>
      </c>
      <c r="K105" s="81">
        <v>82</v>
      </c>
      <c r="L105" s="97">
        <v>9.9398148148148138E-2</v>
      </c>
      <c r="M105" s="81">
        <v>77</v>
      </c>
      <c r="N105" s="86">
        <f t="shared" si="6"/>
        <v>0.18817777777777778</v>
      </c>
      <c r="O105" s="97">
        <f t="shared" si="8"/>
        <v>2.5652893518518516E-2</v>
      </c>
      <c r="P105" s="85">
        <f t="shared" si="7"/>
        <v>33.212374684789964</v>
      </c>
      <c r="Q105" s="84"/>
      <c r="R105" s="88"/>
    </row>
    <row r="106" spans="1:18" ht="19.5" customHeight="1" x14ac:dyDescent="0.2">
      <c r="A106" s="87">
        <v>84</v>
      </c>
      <c r="B106" s="81">
        <v>76</v>
      </c>
      <c r="C106" s="82">
        <v>10105797981</v>
      </c>
      <c r="D106" s="83" t="s">
        <v>301</v>
      </c>
      <c r="E106" s="81" t="s">
        <v>149</v>
      </c>
      <c r="F106" s="82" t="s">
        <v>55</v>
      </c>
      <c r="G106" s="82" t="s">
        <v>202</v>
      </c>
      <c r="H106" s="97">
        <v>8.4004629629629624E-2</v>
      </c>
      <c r="I106" s="81">
        <v>78</v>
      </c>
      <c r="J106" s="97">
        <v>4.8074074074074069E-3</v>
      </c>
      <c r="K106" s="81">
        <v>91</v>
      </c>
      <c r="L106" s="97">
        <v>9.9398148148148138E-2</v>
      </c>
      <c r="M106" s="81">
        <v>80</v>
      </c>
      <c r="N106" s="86">
        <f t="shared" si="6"/>
        <v>0.18821018518518517</v>
      </c>
      <c r="O106" s="97">
        <f t="shared" si="8"/>
        <v>2.5685300925925914E-2</v>
      </c>
      <c r="P106" s="85">
        <f t="shared" si="7"/>
        <v>33.208289773076686</v>
      </c>
      <c r="Q106" s="84"/>
      <c r="R106" s="88"/>
    </row>
    <row r="107" spans="1:18" ht="19.5" customHeight="1" x14ac:dyDescent="0.2">
      <c r="A107" s="87">
        <v>85</v>
      </c>
      <c r="B107" s="81">
        <v>100</v>
      </c>
      <c r="C107" s="82">
        <v>10083910943</v>
      </c>
      <c r="D107" s="83" t="s">
        <v>302</v>
      </c>
      <c r="E107" s="81" t="s">
        <v>150</v>
      </c>
      <c r="F107" s="82" t="s">
        <v>33</v>
      </c>
      <c r="G107" s="82" t="s">
        <v>212</v>
      </c>
      <c r="H107" s="97">
        <v>8.4004629629629624E-2</v>
      </c>
      <c r="I107" s="81">
        <v>79</v>
      </c>
      <c r="J107" s="97">
        <v>4.8083333333333329E-3</v>
      </c>
      <c r="K107" s="81">
        <v>93</v>
      </c>
      <c r="L107" s="97">
        <v>9.9398148148148138E-2</v>
      </c>
      <c r="M107" s="81">
        <v>81</v>
      </c>
      <c r="N107" s="86">
        <f t="shared" si="6"/>
        <v>0.18821111111111111</v>
      </c>
      <c r="O107" s="97">
        <f t="shared" si="8"/>
        <v>2.5686226851851846E-2</v>
      </c>
      <c r="P107" s="85">
        <f t="shared" si="7"/>
        <v>33.208289773076686</v>
      </c>
      <c r="Q107" s="84"/>
      <c r="R107" s="88"/>
    </row>
    <row r="108" spans="1:18" ht="19.5" customHeight="1" x14ac:dyDescent="0.2">
      <c r="A108" s="87">
        <v>86</v>
      </c>
      <c r="B108" s="81">
        <v>31</v>
      </c>
      <c r="C108" s="82">
        <v>10082343179</v>
      </c>
      <c r="D108" s="83" t="s">
        <v>303</v>
      </c>
      <c r="E108" s="81" t="s">
        <v>135</v>
      </c>
      <c r="F108" s="82" t="s">
        <v>55</v>
      </c>
      <c r="G108" s="82" t="s">
        <v>216</v>
      </c>
      <c r="H108" s="97">
        <v>8.4004629629629624E-2</v>
      </c>
      <c r="I108" s="81">
        <v>80</v>
      </c>
      <c r="J108" s="97">
        <v>4.8994212962962967E-3</v>
      </c>
      <c r="K108" s="81">
        <v>104</v>
      </c>
      <c r="L108" s="97">
        <v>9.9398148148148138E-2</v>
      </c>
      <c r="M108" s="81">
        <v>85</v>
      </c>
      <c r="N108" s="86">
        <f t="shared" si="6"/>
        <v>0.18830219907407406</v>
      </c>
      <c r="O108" s="97">
        <f t="shared" si="8"/>
        <v>2.5777314814814795E-2</v>
      </c>
      <c r="P108" s="85">
        <f t="shared" si="7"/>
        <v>33.1919601696478</v>
      </c>
      <c r="Q108" s="84"/>
      <c r="R108" s="88"/>
    </row>
    <row r="109" spans="1:18" ht="19.5" customHeight="1" x14ac:dyDescent="0.2">
      <c r="A109" s="87">
        <v>87</v>
      </c>
      <c r="B109" s="81">
        <v>69</v>
      </c>
      <c r="C109" s="82">
        <v>10093065016</v>
      </c>
      <c r="D109" s="83" t="s">
        <v>304</v>
      </c>
      <c r="E109" s="81" t="s">
        <v>151</v>
      </c>
      <c r="F109" s="82" t="s">
        <v>55</v>
      </c>
      <c r="G109" s="82" t="s">
        <v>49</v>
      </c>
      <c r="H109" s="97">
        <v>8.3009259259259269E-2</v>
      </c>
      <c r="I109" s="81">
        <v>64</v>
      </c>
      <c r="J109" s="97">
        <v>4.8337962962962961E-3</v>
      </c>
      <c r="K109" s="81">
        <v>96</v>
      </c>
      <c r="L109" s="97">
        <v>0.1007986111111111</v>
      </c>
      <c r="M109" s="81">
        <v>97</v>
      </c>
      <c r="N109" s="86">
        <f t="shared" si="6"/>
        <v>0.18864166666666665</v>
      </c>
      <c r="O109" s="97">
        <f t="shared" si="8"/>
        <v>2.6116782407407391E-2</v>
      </c>
      <c r="P109" s="85">
        <f t="shared" si="7"/>
        <v>33.130866924351189</v>
      </c>
      <c r="Q109" s="84"/>
      <c r="R109" s="88"/>
    </row>
    <row r="110" spans="1:18" ht="19.5" customHeight="1" x14ac:dyDescent="0.2">
      <c r="A110" s="87">
        <v>88</v>
      </c>
      <c r="B110" s="81">
        <v>106</v>
      </c>
      <c r="C110" s="82">
        <v>10090367305</v>
      </c>
      <c r="D110" s="83" t="s">
        <v>305</v>
      </c>
      <c r="E110" s="81" t="s">
        <v>152</v>
      </c>
      <c r="F110" s="82" t="s">
        <v>33</v>
      </c>
      <c r="G110" s="82" t="s">
        <v>209</v>
      </c>
      <c r="H110" s="97">
        <v>8.4965277777777778E-2</v>
      </c>
      <c r="I110" s="81">
        <v>90</v>
      </c>
      <c r="J110" s="97">
        <v>4.820601851851852E-3</v>
      </c>
      <c r="K110" s="81">
        <v>95</v>
      </c>
      <c r="L110" s="97">
        <v>9.9398148148148138E-2</v>
      </c>
      <c r="M110" s="81">
        <v>83</v>
      </c>
      <c r="N110" s="86">
        <f t="shared" si="6"/>
        <v>0.18918402777777776</v>
      </c>
      <c r="O110" s="97">
        <f t="shared" si="8"/>
        <v>2.6659143518518502E-2</v>
      </c>
      <c r="P110" s="85">
        <f t="shared" si="7"/>
        <v>33.035605040988621</v>
      </c>
      <c r="Q110" s="84"/>
      <c r="R110" s="88"/>
    </row>
    <row r="111" spans="1:18" ht="19.5" customHeight="1" x14ac:dyDescent="0.2">
      <c r="A111" s="87">
        <v>89</v>
      </c>
      <c r="B111" s="81">
        <v>29</v>
      </c>
      <c r="C111" s="82">
        <v>10107339978</v>
      </c>
      <c r="D111" s="83" t="s">
        <v>306</v>
      </c>
      <c r="E111" s="81" t="s">
        <v>153</v>
      </c>
      <c r="F111" s="82" t="s">
        <v>31</v>
      </c>
      <c r="G111" s="82" t="s">
        <v>205</v>
      </c>
      <c r="H111" s="97">
        <v>8.4965277777777778E-2</v>
      </c>
      <c r="I111" s="81">
        <v>91</v>
      </c>
      <c r="J111" s="97">
        <v>4.8732638888888888E-3</v>
      </c>
      <c r="K111" s="81">
        <v>103</v>
      </c>
      <c r="L111" s="97">
        <v>9.9398148148148138E-2</v>
      </c>
      <c r="M111" s="81">
        <v>84</v>
      </c>
      <c r="N111" s="86">
        <f t="shared" si="6"/>
        <v>0.18923668981481478</v>
      </c>
      <c r="O111" s="97">
        <f t="shared" si="8"/>
        <v>2.6711805555555523E-2</v>
      </c>
      <c r="P111" s="85">
        <f t="shared" si="7"/>
        <v>33.027522935779814</v>
      </c>
      <c r="Q111" s="84"/>
      <c r="R111" s="88"/>
    </row>
    <row r="112" spans="1:18" ht="19.5" customHeight="1" x14ac:dyDescent="0.2">
      <c r="A112" s="87">
        <v>90</v>
      </c>
      <c r="B112" s="81">
        <v>9</v>
      </c>
      <c r="C112" s="82">
        <v>10105977534</v>
      </c>
      <c r="D112" s="83" t="s">
        <v>307</v>
      </c>
      <c r="E112" s="81" t="s">
        <v>154</v>
      </c>
      <c r="F112" s="82" t="s">
        <v>55</v>
      </c>
      <c r="G112" s="82" t="s">
        <v>48</v>
      </c>
      <c r="H112" s="97">
        <v>8.4965277777777778E-2</v>
      </c>
      <c r="I112" s="81">
        <v>92</v>
      </c>
      <c r="J112" s="97">
        <v>4.993402777777778E-3</v>
      </c>
      <c r="K112" s="81">
        <v>112</v>
      </c>
      <c r="L112" s="97">
        <v>9.9398148148148138E-2</v>
      </c>
      <c r="M112" s="81">
        <v>87</v>
      </c>
      <c r="N112" s="86">
        <f t="shared" si="6"/>
        <v>0.18935682870370368</v>
      </c>
      <c r="O112" s="97">
        <f t="shared" si="8"/>
        <v>2.6831944444444422E-2</v>
      </c>
      <c r="P112" s="85">
        <f t="shared" si="7"/>
        <v>33.007334963325185</v>
      </c>
      <c r="Q112" s="84"/>
      <c r="R112" s="88"/>
    </row>
    <row r="113" spans="1:18" ht="19.5" customHeight="1" x14ac:dyDescent="0.2">
      <c r="A113" s="87">
        <v>91</v>
      </c>
      <c r="B113" s="81">
        <v>16</v>
      </c>
      <c r="C113" s="82">
        <v>10119182163</v>
      </c>
      <c r="D113" s="83" t="s">
        <v>308</v>
      </c>
      <c r="E113" s="81" t="s">
        <v>155</v>
      </c>
      <c r="F113" s="82" t="s">
        <v>55</v>
      </c>
      <c r="G113" s="82" t="s">
        <v>48</v>
      </c>
      <c r="H113" s="97">
        <v>8.4965277777777778E-2</v>
      </c>
      <c r="I113" s="81">
        <v>93</v>
      </c>
      <c r="J113" s="97">
        <v>5.0151620370370376E-3</v>
      </c>
      <c r="K113" s="81">
        <v>113</v>
      </c>
      <c r="L113" s="97">
        <v>9.9398148148148138E-2</v>
      </c>
      <c r="M113" s="81">
        <v>88</v>
      </c>
      <c r="N113" s="86">
        <f t="shared" si="6"/>
        <v>0.18937858796296297</v>
      </c>
      <c r="O113" s="97">
        <f t="shared" si="8"/>
        <v>2.6853703703703713E-2</v>
      </c>
      <c r="P113" s="85">
        <f t="shared" si="7"/>
        <v>33.003300330033007</v>
      </c>
      <c r="Q113" s="84"/>
      <c r="R113" s="88"/>
    </row>
    <row r="114" spans="1:18" ht="19.5" customHeight="1" x14ac:dyDescent="0.2">
      <c r="A114" s="87">
        <v>92</v>
      </c>
      <c r="B114" s="81">
        <v>137</v>
      </c>
      <c r="C114" s="82">
        <v>10119568547</v>
      </c>
      <c r="D114" s="83" t="s">
        <v>309</v>
      </c>
      <c r="E114" s="81" t="s">
        <v>156</v>
      </c>
      <c r="F114" s="82" t="s">
        <v>55</v>
      </c>
      <c r="G114" s="82" t="s">
        <v>207</v>
      </c>
      <c r="H114" s="97">
        <v>8.4965277777777778E-2</v>
      </c>
      <c r="I114" s="81">
        <v>94</v>
      </c>
      <c r="J114" s="97">
        <v>5.1996527777777779E-3</v>
      </c>
      <c r="K114" s="81">
        <v>126</v>
      </c>
      <c r="L114" s="97">
        <v>9.9398148148148138E-2</v>
      </c>
      <c r="M114" s="81">
        <v>92</v>
      </c>
      <c r="N114" s="86">
        <f t="shared" si="6"/>
        <v>0.1895630787037037</v>
      </c>
      <c r="O114" s="97">
        <f t="shared" si="8"/>
        <v>2.7038194444444441E-2</v>
      </c>
      <c r="P114" s="85">
        <f t="shared" si="7"/>
        <v>32.971058737330566</v>
      </c>
      <c r="Q114" s="84"/>
      <c r="R114" s="88"/>
    </row>
    <row r="115" spans="1:18" ht="19.5" customHeight="1" x14ac:dyDescent="0.2">
      <c r="A115" s="87">
        <v>93</v>
      </c>
      <c r="B115" s="81">
        <v>13</v>
      </c>
      <c r="C115" s="82">
        <v>10104990558</v>
      </c>
      <c r="D115" s="83" t="s">
        <v>310</v>
      </c>
      <c r="E115" s="81" t="s">
        <v>157</v>
      </c>
      <c r="F115" s="82" t="s">
        <v>55</v>
      </c>
      <c r="G115" s="82" t="s">
        <v>48</v>
      </c>
      <c r="H115" s="97">
        <v>8.5983796296296308E-2</v>
      </c>
      <c r="I115" s="81">
        <v>99</v>
      </c>
      <c r="J115" s="97">
        <v>4.780902777777778E-3</v>
      </c>
      <c r="K115" s="81">
        <v>84</v>
      </c>
      <c r="L115" s="97">
        <v>9.9398148148148138E-2</v>
      </c>
      <c r="M115" s="81">
        <v>78</v>
      </c>
      <c r="N115" s="86">
        <f t="shared" si="6"/>
        <v>0.19016284722222221</v>
      </c>
      <c r="O115" s="97">
        <f t="shared" si="8"/>
        <v>2.7637962962962948E-2</v>
      </c>
      <c r="P115" s="85">
        <f t="shared" si="7"/>
        <v>32.866707242848449</v>
      </c>
      <c r="Q115" s="84"/>
      <c r="R115" s="88"/>
    </row>
    <row r="116" spans="1:18" ht="19.5" customHeight="1" x14ac:dyDescent="0.2">
      <c r="A116" s="87">
        <v>94</v>
      </c>
      <c r="B116" s="81">
        <v>91</v>
      </c>
      <c r="C116" s="82">
        <v>10089414075</v>
      </c>
      <c r="D116" s="83" t="s">
        <v>311</v>
      </c>
      <c r="E116" s="81" t="s">
        <v>158</v>
      </c>
      <c r="F116" s="82" t="s">
        <v>33</v>
      </c>
      <c r="G116" s="82" t="s">
        <v>211</v>
      </c>
      <c r="H116" s="97">
        <v>8.5983796296296308E-2</v>
      </c>
      <c r="I116" s="81">
        <v>100</v>
      </c>
      <c r="J116" s="97">
        <v>4.8187500000000001E-3</v>
      </c>
      <c r="K116" s="81">
        <v>94</v>
      </c>
      <c r="L116" s="97">
        <v>9.9398148148148138E-2</v>
      </c>
      <c r="M116" s="81">
        <v>82</v>
      </c>
      <c r="N116" s="86">
        <f t="shared" si="6"/>
        <v>0.19020069444444443</v>
      </c>
      <c r="O116" s="97">
        <f t="shared" si="8"/>
        <v>2.7675810185185168E-2</v>
      </c>
      <c r="P116" s="85">
        <f t="shared" si="7"/>
        <v>32.860707113734556</v>
      </c>
      <c r="Q116" s="84"/>
      <c r="R116" s="88"/>
    </row>
    <row r="117" spans="1:18" ht="19.5" customHeight="1" x14ac:dyDescent="0.2">
      <c r="A117" s="87">
        <v>95</v>
      </c>
      <c r="B117" s="81">
        <v>86</v>
      </c>
      <c r="C117" s="82">
        <v>10104991568</v>
      </c>
      <c r="D117" s="83" t="s">
        <v>312</v>
      </c>
      <c r="E117" s="81" t="s">
        <v>102</v>
      </c>
      <c r="F117" s="82" t="s">
        <v>33</v>
      </c>
      <c r="G117" s="82" t="s">
        <v>204</v>
      </c>
      <c r="H117" s="97">
        <v>8.5983796296296308E-2</v>
      </c>
      <c r="I117" s="81">
        <v>101</v>
      </c>
      <c r="J117" s="97">
        <v>5.0163194444444439E-3</v>
      </c>
      <c r="K117" s="81">
        <v>114</v>
      </c>
      <c r="L117" s="97">
        <v>9.9398148148148138E-2</v>
      </c>
      <c r="M117" s="81">
        <v>89</v>
      </c>
      <c r="N117" s="86">
        <f t="shared" si="6"/>
        <v>0.19039826388888889</v>
      </c>
      <c r="O117" s="97">
        <f t="shared" si="8"/>
        <v>2.787337962962963E-2</v>
      </c>
      <c r="P117" s="85">
        <f t="shared" si="7"/>
        <v>32.826747720364743</v>
      </c>
      <c r="Q117" s="84"/>
      <c r="R117" s="88"/>
    </row>
    <row r="118" spans="1:18" ht="19.5" customHeight="1" x14ac:dyDescent="0.2">
      <c r="A118" s="87">
        <v>96</v>
      </c>
      <c r="B118" s="81">
        <v>20</v>
      </c>
      <c r="C118" s="82">
        <v>10105158690</v>
      </c>
      <c r="D118" s="83" t="s">
        <v>313</v>
      </c>
      <c r="E118" s="81" t="s">
        <v>159</v>
      </c>
      <c r="F118" s="82" t="s">
        <v>55</v>
      </c>
      <c r="G118" s="82" t="s">
        <v>48</v>
      </c>
      <c r="H118" s="97">
        <v>8.5983796296296308E-2</v>
      </c>
      <c r="I118" s="81">
        <v>102</v>
      </c>
      <c r="J118" s="97">
        <v>5.0660879629629632E-3</v>
      </c>
      <c r="K118" s="81">
        <v>120</v>
      </c>
      <c r="L118" s="97">
        <v>9.9398148148148138E-2</v>
      </c>
      <c r="M118" s="81">
        <v>90</v>
      </c>
      <c r="N118" s="86">
        <f t="shared" si="6"/>
        <v>0.19044803240740743</v>
      </c>
      <c r="O118" s="97">
        <f t="shared" si="8"/>
        <v>2.7923148148148169E-2</v>
      </c>
      <c r="P118" s="85">
        <f t="shared" si="7"/>
        <v>32.81677301731996</v>
      </c>
      <c r="Q118" s="84"/>
      <c r="R118" s="88"/>
    </row>
    <row r="119" spans="1:18" ht="19.5" customHeight="1" x14ac:dyDescent="0.2">
      <c r="A119" s="87">
        <v>97</v>
      </c>
      <c r="B119" s="81">
        <v>70</v>
      </c>
      <c r="C119" s="82">
        <v>10095640465</v>
      </c>
      <c r="D119" s="83" t="s">
        <v>314</v>
      </c>
      <c r="E119" s="81" t="s">
        <v>160</v>
      </c>
      <c r="F119" s="82" t="s">
        <v>55</v>
      </c>
      <c r="G119" s="82" t="s">
        <v>49</v>
      </c>
      <c r="H119" s="97">
        <v>8.4965277777777778E-2</v>
      </c>
      <c r="I119" s="81">
        <v>95</v>
      </c>
      <c r="J119" s="97">
        <v>4.6895833333333329E-3</v>
      </c>
      <c r="K119" s="81">
        <v>61</v>
      </c>
      <c r="L119" s="97">
        <v>0.1007986111111111</v>
      </c>
      <c r="M119" s="81">
        <v>94</v>
      </c>
      <c r="N119" s="86">
        <f t="shared" ref="N119:N150" si="9">SUM(H119,J119,L119)</f>
        <v>0.1904534722222222</v>
      </c>
      <c r="O119" s="97">
        <f t="shared" si="8"/>
        <v>2.7928587962962936E-2</v>
      </c>
      <c r="P119" s="85">
        <f t="shared" ref="P119:P150" si="10">IFERROR($P$19*3600/(HOUR(N119)*3600+MINUTE(N119)*60+SECOND(N119)),"")</f>
        <v>32.81677301731996</v>
      </c>
      <c r="Q119" s="84"/>
      <c r="R119" s="88"/>
    </row>
    <row r="120" spans="1:18" ht="19.5" customHeight="1" x14ac:dyDescent="0.2">
      <c r="A120" s="87">
        <v>98</v>
      </c>
      <c r="B120" s="81">
        <v>59</v>
      </c>
      <c r="C120" s="82">
        <v>10094923675</v>
      </c>
      <c r="D120" s="83" t="s">
        <v>315</v>
      </c>
      <c r="E120" s="81" t="s">
        <v>161</v>
      </c>
      <c r="F120" s="82" t="s">
        <v>55</v>
      </c>
      <c r="G120" s="82" t="s">
        <v>49</v>
      </c>
      <c r="H120" s="97">
        <v>8.4965277777777778E-2</v>
      </c>
      <c r="I120" s="81">
        <v>96</v>
      </c>
      <c r="J120" s="97">
        <v>4.7625000000000002E-3</v>
      </c>
      <c r="K120" s="81">
        <v>81</v>
      </c>
      <c r="L120" s="97">
        <v>0.1007986111111111</v>
      </c>
      <c r="M120" s="81">
        <v>95</v>
      </c>
      <c r="N120" s="86">
        <f t="shared" si="9"/>
        <v>0.1905263888888889</v>
      </c>
      <c r="O120" s="97">
        <f t="shared" ref="O120:O151" si="11">N120-$N$23</f>
        <v>2.8001504629629637E-2</v>
      </c>
      <c r="P120" s="85">
        <f t="shared" si="10"/>
        <v>32.804811372334612</v>
      </c>
      <c r="Q120" s="84"/>
      <c r="R120" s="88"/>
    </row>
    <row r="121" spans="1:18" ht="19.5" customHeight="1" x14ac:dyDescent="0.2">
      <c r="A121" s="87">
        <v>99</v>
      </c>
      <c r="B121" s="81">
        <v>94</v>
      </c>
      <c r="C121" s="82">
        <v>10092372777</v>
      </c>
      <c r="D121" s="83" t="s">
        <v>316</v>
      </c>
      <c r="E121" s="81" t="s">
        <v>115</v>
      </c>
      <c r="F121" s="82" t="s">
        <v>33</v>
      </c>
      <c r="G121" s="82" t="s">
        <v>212</v>
      </c>
      <c r="H121" s="97">
        <v>8.4004629629629624E-2</v>
      </c>
      <c r="I121" s="81">
        <v>81</v>
      </c>
      <c r="J121" s="97">
        <v>4.7353009259259258E-3</v>
      </c>
      <c r="K121" s="81">
        <v>76</v>
      </c>
      <c r="L121" s="97">
        <v>0.10221064814814813</v>
      </c>
      <c r="M121" s="81">
        <v>101</v>
      </c>
      <c r="N121" s="86">
        <f t="shared" si="9"/>
        <v>0.19095057870370369</v>
      </c>
      <c r="O121" s="97">
        <f t="shared" si="11"/>
        <v>2.8425694444444427E-2</v>
      </c>
      <c r="P121" s="85">
        <f t="shared" si="10"/>
        <v>32.731240150321248</v>
      </c>
      <c r="Q121" s="84"/>
      <c r="R121" s="88"/>
    </row>
    <row r="122" spans="1:18" ht="19.5" customHeight="1" x14ac:dyDescent="0.2">
      <c r="A122" s="87">
        <v>100</v>
      </c>
      <c r="B122" s="81">
        <v>60</v>
      </c>
      <c r="C122" s="82">
        <v>10090041141</v>
      </c>
      <c r="D122" s="83" t="s">
        <v>317</v>
      </c>
      <c r="E122" s="81" t="s">
        <v>162</v>
      </c>
      <c r="F122" s="82" t="s">
        <v>55</v>
      </c>
      <c r="G122" s="82" t="s">
        <v>49</v>
      </c>
      <c r="H122" s="97">
        <v>8.4004629629629624E-2</v>
      </c>
      <c r="I122" s="81">
        <v>82</v>
      </c>
      <c r="J122" s="97">
        <v>4.804050925925926E-3</v>
      </c>
      <c r="K122" s="81">
        <v>90</v>
      </c>
      <c r="L122" s="97">
        <v>0.10221064814814813</v>
      </c>
      <c r="M122" s="81">
        <v>102</v>
      </c>
      <c r="N122" s="86">
        <f t="shared" si="9"/>
        <v>0.19101932870370369</v>
      </c>
      <c r="O122" s="97">
        <f t="shared" si="11"/>
        <v>2.8494444444444433E-2</v>
      </c>
      <c r="P122" s="85">
        <f t="shared" si="10"/>
        <v>32.719340765874939</v>
      </c>
      <c r="Q122" s="84"/>
      <c r="R122" s="88"/>
    </row>
    <row r="123" spans="1:18" ht="19.5" customHeight="1" x14ac:dyDescent="0.2">
      <c r="A123" s="87">
        <v>101</v>
      </c>
      <c r="B123" s="81">
        <v>67</v>
      </c>
      <c r="C123" s="82">
        <v>10092191410</v>
      </c>
      <c r="D123" s="83" t="s">
        <v>318</v>
      </c>
      <c r="E123" s="81" t="s">
        <v>163</v>
      </c>
      <c r="F123" s="82" t="s">
        <v>55</v>
      </c>
      <c r="G123" s="82" t="s">
        <v>49</v>
      </c>
      <c r="H123" s="97">
        <v>8.5983796296296308E-2</v>
      </c>
      <c r="I123" s="81">
        <v>103</v>
      </c>
      <c r="J123" s="97">
        <v>4.792939814814815E-3</v>
      </c>
      <c r="K123" s="81">
        <v>86</v>
      </c>
      <c r="L123" s="97">
        <v>0.1007986111111111</v>
      </c>
      <c r="M123" s="81">
        <v>96</v>
      </c>
      <c r="N123" s="86">
        <f t="shared" si="9"/>
        <v>0.19157534722222222</v>
      </c>
      <c r="O123" s="97">
        <f t="shared" si="11"/>
        <v>2.9050462962962958E-2</v>
      </c>
      <c r="P123" s="85">
        <f t="shared" si="10"/>
        <v>32.624456259062349</v>
      </c>
      <c r="Q123" s="84"/>
      <c r="R123" s="88"/>
    </row>
    <row r="124" spans="1:18" ht="19.5" customHeight="1" x14ac:dyDescent="0.2">
      <c r="A124" s="87">
        <v>102</v>
      </c>
      <c r="B124" s="81">
        <v>22</v>
      </c>
      <c r="C124" s="82">
        <v>10115074316</v>
      </c>
      <c r="D124" s="83" t="s">
        <v>319</v>
      </c>
      <c r="E124" s="81" t="s">
        <v>164</v>
      </c>
      <c r="F124" s="82" t="s">
        <v>55</v>
      </c>
      <c r="G124" s="82" t="s">
        <v>48</v>
      </c>
      <c r="H124" s="97">
        <v>8.5983796296296308E-2</v>
      </c>
      <c r="I124" s="81">
        <v>104</v>
      </c>
      <c r="J124" s="97">
        <v>4.9607638888888887E-3</v>
      </c>
      <c r="K124" s="81">
        <v>108</v>
      </c>
      <c r="L124" s="97">
        <v>0.1007986111111111</v>
      </c>
      <c r="M124" s="81">
        <v>98</v>
      </c>
      <c r="N124" s="86">
        <f t="shared" si="9"/>
        <v>0.19174317129629631</v>
      </c>
      <c r="O124" s="97">
        <f t="shared" si="11"/>
        <v>2.921828703703705E-2</v>
      </c>
      <c r="P124" s="85">
        <f t="shared" si="10"/>
        <v>32.594917607291606</v>
      </c>
      <c r="Q124" s="84"/>
      <c r="R124" s="88"/>
    </row>
    <row r="125" spans="1:18" ht="19.5" customHeight="1" x14ac:dyDescent="0.2">
      <c r="A125" s="87">
        <v>103</v>
      </c>
      <c r="B125" s="81">
        <v>4</v>
      </c>
      <c r="C125" s="82">
        <v>10097304219</v>
      </c>
      <c r="D125" s="83" t="s">
        <v>320</v>
      </c>
      <c r="E125" s="81" t="s">
        <v>165</v>
      </c>
      <c r="F125" s="82" t="s">
        <v>31</v>
      </c>
      <c r="G125" s="82" t="s">
        <v>48</v>
      </c>
      <c r="H125" s="97">
        <v>8.7766203703703707E-2</v>
      </c>
      <c r="I125" s="81">
        <v>118</v>
      </c>
      <c r="J125" s="97">
        <v>4.8017361111111117E-3</v>
      </c>
      <c r="K125" s="81">
        <v>88</v>
      </c>
      <c r="L125" s="97">
        <v>9.9398148148148138E-2</v>
      </c>
      <c r="M125" s="81">
        <v>79</v>
      </c>
      <c r="N125" s="86">
        <f t="shared" si="9"/>
        <v>0.19196608796296294</v>
      </c>
      <c r="O125" s="97">
        <f t="shared" si="11"/>
        <v>2.9441203703703678E-2</v>
      </c>
      <c r="P125" s="85">
        <f t="shared" si="10"/>
        <v>32.557578680815148</v>
      </c>
      <c r="Q125" s="84"/>
      <c r="R125" s="88"/>
    </row>
    <row r="126" spans="1:18" ht="19.5" customHeight="1" x14ac:dyDescent="0.2">
      <c r="A126" s="87">
        <v>104</v>
      </c>
      <c r="B126" s="81">
        <v>95</v>
      </c>
      <c r="C126" s="82">
        <v>10082231732</v>
      </c>
      <c r="D126" s="83" t="s">
        <v>321</v>
      </c>
      <c r="E126" s="81" t="s">
        <v>166</v>
      </c>
      <c r="F126" s="82" t="s">
        <v>31</v>
      </c>
      <c r="G126" s="82" t="s">
        <v>212</v>
      </c>
      <c r="H126" s="97">
        <v>8.4004629629629624E-2</v>
      </c>
      <c r="I126" s="81">
        <v>83</v>
      </c>
      <c r="J126" s="97">
        <v>4.6159722222222218E-3</v>
      </c>
      <c r="K126" s="81">
        <v>50</v>
      </c>
      <c r="L126" s="97">
        <v>0.10364583333333333</v>
      </c>
      <c r="M126" s="81">
        <v>104</v>
      </c>
      <c r="N126" s="86">
        <f t="shared" si="9"/>
        <v>0.19226643518518516</v>
      </c>
      <c r="O126" s="97">
        <f t="shared" si="11"/>
        <v>2.9741550925925897E-2</v>
      </c>
      <c r="P126" s="85">
        <f t="shared" si="10"/>
        <v>32.506621719239106</v>
      </c>
      <c r="Q126" s="84"/>
      <c r="R126" s="88"/>
    </row>
    <row r="127" spans="1:18" ht="19.5" customHeight="1" x14ac:dyDescent="0.2">
      <c r="A127" s="87">
        <v>105</v>
      </c>
      <c r="B127" s="81">
        <v>121</v>
      </c>
      <c r="C127" s="82">
        <v>10104083610</v>
      </c>
      <c r="D127" s="83" t="s">
        <v>322</v>
      </c>
      <c r="E127" s="81" t="s">
        <v>167</v>
      </c>
      <c r="F127" s="82" t="s">
        <v>55</v>
      </c>
      <c r="G127" s="82" t="s">
        <v>213</v>
      </c>
      <c r="H127" s="97">
        <v>8.7766203703703707E-2</v>
      </c>
      <c r="I127" s="81">
        <v>119</v>
      </c>
      <c r="J127" s="97">
        <v>5.1559027777777775E-3</v>
      </c>
      <c r="K127" s="81">
        <v>124</v>
      </c>
      <c r="L127" s="97">
        <v>9.9398148148148138E-2</v>
      </c>
      <c r="M127" s="81">
        <v>91</v>
      </c>
      <c r="N127" s="86">
        <f t="shared" si="9"/>
        <v>0.19232025462962962</v>
      </c>
      <c r="O127" s="97">
        <f t="shared" si="11"/>
        <v>2.9795370370370361E-2</v>
      </c>
      <c r="P127" s="85">
        <f t="shared" si="10"/>
        <v>32.498796340876261</v>
      </c>
      <c r="Q127" s="84"/>
      <c r="R127" s="88"/>
    </row>
    <row r="128" spans="1:18" ht="19.5" customHeight="1" x14ac:dyDescent="0.2">
      <c r="A128" s="87">
        <v>106</v>
      </c>
      <c r="B128" s="81">
        <v>15</v>
      </c>
      <c r="C128" s="82">
        <v>10096408987</v>
      </c>
      <c r="D128" s="83" t="s">
        <v>323</v>
      </c>
      <c r="E128" s="81" t="s">
        <v>168</v>
      </c>
      <c r="F128" s="82" t="s">
        <v>55</v>
      </c>
      <c r="G128" s="82" t="s">
        <v>48</v>
      </c>
      <c r="H128" s="97">
        <v>8.863425925925926E-2</v>
      </c>
      <c r="I128" s="81">
        <v>125</v>
      </c>
      <c r="J128" s="97">
        <v>4.9436342592592587E-3</v>
      </c>
      <c r="K128" s="81">
        <v>106</v>
      </c>
      <c r="L128" s="97">
        <v>9.9398148148148138E-2</v>
      </c>
      <c r="M128" s="81">
        <v>86</v>
      </c>
      <c r="N128" s="86">
        <f t="shared" si="9"/>
        <v>0.19297604166666665</v>
      </c>
      <c r="O128" s="97">
        <f t="shared" si="11"/>
        <v>3.0451157407407392E-2</v>
      </c>
      <c r="P128" s="85">
        <f t="shared" si="10"/>
        <v>32.387692676782819</v>
      </c>
      <c r="Q128" s="84"/>
      <c r="R128" s="88"/>
    </row>
    <row r="129" spans="1:18" ht="19.5" customHeight="1" x14ac:dyDescent="0.2">
      <c r="A129" s="87">
        <v>107</v>
      </c>
      <c r="B129" s="81">
        <v>43</v>
      </c>
      <c r="C129" s="82">
        <v>10114710463</v>
      </c>
      <c r="D129" s="83" t="s">
        <v>324</v>
      </c>
      <c r="E129" s="81" t="s">
        <v>169</v>
      </c>
      <c r="F129" s="82" t="s">
        <v>55</v>
      </c>
      <c r="G129" s="82" t="s">
        <v>208</v>
      </c>
      <c r="H129" s="97">
        <v>8.7766203703703707E-2</v>
      </c>
      <c r="I129" s="81">
        <v>120</v>
      </c>
      <c r="J129" s="97">
        <v>5.0298611111111108E-3</v>
      </c>
      <c r="K129" s="81">
        <v>117</v>
      </c>
      <c r="L129" s="97">
        <v>0.1007986111111111</v>
      </c>
      <c r="M129" s="81">
        <v>99</v>
      </c>
      <c r="N129" s="86">
        <f t="shared" si="9"/>
        <v>0.19359467592592594</v>
      </c>
      <c r="O129" s="97">
        <f t="shared" si="11"/>
        <v>3.106979166666668E-2</v>
      </c>
      <c r="P129" s="85">
        <f t="shared" si="10"/>
        <v>32.283135051114961</v>
      </c>
      <c r="Q129" s="84"/>
      <c r="R129" s="88"/>
    </row>
    <row r="130" spans="1:18" ht="19.5" customHeight="1" x14ac:dyDescent="0.2">
      <c r="A130" s="87">
        <v>108</v>
      </c>
      <c r="B130" s="81">
        <v>66</v>
      </c>
      <c r="C130" s="82">
        <v>10092389248</v>
      </c>
      <c r="D130" s="83" t="s">
        <v>325</v>
      </c>
      <c r="E130" s="81" t="s">
        <v>170</v>
      </c>
      <c r="F130" s="82" t="s">
        <v>55</v>
      </c>
      <c r="G130" s="82" t="s">
        <v>49</v>
      </c>
      <c r="H130" s="97">
        <v>8.4004629629629624E-2</v>
      </c>
      <c r="I130" s="81">
        <v>84</v>
      </c>
      <c r="J130" s="97">
        <v>4.8447916666666665E-3</v>
      </c>
      <c r="K130" s="81">
        <v>97</v>
      </c>
      <c r="L130" s="97">
        <v>0.10489583333333334</v>
      </c>
      <c r="M130" s="81">
        <v>109</v>
      </c>
      <c r="N130" s="86">
        <f t="shared" si="9"/>
        <v>0.19374525462962963</v>
      </c>
      <c r="O130" s="97">
        <f t="shared" si="11"/>
        <v>3.1220370370370371E-2</v>
      </c>
      <c r="P130" s="85">
        <f t="shared" si="10"/>
        <v>32.258064516129032</v>
      </c>
      <c r="Q130" s="84"/>
      <c r="R130" s="88"/>
    </row>
    <row r="131" spans="1:18" ht="19.5" customHeight="1" x14ac:dyDescent="0.2">
      <c r="A131" s="87">
        <v>109</v>
      </c>
      <c r="B131" s="81">
        <v>117</v>
      </c>
      <c r="C131" s="82">
        <v>10091546560</v>
      </c>
      <c r="D131" s="83" t="s">
        <v>326</v>
      </c>
      <c r="E131" s="81" t="s">
        <v>171</v>
      </c>
      <c r="F131" s="82" t="s">
        <v>31</v>
      </c>
      <c r="G131" s="82" t="s">
        <v>206</v>
      </c>
      <c r="H131" s="97">
        <v>8.4004629629629624E-2</v>
      </c>
      <c r="I131" s="81">
        <v>85</v>
      </c>
      <c r="J131" s="97">
        <v>5.0201388888888891E-3</v>
      </c>
      <c r="K131" s="81">
        <v>115</v>
      </c>
      <c r="L131" s="97">
        <v>0.10489583333333334</v>
      </c>
      <c r="M131" s="81">
        <v>113</v>
      </c>
      <c r="N131" s="86">
        <f t="shared" si="9"/>
        <v>0.19392060185185184</v>
      </c>
      <c r="O131" s="97">
        <f t="shared" si="11"/>
        <v>3.1395717592592576E-2</v>
      </c>
      <c r="P131" s="85">
        <f t="shared" si="10"/>
        <v>32.229185317815578</v>
      </c>
      <c r="Q131" s="84"/>
      <c r="R131" s="88"/>
    </row>
    <row r="132" spans="1:18" ht="19.5" customHeight="1" x14ac:dyDescent="0.2">
      <c r="A132" s="87">
        <v>110</v>
      </c>
      <c r="B132" s="81">
        <v>39</v>
      </c>
      <c r="C132" s="82">
        <v>10091622241</v>
      </c>
      <c r="D132" s="83" t="s">
        <v>327</v>
      </c>
      <c r="E132" s="81" t="s">
        <v>172</v>
      </c>
      <c r="F132" s="82" t="s">
        <v>33</v>
      </c>
      <c r="G132" s="82" t="s">
        <v>52</v>
      </c>
      <c r="H132" s="97">
        <v>8.5983796296296308E-2</v>
      </c>
      <c r="I132" s="81">
        <v>105</v>
      </c>
      <c r="J132" s="97">
        <v>4.7268518518518519E-3</v>
      </c>
      <c r="K132" s="81">
        <v>72</v>
      </c>
      <c r="L132" s="97">
        <v>0.10489583333333334</v>
      </c>
      <c r="M132" s="81">
        <v>106</v>
      </c>
      <c r="N132" s="86">
        <f t="shared" si="9"/>
        <v>0.19560648148148152</v>
      </c>
      <c r="O132" s="97">
        <f t="shared" si="11"/>
        <v>3.3081597222222259E-2</v>
      </c>
      <c r="P132" s="85">
        <f t="shared" si="10"/>
        <v>31.952662721893493</v>
      </c>
      <c r="Q132" s="84"/>
      <c r="R132" s="88"/>
    </row>
    <row r="133" spans="1:18" ht="19.5" customHeight="1" x14ac:dyDescent="0.2">
      <c r="A133" s="87">
        <v>111</v>
      </c>
      <c r="B133" s="81">
        <v>135</v>
      </c>
      <c r="C133" s="82">
        <v>10073954295</v>
      </c>
      <c r="D133" s="83" t="s">
        <v>328</v>
      </c>
      <c r="E133" s="81" t="s">
        <v>173</v>
      </c>
      <c r="F133" s="82" t="s">
        <v>31</v>
      </c>
      <c r="G133" s="82" t="s">
        <v>47</v>
      </c>
      <c r="H133" s="97">
        <v>8.5983796296296308E-2</v>
      </c>
      <c r="I133" s="81">
        <v>106</v>
      </c>
      <c r="J133" s="97">
        <v>4.9712962962962966E-3</v>
      </c>
      <c r="K133" s="81">
        <v>109</v>
      </c>
      <c r="L133" s="97">
        <v>0.10489583333333334</v>
      </c>
      <c r="M133" s="81">
        <v>111</v>
      </c>
      <c r="N133" s="86">
        <f t="shared" si="9"/>
        <v>0.19585092592592596</v>
      </c>
      <c r="O133" s="97">
        <f t="shared" si="11"/>
        <v>3.3326041666666695E-2</v>
      </c>
      <c r="P133" s="85">
        <f t="shared" si="10"/>
        <v>31.911121616830162</v>
      </c>
      <c r="Q133" s="84"/>
      <c r="R133" s="88"/>
    </row>
    <row r="134" spans="1:18" ht="19.5" customHeight="1" x14ac:dyDescent="0.2">
      <c r="A134" s="87">
        <v>112</v>
      </c>
      <c r="B134" s="81">
        <v>75</v>
      </c>
      <c r="C134" s="82">
        <v>10089768531</v>
      </c>
      <c r="D134" s="83" t="s">
        <v>329</v>
      </c>
      <c r="E134" s="81" t="s">
        <v>174</v>
      </c>
      <c r="F134" s="82" t="s">
        <v>55</v>
      </c>
      <c r="G134" s="82" t="s">
        <v>202</v>
      </c>
      <c r="H134" s="97">
        <v>8.5983796296296308E-2</v>
      </c>
      <c r="I134" s="81">
        <v>107</v>
      </c>
      <c r="J134" s="97">
        <v>5.0302083333333336E-3</v>
      </c>
      <c r="K134" s="81">
        <v>118</v>
      </c>
      <c r="L134" s="97">
        <v>0.10489583333333334</v>
      </c>
      <c r="M134" s="81">
        <v>114</v>
      </c>
      <c r="N134" s="86">
        <f t="shared" si="9"/>
        <v>0.19590983796296296</v>
      </c>
      <c r="O134" s="97">
        <f t="shared" si="11"/>
        <v>3.3384953703703701E-2</v>
      </c>
      <c r="P134" s="85">
        <f t="shared" si="10"/>
        <v>31.901695516039464</v>
      </c>
      <c r="Q134" s="84"/>
      <c r="R134" s="88"/>
    </row>
    <row r="135" spans="1:18" ht="19.5" customHeight="1" x14ac:dyDescent="0.2">
      <c r="A135" s="87">
        <v>113</v>
      </c>
      <c r="B135" s="81">
        <v>140</v>
      </c>
      <c r="C135" s="82">
        <v>10119461342</v>
      </c>
      <c r="D135" s="83" t="s">
        <v>330</v>
      </c>
      <c r="E135" s="81" t="s">
        <v>175</v>
      </c>
      <c r="F135" s="82" t="s">
        <v>55</v>
      </c>
      <c r="G135" s="82" t="s">
        <v>207</v>
      </c>
      <c r="H135" s="97">
        <v>8.5983796296296308E-2</v>
      </c>
      <c r="I135" s="81">
        <v>108</v>
      </c>
      <c r="J135" s="97">
        <v>5.0951388888888886E-3</v>
      </c>
      <c r="K135" s="81">
        <v>123</v>
      </c>
      <c r="L135" s="97">
        <v>0.10489583333333334</v>
      </c>
      <c r="M135" s="81">
        <v>115</v>
      </c>
      <c r="N135" s="86">
        <f t="shared" si="9"/>
        <v>0.19597476851851853</v>
      </c>
      <c r="O135" s="97">
        <f t="shared" si="11"/>
        <v>3.3449884259259266E-2</v>
      </c>
      <c r="P135" s="85">
        <f t="shared" si="10"/>
        <v>31.892274982282068</v>
      </c>
      <c r="Q135" s="84"/>
      <c r="R135" s="88"/>
    </row>
    <row r="136" spans="1:18" ht="19.5" customHeight="1" x14ac:dyDescent="0.2">
      <c r="A136" s="87">
        <v>114</v>
      </c>
      <c r="B136" s="81">
        <v>141</v>
      </c>
      <c r="C136" s="82">
        <v>10103716020</v>
      </c>
      <c r="D136" s="83" t="s">
        <v>331</v>
      </c>
      <c r="E136" s="81" t="s">
        <v>126</v>
      </c>
      <c r="F136" s="82" t="s">
        <v>55</v>
      </c>
      <c r="G136" s="82" t="s">
        <v>217</v>
      </c>
      <c r="H136" s="97">
        <v>8.6944444444444449E-2</v>
      </c>
      <c r="I136" s="81">
        <v>113</v>
      </c>
      <c r="J136" s="97">
        <v>4.624305555555556E-3</v>
      </c>
      <c r="K136" s="81">
        <v>52</v>
      </c>
      <c r="L136" s="97">
        <v>0.10489583333333334</v>
      </c>
      <c r="M136" s="81">
        <v>105</v>
      </c>
      <c r="N136" s="86">
        <f t="shared" si="9"/>
        <v>0.19646458333333333</v>
      </c>
      <c r="O136" s="97">
        <f t="shared" si="11"/>
        <v>3.393969907407407E-2</v>
      </c>
      <c r="P136" s="85">
        <f t="shared" si="10"/>
        <v>31.811487481590575</v>
      </c>
      <c r="Q136" s="84"/>
      <c r="R136" s="88"/>
    </row>
    <row r="137" spans="1:18" ht="19.5" customHeight="1" x14ac:dyDescent="0.2">
      <c r="A137" s="87">
        <v>115</v>
      </c>
      <c r="B137" s="81">
        <v>138</v>
      </c>
      <c r="C137" s="82">
        <v>10119568446</v>
      </c>
      <c r="D137" s="83" t="s">
        <v>332</v>
      </c>
      <c r="E137" s="81" t="s">
        <v>176</v>
      </c>
      <c r="F137" s="82" t="s">
        <v>55</v>
      </c>
      <c r="G137" s="82" t="s">
        <v>207</v>
      </c>
      <c r="H137" s="97">
        <v>8.6944444444444449E-2</v>
      </c>
      <c r="I137" s="81">
        <v>114</v>
      </c>
      <c r="J137" s="97">
        <v>5.2795138888888891E-3</v>
      </c>
      <c r="K137" s="81">
        <v>128</v>
      </c>
      <c r="L137" s="97">
        <v>0.10489583333333334</v>
      </c>
      <c r="M137" s="81">
        <v>116</v>
      </c>
      <c r="N137" s="86">
        <f t="shared" si="9"/>
        <v>0.19711979166666668</v>
      </c>
      <c r="O137" s="97">
        <f t="shared" si="11"/>
        <v>3.4594907407407421E-2</v>
      </c>
      <c r="P137" s="85">
        <f t="shared" si="10"/>
        <v>31.706887440549586</v>
      </c>
      <c r="Q137" s="84"/>
      <c r="R137" s="88"/>
    </row>
    <row r="138" spans="1:18" ht="19.5" customHeight="1" x14ac:dyDescent="0.2">
      <c r="A138" s="87">
        <v>116</v>
      </c>
      <c r="B138" s="81">
        <v>143</v>
      </c>
      <c r="C138" s="82">
        <v>10105272060</v>
      </c>
      <c r="D138" s="83" t="s">
        <v>333</v>
      </c>
      <c r="E138" s="81" t="s">
        <v>177</v>
      </c>
      <c r="F138" s="82" t="s">
        <v>55</v>
      </c>
      <c r="G138" s="82" t="s">
        <v>215</v>
      </c>
      <c r="H138" s="97">
        <v>8.5983796296296308E-2</v>
      </c>
      <c r="I138" s="81">
        <v>109</v>
      </c>
      <c r="J138" s="97">
        <v>4.8565972222222222E-3</v>
      </c>
      <c r="K138" s="81">
        <v>98</v>
      </c>
      <c r="L138" s="97">
        <v>0.10631944444444445</v>
      </c>
      <c r="M138" s="81">
        <v>118</v>
      </c>
      <c r="N138" s="86">
        <f t="shared" si="9"/>
        <v>0.19715983796296299</v>
      </c>
      <c r="O138" s="97">
        <f t="shared" si="11"/>
        <v>3.463495370370373E-2</v>
      </c>
      <c r="P138" s="85">
        <f t="shared" si="10"/>
        <v>31.699442324625771</v>
      </c>
      <c r="Q138" s="84"/>
      <c r="R138" s="88"/>
    </row>
    <row r="139" spans="1:18" ht="19.5" customHeight="1" x14ac:dyDescent="0.2">
      <c r="A139" s="87">
        <v>117</v>
      </c>
      <c r="B139" s="81">
        <v>119</v>
      </c>
      <c r="C139" s="82">
        <v>10095105551</v>
      </c>
      <c r="D139" s="83" t="s">
        <v>334</v>
      </c>
      <c r="E139" s="81" t="s">
        <v>178</v>
      </c>
      <c r="F139" s="82" t="s">
        <v>33</v>
      </c>
      <c r="G139" s="82" t="s">
        <v>213</v>
      </c>
      <c r="H139" s="97">
        <v>8.7766203703703707E-2</v>
      </c>
      <c r="I139" s="81">
        <v>121</v>
      </c>
      <c r="J139" s="97">
        <v>4.9914351851851856E-3</v>
      </c>
      <c r="K139" s="81">
        <v>111</v>
      </c>
      <c r="L139" s="97">
        <v>0.10489583333333334</v>
      </c>
      <c r="M139" s="81">
        <v>112</v>
      </c>
      <c r="N139" s="86">
        <f t="shared" si="9"/>
        <v>0.19765347222222224</v>
      </c>
      <c r="O139" s="97">
        <f t="shared" si="11"/>
        <v>3.5128587962962976E-2</v>
      </c>
      <c r="P139" s="85">
        <f t="shared" si="10"/>
        <v>31.621479182526205</v>
      </c>
      <c r="Q139" s="84"/>
      <c r="R139" s="88"/>
    </row>
    <row r="140" spans="1:18" ht="19.5" customHeight="1" x14ac:dyDescent="0.2">
      <c r="A140" s="87">
        <v>118</v>
      </c>
      <c r="B140" s="81">
        <v>144</v>
      </c>
      <c r="C140" s="82">
        <v>10113982357</v>
      </c>
      <c r="D140" s="83" t="s">
        <v>335</v>
      </c>
      <c r="E140" s="81" t="s">
        <v>179</v>
      </c>
      <c r="F140" s="82" t="s">
        <v>54</v>
      </c>
      <c r="G140" s="82" t="s">
        <v>215</v>
      </c>
      <c r="H140" s="97">
        <v>8.5983796296296308E-2</v>
      </c>
      <c r="I140" s="81">
        <v>110</v>
      </c>
      <c r="J140" s="97">
        <v>4.8646990740740742E-3</v>
      </c>
      <c r="K140" s="81">
        <v>99</v>
      </c>
      <c r="L140" s="97">
        <v>0.1077199074074074</v>
      </c>
      <c r="M140" s="81">
        <v>121</v>
      </c>
      <c r="N140" s="86">
        <f t="shared" si="9"/>
        <v>0.19856840277777779</v>
      </c>
      <c r="O140" s="97">
        <f t="shared" si="11"/>
        <v>3.604351851851853E-2</v>
      </c>
      <c r="P140" s="85">
        <f t="shared" si="10"/>
        <v>31.475868500816041</v>
      </c>
      <c r="Q140" s="84"/>
      <c r="R140" s="88"/>
    </row>
    <row r="141" spans="1:18" ht="19.5" customHeight="1" x14ac:dyDescent="0.2">
      <c r="A141" s="87">
        <v>119</v>
      </c>
      <c r="B141" s="81">
        <v>52</v>
      </c>
      <c r="C141" s="82">
        <v>10104284983</v>
      </c>
      <c r="D141" s="83" t="s">
        <v>336</v>
      </c>
      <c r="E141" s="159">
        <v>38776</v>
      </c>
      <c r="F141" s="82" t="s">
        <v>33</v>
      </c>
      <c r="G141" s="82" t="s">
        <v>203</v>
      </c>
      <c r="H141" s="97">
        <v>8.5983796296296308E-2</v>
      </c>
      <c r="I141" s="81">
        <v>111</v>
      </c>
      <c r="J141" s="97">
        <v>4.8655092592592595E-3</v>
      </c>
      <c r="K141" s="81">
        <v>100</v>
      </c>
      <c r="L141" s="97">
        <v>0.1077199074074074</v>
      </c>
      <c r="M141" s="81">
        <v>122</v>
      </c>
      <c r="N141" s="86">
        <f t="shared" si="9"/>
        <v>0.19856921296296298</v>
      </c>
      <c r="O141" s="97">
        <f t="shared" si="11"/>
        <v>3.6044328703703721E-2</v>
      </c>
      <c r="P141" s="85">
        <f t="shared" si="10"/>
        <v>31.475868500816041</v>
      </c>
      <c r="Q141" s="84"/>
      <c r="R141" s="88"/>
    </row>
    <row r="142" spans="1:18" ht="19.5" customHeight="1" x14ac:dyDescent="0.2">
      <c r="A142" s="87">
        <v>120</v>
      </c>
      <c r="B142" s="81">
        <v>6</v>
      </c>
      <c r="C142" s="82">
        <v>10112132990</v>
      </c>
      <c r="D142" s="83" t="s">
        <v>337</v>
      </c>
      <c r="E142" s="81" t="s">
        <v>180</v>
      </c>
      <c r="F142" s="82" t="s">
        <v>55</v>
      </c>
      <c r="G142" s="82" t="s">
        <v>48</v>
      </c>
      <c r="H142" s="97">
        <v>8.5983796296296308E-2</v>
      </c>
      <c r="I142" s="81">
        <v>112</v>
      </c>
      <c r="J142" s="97">
        <v>4.9836805555555554E-3</v>
      </c>
      <c r="K142" s="81">
        <v>110</v>
      </c>
      <c r="L142" s="97">
        <v>0.1077199074074074</v>
      </c>
      <c r="M142" s="81">
        <v>123</v>
      </c>
      <c r="N142" s="86">
        <f t="shared" si="9"/>
        <v>0.19868738425925925</v>
      </c>
      <c r="O142" s="97">
        <f t="shared" si="11"/>
        <v>3.6162499999999986E-2</v>
      </c>
      <c r="P142" s="85">
        <f t="shared" si="10"/>
        <v>31.455699889322538</v>
      </c>
      <c r="Q142" s="84"/>
      <c r="R142" s="88"/>
    </row>
    <row r="143" spans="1:18" ht="19.5" customHeight="1" x14ac:dyDescent="0.2">
      <c r="A143" s="87">
        <v>121</v>
      </c>
      <c r="B143" s="81">
        <v>134</v>
      </c>
      <c r="C143" s="82">
        <v>10076946848</v>
      </c>
      <c r="D143" s="83" t="s">
        <v>338</v>
      </c>
      <c r="E143" s="81" t="s">
        <v>181</v>
      </c>
      <c r="F143" s="82" t="s">
        <v>55</v>
      </c>
      <c r="G143" s="82" t="s">
        <v>47</v>
      </c>
      <c r="H143" s="97">
        <v>8.6944444444444449E-2</v>
      </c>
      <c r="I143" s="81">
        <v>115</v>
      </c>
      <c r="J143" s="97">
        <v>4.7524305555555557E-3</v>
      </c>
      <c r="K143" s="81">
        <v>79</v>
      </c>
      <c r="L143" s="97">
        <v>0.1077199074074074</v>
      </c>
      <c r="M143" s="81">
        <v>120</v>
      </c>
      <c r="N143" s="86">
        <f t="shared" si="9"/>
        <v>0.1994167824074074</v>
      </c>
      <c r="O143" s="97">
        <f t="shared" si="11"/>
        <v>3.6891898148148139E-2</v>
      </c>
      <c r="P143" s="85">
        <f t="shared" si="10"/>
        <v>31.340684852002322</v>
      </c>
      <c r="Q143" s="84"/>
      <c r="R143" s="88"/>
    </row>
    <row r="144" spans="1:18" ht="19.5" customHeight="1" x14ac:dyDescent="0.2">
      <c r="A144" s="87">
        <v>122</v>
      </c>
      <c r="B144" s="81">
        <v>131</v>
      </c>
      <c r="C144" s="82">
        <v>10096569443</v>
      </c>
      <c r="D144" s="83" t="s">
        <v>339</v>
      </c>
      <c r="E144" s="81" t="s">
        <v>182</v>
      </c>
      <c r="F144" s="82" t="s">
        <v>33</v>
      </c>
      <c r="G144" s="82" t="s">
        <v>50</v>
      </c>
      <c r="H144" s="97">
        <v>8.9826388888888886E-2</v>
      </c>
      <c r="I144" s="81">
        <v>132</v>
      </c>
      <c r="J144" s="97">
        <v>5.8248842592592588E-3</v>
      </c>
      <c r="K144" s="81">
        <v>134</v>
      </c>
      <c r="L144" s="97">
        <v>0.10489583333333334</v>
      </c>
      <c r="M144" s="81">
        <v>117</v>
      </c>
      <c r="N144" s="86">
        <f t="shared" si="9"/>
        <v>0.2005471064814815</v>
      </c>
      <c r="O144" s="97">
        <f t="shared" si="11"/>
        <v>3.8022222222222235E-2</v>
      </c>
      <c r="P144" s="85">
        <f t="shared" si="10"/>
        <v>31.165233450683903</v>
      </c>
      <c r="Q144" s="84"/>
      <c r="R144" s="88"/>
    </row>
    <row r="145" spans="1:18" ht="19.5" customHeight="1" x14ac:dyDescent="0.2">
      <c r="A145" s="87">
        <v>123</v>
      </c>
      <c r="B145" s="81">
        <v>28</v>
      </c>
      <c r="C145" s="82">
        <v>10091437234</v>
      </c>
      <c r="D145" s="83" t="s">
        <v>340</v>
      </c>
      <c r="E145" s="81" t="s">
        <v>160</v>
      </c>
      <c r="F145" s="82" t="s">
        <v>33</v>
      </c>
      <c r="G145" s="82" t="s">
        <v>205</v>
      </c>
      <c r="H145" s="97">
        <v>8.7766203703703707E-2</v>
      </c>
      <c r="I145" s="81">
        <v>122</v>
      </c>
      <c r="J145" s="97">
        <v>5.1704861111111109E-3</v>
      </c>
      <c r="K145" s="81">
        <v>125</v>
      </c>
      <c r="L145" s="97">
        <v>0.1077199074074074</v>
      </c>
      <c r="M145" s="81">
        <v>125</v>
      </c>
      <c r="N145" s="86">
        <f t="shared" si="9"/>
        <v>0.20065659722222223</v>
      </c>
      <c r="O145" s="97">
        <f t="shared" si="11"/>
        <v>3.8131712962962971E-2</v>
      </c>
      <c r="P145" s="85">
        <f t="shared" si="10"/>
        <v>31.147257310953453</v>
      </c>
      <c r="Q145" s="84"/>
      <c r="R145" s="88"/>
    </row>
    <row r="146" spans="1:18" ht="19.5" customHeight="1" x14ac:dyDescent="0.2">
      <c r="A146" s="87">
        <v>124</v>
      </c>
      <c r="B146" s="81">
        <v>19</v>
      </c>
      <c r="C146" s="82">
        <v>10097304320</v>
      </c>
      <c r="D146" s="83" t="s">
        <v>341</v>
      </c>
      <c r="E146" s="81" t="s">
        <v>183</v>
      </c>
      <c r="F146" s="82" t="s">
        <v>55</v>
      </c>
      <c r="G146" s="82" t="s">
        <v>48</v>
      </c>
      <c r="H146" s="97">
        <v>8.863425925925926E-2</v>
      </c>
      <c r="I146" s="81">
        <v>126</v>
      </c>
      <c r="J146" s="97">
        <v>4.6707175925925926E-3</v>
      </c>
      <c r="K146" s="81">
        <v>58</v>
      </c>
      <c r="L146" s="97">
        <v>0.1077199074074074</v>
      </c>
      <c r="M146" s="81">
        <v>119</v>
      </c>
      <c r="N146" s="86">
        <f t="shared" si="9"/>
        <v>0.20102488425925924</v>
      </c>
      <c r="O146" s="97">
        <f t="shared" si="11"/>
        <v>3.8499999999999979E-2</v>
      </c>
      <c r="P146" s="85">
        <f t="shared" si="10"/>
        <v>31.089872761817031</v>
      </c>
      <c r="Q146" s="84"/>
      <c r="R146" s="88"/>
    </row>
    <row r="147" spans="1:18" ht="19.5" customHeight="1" x14ac:dyDescent="0.2">
      <c r="A147" s="87">
        <v>125</v>
      </c>
      <c r="B147" s="81">
        <v>136</v>
      </c>
      <c r="C147" s="82">
        <v>10079508658</v>
      </c>
      <c r="D147" s="83" t="s">
        <v>342</v>
      </c>
      <c r="E147" s="81" t="s">
        <v>184</v>
      </c>
      <c r="F147" s="82" t="s">
        <v>55</v>
      </c>
      <c r="G147" s="82" t="s">
        <v>47</v>
      </c>
      <c r="H147" s="97">
        <v>8.863425925925926E-2</v>
      </c>
      <c r="I147" s="81">
        <v>127</v>
      </c>
      <c r="J147" s="97">
        <v>5.0765046296296296E-3</v>
      </c>
      <c r="K147" s="81">
        <v>122</v>
      </c>
      <c r="L147" s="97">
        <v>0.1077199074074074</v>
      </c>
      <c r="M147" s="81">
        <v>124</v>
      </c>
      <c r="N147" s="86">
        <f t="shared" si="9"/>
        <v>0.2014306712962963</v>
      </c>
      <c r="O147" s="97">
        <f t="shared" si="11"/>
        <v>3.8905787037037037E-2</v>
      </c>
      <c r="P147" s="85">
        <f t="shared" si="10"/>
        <v>31.027350034474832</v>
      </c>
      <c r="Q147" s="84"/>
      <c r="R147" s="88"/>
    </row>
    <row r="148" spans="1:18" ht="19.5" customHeight="1" x14ac:dyDescent="0.2">
      <c r="A148" s="87">
        <v>126</v>
      </c>
      <c r="B148" s="81">
        <v>132</v>
      </c>
      <c r="C148" s="82">
        <v>10089792577</v>
      </c>
      <c r="D148" s="83" t="s">
        <v>343</v>
      </c>
      <c r="E148" s="81" t="s">
        <v>185</v>
      </c>
      <c r="F148" s="82" t="s">
        <v>31</v>
      </c>
      <c r="G148" s="82" t="s">
        <v>47</v>
      </c>
      <c r="H148" s="97">
        <v>8.7766203703703707E-2</v>
      </c>
      <c r="I148" s="81">
        <v>123</v>
      </c>
      <c r="J148" s="97">
        <v>4.8019675925925929E-3</v>
      </c>
      <c r="K148" s="81">
        <v>89</v>
      </c>
      <c r="L148" s="97">
        <v>0.10905092592592593</v>
      </c>
      <c r="M148" s="81">
        <v>128</v>
      </c>
      <c r="N148" s="86">
        <f t="shared" si="9"/>
        <v>0.20161909722222221</v>
      </c>
      <c r="O148" s="97">
        <f t="shared" si="11"/>
        <v>3.9094212962962949E-2</v>
      </c>
      <c r="P148" s="85">
        <f t="shared" si="10"/>
        <v>30.998851894374283</v>
      </c>
      <c r="Q148" s="84"/>
      <c r="R148" s="88"/>
    </row>
    <row r="149" spans="1:18" ht="19.5" customHeight="1" x14ac:dyDescent="0.2">
      <c r="A149" s="87">
        <v>127</v>
      </c>
      <c r="B149" s="81">
        <v>24</v>
      </c>
      <c r="C149" s="82">
        <v>10119247235</v>
      </c>
      <c r="D149" s="83" t="s">
        <v>344</v>
      </c>
      <c r="E149" s="81" t="s">
        <v>186</v>
      </c>
      <c r="F149" s="82" t="s">
        <v>55</v>
      </c>
      <c r="G149" s="82" t="s">
        <v>48</v>
      </c>
      <c r="H149" s="97">
        <v>8.863425925925926E-2</v>
      </c>
      <c r="I149" s="81">
        <v>128</v>
      </c>
      <c r="J149" s="97">
        <v>5.5581018518518514E-3</v>
      </c>
      <c r="K149" s="81">
        <v>131</v>
      </c>
      <c r="L149" s="97">
        <v>0.1077199074074074</v>
      </c>
      <c r="M149" s="81">
        <v>126</v>
      </c>
      <c r="N149" s="86">
        <f t="shared" si="9"/>
        <v>0.20191226851851851</v>
      </c>
      <c r="O149" s="97">
        <f t="shared" si="11"/>
        <v>3.938738425925925E-2</v>
      </c>
      <c r="P149" s="85">
        <f t="shared" si="10"/>
        <v>30.954428202923474</v>
      </c>
      <c r="Q149" s="84"/>
      <c r="R149" s="88"/>
    </row>
    <row r="150" spans="1:18" ht="19.5" customHeight="1" x14ac:dyDescent="0.2">
      <c r="A150" s="87">
        <v>128</v>
      </c>
      <c r="B150" s="81">
        <v>23</v>
      </c>
      <c r="C150" s="82">
        <v>10114607504</v>
      </c>
      <c r="D150" s="83" t="s">
        <v>345</v>
      </c>
      <c r="E150" s="81" t="s">
        <v>187</v>
      </c>
      <c r="F150" s="82" t="s">
        <v>55</v>
      </c>
      <c r="G150" s="82" t="s">
        <v>48</v>
      </c>
      <c r="H150" s="97">
        <v>8.863425925925926E-2</v>
      </c>
      <c r="I150" s="81">
        <v>129</v>
      </c>
      <c r="J150" s="97">
        <v>5.6412037037037038E-3</v>
      </c>
      <c r="K150" s="81">
        <v>132</v>
      </c>
      <c r="L150" s="97">
        <v>0.1077199074074074</v>
      </c>
      <c r="M150" s="81">
        <v>127</v>
      </c>
      <c r="N150" s="86">
        <f t="shared" si="9"/>
        <v>0.20199537037037035</v>
      </c>
      <c r="O150" s="97">
        <f t="shared" si="11"/>
        <v>3.9470486111111092E-2</v>
      </c>
      <c r="P150" s="85">
        <f t="shared" si="10"/>
        <v>30.94201237680495</v>
      </c>
      <c r="Q150" s="84"/>
      <c r="R150" s="88"/>
    </row>
    <row r="151" spans="1:18" ht="19.5" customHeight="1" x14ac:dyDescent="0.2">
      <c r="A151" s="87">
        <v>129</v>
      </c>
      <c r="B151" s="81">
        <v>17</v>
      </c>
      <c r="C151" s="82">
        <v>10119181759</v>
      </c>
      <c r="D151" s="83" t="s">
        <v>346</v>
      </c>
      <c r="E151" s="81" t="s">
        <v>188</v>
      </c>
      <c r="F151" s="82" t="s">
        <v>55</v>
      </c>
      <c r="G151" s="82" t="s">
        <v>48</v>
      </c>
      <c r="H151" s="97">
        <v>8.6944444444444449E-2</v>
      </c>
      <c r="I151" s="81">
        <v>116</v>
      </c>
      <c r="J151" s="97">
        <v>5.0726851851851853E-3</v>
      </c>
      <c r="K151" s="81">
        <v>121</v>
      </c>
      <c r="L151" s="97">
        <v>0.11052083333333333</v>
      </c>
      <c r="M151" s="81">
        <v>132</v>
      </c>
      <c r="N151" s="86">
        <f t="shared" ref="N151:N162" si="12">SUM(H151,J151,L151)</f>
        <v>0.20253796296296295</v>
      </c>
      <c r="O151" s="97">
        <f t="shared" si="11"/>
        <v>4.0013078703703686E-2</v>
      </c>
      <c r="P151" s="85">
        <f t="shared" ref="P151:P162" si="13">IFERROR($P$19*3600/(HOUR(N151)*3600+MINUTE(N151)*60+SECOND(N151)),"")</f>
        <v>30.858906223212756</v>
      </c>
      <c r="Q151" s="84"/>
      <c r="R151" s="88"/>
    </row>
    <row r="152" spans="1:18" ht="19.5" customHeight="1" x14ac:dyDescent="0.2">
      <c r="A152" s="87">
        <v>130</v>
      </c>
      <c r="B152" s="81">
        <v>18</v>
      </c>
      <c r="C152" s="82">
        <v>10104451806</v>
      </c>
      <c r="D152" s="83" t="s">
        <v>347</v>
      </c>
      <c r="E152" s="81" t="s">
        <v>189</v>
      </c>
      <c r="F152" s="82" t="s">
        <v>55</v>
      </c>
      <c r="G152" s="82" t="s">
        <v>48</v>
      </c>
      <c r="H152" s="97">
        <v>8.863425925925926E-2</v>
      </c>
      <c r="I152" s="81">
        <v>130</v>
      </c>
      <c r="J152" s="97">
        <v>5.4082175925925929E-3</v>
      </c>
      <c r="K152" s="81">
        <v>129</v>
      </c>
      <c r="L152" s="97">
        <v>0.10905092592592593</v>
      </c>
      <c r="M152" s="81">
        <v>129</v>
      </c>
      <c r="N152" s="86">
        <f t="shared" si="12"/>
        <v>0.20309340277777777</v>
      </c>
      <c r="O152" s="97">
        <f t="shared" ref="O152:O183" si="14">N152-$N$23</f>
        <v>4.0568518518518504E-2</v>
      </c>
      <c r="P152" s="85">
        <f t="shared" si="13"/>
        <v>30.774491366045478</v>
      </c>
      <c r="Q152" s="84"/>
      <c r="R152" s="88"/>
    </row>
    <row r="153" spans="1:18" ht="19.5" customHeight="1" x14ac:dyDescent="0.2">
      <c r="A153" s="87">
        <v>131</v>
      </c>
      <c r="B153" s="81">
        <v>10</v>
      </c>
      <c r="C153" s="82">
        <v>10097306138</v>
      </c>
      <c r="D153" s="83" t="s">
        <v>348</v>
      </c>
      <c r="E153" s="81" t="s">
        <v>190</v>
      </c>
      <c r="F153" s="82" t="s">
        <v>31</v>
      </c>
      <c r="G153" s="82" t="s">
        <v>48</v>
      </c>
      <c r="H153" s="97">
        <v>8.7766203703703707E-2</v>
      </c>
      <c r="I153" s="81">
        <v>124</v>
      </c>
      <c r="J153" s="97">
        <v>4.9372685185185188E-3</v>
      </c>
      <c r="K153" s="81">
        <v>105</v>
      </c>
      <c r="L153" s="97">
        <v>0.11052083333333333</v>
      </c>
      <c r="M153" s="81">
        <v>130</v>
      </c>
      <c r="N153" s="86">
        <f t="shared" si="12"/>
        <v>0.20322430555555554</v>
      </c>
      <c r="O153" s="97">
        <f t="shared" si="14"/>
        <v>4.0699421296296279E-2</v>
      </c>
      <c r="P153" s="85">
        <f t="shared" si="13"/>
        <v>30.753459764223475</v>
      </c>
      <c r="Q153" s="84"/>
      <c r="R153" s="88"/>
    </row>
    <row r="154" spans="1:18" ht="19.5" customHeight="1" x14ac:dyDescent="0.2">
      <c r="A154" s="87">
        <v>132</v>
      </c>
      <c r="B154" s="81">
        <v>11</v>
      </c>
      <c r="C154" s="82">
        <v>10113611030</v>
      </c>
      <c r="D154" s="83" t="s">
        <v>349</v>
      </c>
      <c r="E154" s="81" t="s">
        <v>191</v>
      </c>
      <c r="F154" s="82" t="s">
        <v>55</v>
      </c>
      <c r="G154" s="82" t="s">
        <v>48</v>
      </c>
      <c r="H154" s="97">
        <v>8.863425925925926E-2</v>
      </c>
      <c r="I154" s="81">
        <v>131</v>
      </c>
      <c r="J154" s="97">
        <v>5.0438657407407403E-3</v>
      </c>
      <c r="K154" s="81">
        <v>119</v>
      </c>
      <c r="L154" s="97">
        <v>0.11052083333333333</v>
      </c>
      <c r="M154" s="81">
        <v>131</v>
      </c>
      <c r="N154" s="86">
        <f t="shared" si="12"/>
        <v>0.20419895833333335</v>
      </c>
      <c r="O154" s="97">
        <f t="shared" si="14"/>
        <v>4.1674074074074086E-2</v>
      </c>
      <c r="P154" s="85">
        <f t="shared" si="13"/>
        <v>30.607039619112395</v>
      </c>
      <c r="Q154" s="84"/>
      <c r="R154" s="88"/>
    </row>
    <row r="155" spans="1:18" ht="19.5" customHeight="1" x14ac:dyDescent="0.2">
      <c r="A155" s="87">
        <v>133</v>
      </c>
      <c r="B155" s="81">
        <v>46</v>
      </c>
      <c r="C155" s="82">
        <v>10076267343</v>
      </c>
      <c r="D155" s="83" t="s">
        <v>350</v>
      </c>
      <c r="E155" s="81" t="s">
        <v>192</v>
      </c>
      <c r="F155" s="82" t="s">
        <v>55</v>
      </c>
      <c r="G155" s="82" t="s">
        <v>214</v>
      </c>
      <c r="H155" s="97">
        <v>8.9826388888888886E-2</v>
      </c>
      <c r="I155" s="81">
        <v>133</v>
      </c>
      <c r="J155" s="97">
        <v>5.412731481481481E-3</v>
      </c>
      <c r="K155" s="81">
        <v>130</v>
      </c>
      <c r="L155" s="97">
        <v>0.11052083333333333</v>
      </c>
      <c r="M155" s="81">
        <v>133</v>
      </c>
      <c r="N155" s="86">
        <f t="shared" si="12"/>
        <v>0.2057599537037037</v>
      </c>
      <c r="O155" s="97">
        <f t="shared" si="14"/>
        <v>4.3235069444444441E-2</v>
      </c>
      <c r="P155" s="85">
        <f t="shared" si="13"/>
        <v>30.374620317246034</v>
      </c>
      <c r="Q155" s="84"/>
      <c r="R155" s="88"/>
    </row>
    <row r="156" spans="1:18" ht="19.5" customHeight="1" x14ac:dyDescent="0.2">
      <c r="A156" s="87">
        <v>134</v>
      </c>
      <c r="B156" s="81">
        <v>47</v>
      </c>
      <c r="C156" s="82">
        <v>10119245215</v>
      </c>
      <c r="D156" s="83" t="s">
        <v>351</v>
      </c>
      <c r="E156" s="81" t="s">
        <v>193</v>
      </c>
      <c r="F156" s="82" t="s">
        <v>55</v>
      </c>
      <c r="G156" s="82" t="s">
        <v>214</v>
      </c>
      <c r="H156" s="97">
        <v>8.9826388888888886E-2</v>
      </c>
      <c r="I156" s="81">
        <v>134</v>
      </c>
      <c r="J156" s="97">
        <v>5.7418981481481479E-3</v>
      </c>
      <c r="K156" s="81">
        <v>133</v>
      </c>
      <c r="L156" s="97">
        <v>0.11052083333333333</v>
      </c>
      <c r="M156" s="81">
        <v>134</v>
      </c>
      <c r="N156" s="86">
        <f t="shared" si="12"/>
        <v>0.20608912037037036</v>
      </c>
      <c r="O156" s="97">
        <f t="shared" si="14"/>
        <v>4.3564236111111099E-2</v>
      </c>
      <c r="P156" s="85">
        <f t="shared" si="13"/>
        <v>30.326856115915984</v>
      </c>
      <c r="Q156" s="84"/>
      <c r="R156" s="88"/>
    </row>
    <row r="157" spans="1:18" ht="19.5" customHeight="1" x14ac:dyDescent="0.2">
      <c r="A157" s="87">
        <v>135</v>
      </c>
      <c r="B157" s="81">
        <v>49</v>
      </c>
      <c r="C157" s="82">
        <v>10119262219</v>
      </c>
      <c r="D157" s="83" t="s">
        <v>352</v>
      </c>
      <c r="E157" s="81" t="s">
        <v>194</v>
      </c>
      <c r="F157" s="82" t="s">
        <v>55</v>
      </c>
      <c r="G157" s="82" t="s">
        <v>214</v>
      </c>
      <c r="H157" s="97">
        <v>8.9826388888888886E-2</v>
      </c>
      <c r="I157" s="81">
        <v>135</v>
      </c>
      <c r="J157" s="97">
        <v>5.82662037037037E-3</v>
      </c>
      <c r="K157" s="81">
        <v>135</v>
      </c>
      <c r="L157" s="97">
        <v>0.11052083333333333</v>
      </c>
      <c r="M157" s="81">
        <v>135</v>
      </c>
      <c r="N157" s="86">
        <f t="shared" si="12"/>
        <v>0.20617384259259258</v>
      </c>
      <c r="O157" s="97">
        <f t="shared" si="14"/>
        <v>4.3648958333333321E-2</v>
      </c>
      <c r="P157" s="85">
        <f t="shared" si="13"/>
        <v>30.314938528041317</v>
      </c>
      <c r="Q157" s="84"/>
      <c r="R157" s="88"/>
    </row>
    <row r="158" spans="1:18" ht="19.5" customHeight="1" x14ac:dyDescent="0.2">
      <c r="A158" s="87">
        <v>136</v>
      </c>
      <c r="B158" s="81">
        <v>130</v>
      </c>
      <c r="C158" s="82">
        <v>10105736448</v>
      </c>
      <c r="D158" s="83" t="s">
        <v>353</v>
      </c>
      <c r="E158" s="81" t="s">
        <v>195</v>
      </c>
      <c r="F158" s="82" t="s">
        <v>55</v>
      </c>
      <c r="G158" s="82" t="s">
        <v>50</v>
      </c>
      <c r="H158" s="97">
        <v>8.9826388888888886E-2</v>
      </c>
      <c r="I158" s="81">
        <v>136</v>
      </c>
      <c r="J158" s="97">
        <v>5.8368055555555543E-3</v>
      </c>
      <c r="K158" s="81">
        <v>136</v>
      </c>
      <c r="L158" s="97">
        <v>0.11052083333333333</v>
      </c>
      <c r="M158" s="81">
        <v>136</v>
      </c>
      <c r="N158" s="86">
        <f t="shared" si="12"/>
        <v>0.20618402777777778</v>
      </c>
      <c r="O158" s="97">
        <f t="shared" si="14"/>
        <v>4.3659143518518517E-2</v>
      </c>
      <c r="P158" s="85">
        <f t="shared" si="13"/>
        <v>30.313236780060627</v>
      </c>
      <c r="Q158" s="84"/>
      <c r="R158" s="88"/>
    </row>
    <row r="159" spans="1:18" ht="19.5" customHeight="1" x14ac:dyDescent="0.2">
      <c r="A159" s="87">
        <v>137</v>
      </c>
      <c r="B159" s="81">
        <v>98</v>
      </c>
      <c r="C159" s="82">
        <v>10083942972</v>
      </c>
      <c r="D159" s="83" t="s">
        <v>354</v>
      </c>
      <c r="E159" s="81" t="s">
        <v>196</v>
      </c>
      <c r="F159" s="82" t="s">
        <v>31</v>
      </c>
      <c r="G159" s="82" t="s">
        <v>212</v>
      </c>
      <c r="H159" s="97">
        <v>8.9826388888888886E-2</v>
      </c>
      <c r="I159" s="81">
        <v>137</v>
      </c>
      <c r="J159" s="97">
        <v>6.2061342592592585E-3</v>
      </c>
      <c r="K159" s="81">
        <v>137</v>
      </c>
      <c r="L159" s="97">
        <v>0.11052083333333333</v>
      </c>
      <c r="M159" s="81">
        <v>137</v>
      </c>
      <c r="N159" s="86">
        <f t="shared" si="12"/>
        <v>0.20655335648148149</v>
      </c>
      <c r="O159" s="97">
        <f t="shared" si="14"/>
        <v>4.4028472222222226E-2</v>
      </c>
      <c r="P159" s="85">
        <f t="shared" si="13"/>
        <v>30.258881542082261</v>
      </c>
      <c r="Q159" s="84"/>
      <c r="R159" s="88"/>
    </row>
    <row r="160" spans="1:18" ht="19.5" customHeight="1" x14ac:dyDescent="0.2">
      <c r="A160" s="87">
        <v>138</v>
      </c>
      <c r="B160" s="81">
        <v>99</v>
      </c>
      <c r="C160" s="82">
        <v>10078943937</v>
      </c>
      <c r="D160" s="83" t="s">
        <v>355</v>
      </c>
      <c r="E160" s="81" t="s">
        <v>197</v>
      </c>
      <c r="F160" s="82" t="s">
        <v>55</v>
      </c>
      <c r="G160" s="82" t="s">
        <v>212</v>
      </c>
      <c r="H160" s="97">
        <v>8.9826388888888886E-2</v>
      </c>
      <c r="I160" s="81">
        <v>138</v>
      </c>
      <c r="J160" s="97">
        <v>6.2061342592592585E-3</v>
      </c>
      <c r="K160" s="81">
        <v>138</v>
      </c>
      <c r="L160" s="97">
        <v>0.11052083333333333</v>
      </c>
      <c r="M160" s="81">
        <v>138</v>
      </c>
      <c r="N160" s="86">
        <f t="shared" si="12"/>
        <v>0.20655335648148149</v>
      </c>
      <c r="O160" s="97">
        <f t="shared" si="14"/>
        <v>4.4028472222222226E-2</v>
      </c>
      <c r="P160" s="85">
        <f t="shared" si="13"/>
        <v>30.258881542082261</v>
      </c>
      <c r="Q160" s="84"/>
      <c r="R160" s="88"/>
    </row>
    <row r="161" spans="1:18" ht="19.5" customHeight="1" x14ac:dyDescent="0.2">
      <c r="A161" s="87">
        <v>139</v>
      </c>
      <c r="B161" s="81">
        <v>44</v>
      </c>
      <c r="C161" s="82">
        <v>10098741940</v>
      </c>
      <c r="D161" s="83" t="s">
        <v>356</v>
      </c>
      <c r="E161" s="81" t="s">
        <v>198</v>
      </c>
      <c r="F161" s="82" t="s">
        <v>55</v>
      </c>
      <c r="G161" s="82" t="s">
        <v>214</v>
      </c>
      <c r="H161" s="97">
        <v>8.9826388888888886E-2</v>
      </c>
      <c r="I161" s="81">
        <v>139</v>
      </c>
      <c r="J161" s="97">
        <v>6.3240740740740748E-3</v>
      </c>
      <c r="K161" s="81">
        <v>139</v>
      </c>
      <c r="L161" s="97">
        <v>0.11052083333333333</v>
      </c>
      <c r="M161" s="81">
        <v>139</v>
      </c>
      <c r="N161" s="86">
        <f t="shared" si="12"/>
        <v>0.2066712962962963</v>
      </c>
      <c r="O161" s="97">
        <f t="shared" si="14"/>
        <v>4.4146412037037036E-2</v>
      </c>
      <c r="P161" s="85">
        <f t="shared" si="13"/>
        <v>30.241935483870968</v>
      </c>
      <c r="Q161" s="84"/>
      <c r="R161" s="88"/>
    </row>
    <row r="162" spans="1:18" ht="19.5" customHeight="1" thickBot="1" x14ac:dyDescent="0.25">
      <c r="A162" s="101">
        <v>140</v>
      </c>
      <c r="B162" s="89">
        <v>50</v>
      </c>
      <c r="C162" s="90">
        <v>10119617855</v>
      </c>
      <c r="D162" s="91" t="s">
        <v>357</v>
      </c>
      <c r="E162" s="89" t="s">
        <v>199</v>
      </c>
      <c r="F162" s="90" t="s">
        <v>55</v>
      </c>
      <c r="G162" s="90" t="s">
        <v>214</v>
      </c>
      <c r="H162" s="102">
        <v>8.9826388888888886E-2</v>
      </c>
      <c r="I162" s="89">
        <v>140</v>
      </c>
      <c r="J162" s="102">
        <v>6.332175925925926E-3</v>
      </c>
      <c r="K162" s="89">
        <v>140</v>
      </c>
      <c r="L162" s="102">
        <v>0.11052083333333333</v>
      </c>
      <c r="M162" s="89">
        <v>140</v>
      </c>
      <c r="N162" s="103">
        <f t="shared" si="12"/>
        <v>0.20667939814814815</v>
      </c>
      <c r="O162" s="102">
        <f t="shared" si="14"/>
        <v>4.4154513888888886E-2</v>
      </c>
      <c r="P162" s="104">
        <f t="shared" si="13"/>
        <v>30.240241921935375</v>
      </c>
      <c r="Q162" s="92"/>
      <c r="R162" s="93"/>
    </row>
    <row r="163" spans="1:18" ht="7.5" customHeight="1" thickTop="1" thickBot="1" x14ac:dyDescent="0.25">
      <c r="A163" s="38"/>
      <c r="B163" s="39"/>
      <c r="C163" s="39"/>
      <c r="D163" s="40"/>
      <c r="E163" s="41"/>
      <c r="F163" s="42"/>
      <c r="G163" s="41"/>
      <c r="H163" s="43"/>
      <c r="I163" s="44"/>
      <c r="J163" s="43"/>
      <c r="K163" s="44"/>
      <c r="L163" s="43"/>
      <c r="M163" s="44"/>
      <c r="N163" s="45"/>
      <c r="O163" s="46"/>
      <c r="P163" s="43"/>
      <c r="Q163" s="43"/>
      <c r="R163" s="43"/>
    </row>
    <row r="164" spans="1:18" ht="15.75" thickTop="1" x14ac:dyDescent="0.2">
      <c r="A164" s="143" t="s">
        <v>4</v>
      </c>
      <c r="B164" s="144"/>
      <c r="C164" s="144"/>
      <c r="D164" s="144"/>
      <c r="E164" s="144"/>
      <c r="F164" s="144"/>
      <c r="G164" s="144"/>
      <c r="H164" s="144" t="s">
        <v>5</v>
      </c>
      <c r="I164" s="144"/>
      <c r="J164" s="144"/>
      <c r="K164" s="144"/>
      <c r="L164" s="144"/>
      <c r="M164" s="144"/>
      <c r="N164" s="144"/>
      <c r="O164" s="144"/>
      <c r="P164" s="144"/>
      <c r="Q164" s="144"/>
      <c r="R164" s="145"/>
    </row>
    <row r="165" spans="1:18" ht="15" x14ac:dyDescent="0.2">
      <c r="A165" s="47"/>
      <c r="B165" s="4"/>
      <c r="C165" s="48"/>
      <c r="D165" s="4"/>
      <c r="E165" s="4"/>
      <c r="F165" s="4"/>
      <c r="G165" s="49"/>
      <c r="H165" s="50" t="s">
        <v>32</v>
      </c>
      <c r="I165" s="51"/>
      <c r="J165" s="52">
        <v>25</v>
      </c>
      <c r="K165" s="53"/>
      <c r="L165" s="54"/>
      <c r="M165" s="5"/>
      <c r="O165" s="2"/>
      <c r="Q165" s="50" t="s">
        <v>30</v>
      </c>
      <c r="R165" s="80">
        <f>COUNTIF(F$21:F273,"ЗМС")</f>
        <v>0</v>
      </c>
    </row>
    <row r="166" spans="1:18" ht="15" x14ac:dyDescent="0.2">
      <c r="A166" s="59"/>
      <c r="B166" s="60"/>
      <c r="C166" s="61"/>
      <c r="D166" s="60"/>
      <c r="E166" s="60"/>
      <c r="F166" s="60"/>
      <c r="G166" s="62"/>
      <c r="H166" s="50" t="s">
        <v>25</v>
      </c>
      <c r="I166" s="51"/>
      <c r="J166" s="79">
        <f>J167+J172</f>
        <v>140</v>
      </c>
      <c r="L166" s="58"/>
      <c r="M166" s="56"/>
      <c r="O166" s="2"/>
      <c r="Q166" s="50" t="s">
        <v>20</v>
      </c>
      <c r="R166" s="80">
        <f>COUNTIF(F$21:F273,"МСМК")</f>
        <v>0</v>
      </c>
    </row>
    <row r="167" spans="1:18" ht="15" x14ac:dyDescent="0.2">
      <c r="A167" s="63"/>
      <c r="B167" s="60"/>
      <c r="C167" s="64"/>
      <c r="D167" s="60"/>
      <c r="E167" s="60"/>
      <c r="F167" s="60"/>
      <c r="G167" s="62"/>
      <c r="H167" s="50" t="s">
        <v>26</v>
      </c>
      <c r="I167" s="51"/>
      <c r="J167" s="79">
        <f>J168+J170+J169+J171</f>
        <v>140</v>
      </c>
      <c r="L167" s="58"/>
      <c r="M167" s="56"/>
      <c r="O167" s="2"/>
      <c r="Q167" s="50" t="s">
        <v>22</v>
      </c>
      <c r="R167" s="80">
        <f>COUNTIF(F$21:F162,"МС")</f>
        <v>0</v>
      </c>
    </row>
    <row r="168" spans="1:18" ht="15" x14ac:dyDescent="0.2">
      <c r="A168" s="59"/>
      <c r="B168" s="60"/>
      <c r="C168" s="64"/>
      <c r="D168" s="60"/>
      <c r="E168" s="60"/>
      <c r="F168" s="60"/>
      <c r="G168" s="62"/>
      <c r="H168" s="50" t="s">
        <v>27</v>
      </c>
      <c r="I168" s="51"/>
      <c r="J168" s="79">
        <f>COUNT(A10:A228)</f>
        <v>140</v>
      </c>
      <c r="L168" s="58"/>
      <c r="M168" s="56"/>
      <c r="O168" s="2"/>
      <c r="Q168" s="50" t="s">
        <v>31</v>
      </c>
      <c r="R168" s="80">
        <f>COUNTIF(F$20:F162,"КМС")</f>
        <v>45</v>
      </c>
    </row>
    <row r="169" spans="1:18" ht="15" x14ac:dyDescent="0.2">
      <c r="A169" s="59"/>
      <c r="B169" s="60"/>
      <c r="C169" s="64"/>
      <c r="D169" s="60"/>
      <c r="H169" s="50" t="s">
        <v>28</v>
      </c>
      <c r="I169" s="51"/>
      <c r="J169" s="79">
        <f>COUNTIF(A10:A227,"НФ")</f>
        <v>0</v>
      </c>
      <c r="L169" s="58"/>
      <c r="M169" s="56"/>
      <c r="O169" s="2"/>
      <c r="Q169" s="50" t="s">
        <v>33</v>
      </c>
      <c r="R169" s="80">
        <f>COUNTIF(F$22:F274,"1 СР")</f>
        <v>41</v>
      </c>
    </row>
    <row r="170" spans="1:18" ht="15" x14ac:dyDescent="0.2">
      <c r="A170" s="65"/>
      <c r="B170" s="2"/>
      <c r="C170" s="2"/>
      <c r="D170" s="60"/>
      <c r="H170" s="50" t="s">
        <v>37</v>
      </c>
      <c r="I170" s="51"/>
      <c r="J170" s="79">
        <f>COUNTIF(A9:A226,"ЛИМ")</f>
        <v>0</v>
      </c>
      <c r="L170" s="58"/>
      <c r="M170" s="56"/>
      <c r="O170" s="2"/>
      <c r="Q170" s="50" t="s">
        <v>55</v>
      </c>
      <c r="R170" s="80">
        <f>COUNTIF(F$22:F275,"2 СР")</f>
        <v>52</v>
      </c>
    </row>
    <row r="171" spans="1:18" ht="15" x14ac:dyDescent="0.2">
      <c r="A171" s="63"/>
      <c r="B171" s="60"/>
      <c r="C171" s="60"/>
      <c r="D171" s="60"/>
      <c r="E171" s="60"/>
      <c r="F171" s="60"/>
      <c r="G171" s="62"/>
      <c r="H171" s="50" t="s">
        <v>35</v>
      </c>
      <c r="I171" s="51"/>
      <c r="J171" s="79">
        <f>COUNTIF(A10:A227,"ДСКВ")</f>
        <v>0</v>
      </c>
      <c r="L171" s="58"/>
      <c r="M171" s="56"/>
      <c r="O171" s="2"/>
      <c r="Q171" s="50" t="s">
        <v>54</v>
      </c>
      <c r="R171" s="80">
        <f>COUNTIF(F$22:F276,"3 СР")</f>
        <v>2</v>
      </c>
    </row>
    <row r="172" spans="1:18" ht="15" x14ac:dyDescent="0.2">
      <c r="A172" s="63"/>
      <c r="B172" s="60"/>
      <c r="C172" s="60"/>
      <c r="D172" s="60"/>
      <c r="E172" s="60"/>
      <c r="F172" s="60"/>
      <c r="G172" s="62"/>
      <c r="H172" s="50" t="s">
        <v>29</v>
      </c>
      <c r="I172" s="51"/>
      <c r="J172" s="79">
        <f>COUNTIF(A10:A227,"НС")</f>
        <v>0</v>
      </c>
      <c r="L172" s="58"/>
      <c r="M172" s="56"/>
      <c r="O172" s="2"/>
      <c r="Q172" s="50"/>
      <c r="R172" s="66"/>
    </row>
    <row r="173" spans="1:18" ht="5.25" customHeight="1" x14ac:dyDescent="0.2">
      <c r="A173" s="67"/>
      <c r="B173" s="68"/>
      <c r="C173" s="68"/>
      <c r="D173" s="68"/>
      <c r="E173" s="68"/>
      <c r="F173" s="68"/>
      <c r="G173" s="28"/>
      <c r="H173" s="69"/>
      <c r="I173" s="51"/>
      <c r="J173" s="28"/>
      <c r="K173" s="70"/>
      <c r="L173" s="28"/>
      <c r="M173" s="70"/>
      <c r="N173" s="71"/>
      <c r="O173" s="26"/>
      <c r="P173" s="72"/>
      <c r="Q173" s="72"/>
      <c r="R173" s="66"/>
    </row>
    <row r="174" spans="1:18" ht="15.75" x14ac:dyDescent="0.2">
      <c r="A174" s="146" t="s">
        <v>3</v>
      </c>
      <c r="B174" s="147"/>
      <c r="C174" s="147"/>
      <c r="D174" s="147"/>
      <c r="E174" s="147"/>
      <c r="F174" s="147"/>
      <c r="G174" s="147" t="s">
        <v>11</v>
      </c>
      <c r="H174" s="147"/>
      <c r="I174" s="147"/>
      <c r="J174" s="147"/>
      <c r="K174" s="147"/>
      <c r="L174" s="147"/>
      <c r="M174" s="147"/>
      <c r="N174" s="147" t="s">
        <v>45</v>
      </c>
      <c r="O174" s="147"/>
      <c r="P174" s="147"/>
      <c r="Q174" s="147"/>
      <c r="R174" s="148"/>
    </row>
    <row r="175" spans="1:18" x14ac:dyDescent="0.2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1"/>
      <c r="O175" s="151"/>
      <c r="P175" s="151"/>
      <c r="Q175" s="151"/>
      <c r="R175" s="152"/>
    </row>
    <row r="176" spans="1:18" x14ac:dyDescent="0.2">
      <c r="A176" s="7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4"/>
      <c r="O176" s="75"/>
      <c r="P176" s="1"/>
      <c r="Q176" s="1"/>
      <c r="R176" s="76"/>
    </row>
    <row r="177" spans="1:18" x14ac:dyDescent="0.2">
      <c r="A177" s="7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4"/>
      <c r="O177" s="75"/>
      <c r="P177" s="1"/>
      <c r="Q177" s="1"/>
      <c r="R177" s="76"/>
    </row>
    <row r="178" spans="1:18" x14ac:dyDescent="0.2">
      <c r="A178" s="7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4"/>
      <c r="O178" s="75"/>
      <c r="P178" s="1"/>
      <c r="Q178" s="1"/>
      <c r="R178" s="76"/>
    </row>
    <row r="179" spans="1:18" x14ac:dyDescent="0.2">
      <c r="A179" s="7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4"/>
      <c r="O179" s="75"/>
      <c r="P179" s="1"/>
      <c r="Q179" s="1"/>
      <c r="R179" s="76"/>
    </row>
    <row r="180" spans="1:18" ht="16.5" thickBot="1" x14ac:dyDescent="0.25">
      <c r="A180" s="153" t="s">
        <v>44</v>
      </c>
      <c r="B180" s="141"/>
      <c r="C180" s="141"/>
      <c r="D180" s="141"/>
      <c r="E180" s="141"/>
      <c r="F180" s="141"/>
      <c r="G180" s="141" t="str">
        <f>G17</f>
        <v xml:space="preserve">КАВТАСЬЕВА Е.Г. (1 кат, г. Самара) </v>
      </c>
      <c r="H180" s="141"/>
      <c r="I180" s="141"/>
      <c r="J180" s="141"/>
      <c r="K180" s="141"/>
      <c r="L180" s="141"/>
      <c r="M180" s="141"/>
      <c r="N180" s="141" t="str">
        <f>G18</f>
        <v xml:space="preserve">ПОВАЛЯЕВА М.М. (1 кат, г. Самара) </v>
      </c>
      <c r="O180" s="141"/>
      <c r="P180" s="141"/>
      <c r="Q180" s="141"/>
      <c r="R180" s="142"/>
    </row>
    <row r="181" spans="1:18" ht="13.5" thickTop="1" x14ac:dyDescent="0.2"/>
  </sheetData>
  <sortState ref="A23:R162">
    <sortCondition ref="A23:A162"/>
  </sortState>
  <mergeCells count="45">
    <mergeCell ref="A12:R12"/>
    <mergeCell ref="G180:M180"/>
    <mergeCell ref="N180:R180"/>
    <mergeCell ref="A164:G164"/>
    <mergeCell ref="H164:R164"/>
    <mergeCell ref="A174:F174"/>
    <mergeCell ref="G174:M174"/>
    <mergeCell ref="N174:R174"/>
    <mergeCell ref="A175:E175"/>
    <mergeCell ref="F175:R175"/>
    <mergeCell ref="A180:F180"/>
    <mergeCell ref="H22:I22"/>
    <mergeCell ref="J22:K22"/>
    <mergeCell ref="H15:R15"/>
    <mergeCell ref="A15:G15"/>
    <mergeCell ref="F21:F22"/>
    <mergeCell ref="A1:R1"/>
    <mergeCell ref="A2:R2"/>
    <mergeCell ref="A3:R3"/>
    <mergeCell ref="A4:R4"/>
    <mergeCell ref="A6:R6"/>
    <mergeCell ref="A5:R5"/>
    <mergeCell ref="A7:R7"/>
    <mergeCell ref="L22:M22"/>
    <mergeCell ref="N21:N22"/>
    <mergeCell ref="O21:O22"/>
    <mergeCell ref="P21:P22"/>
    <mergeCell ref="Q21:Q22"/>
    <mergeCell ref="A8:R8"/>
    <mergeCell ref="R21:R22"/>
    <mergeCell ref="G21:G22"/>
    <mergeCell ref="A9:R9"/>
    <mergeCell ref="A10:R10"/>
    <mergeCell ref="A11:R11"/>
    <mergeCell ref="A21:A22"/>
    <mergeCell ref="B21:B22"/>
    <mergeCell ref="C21:C22"/>
    <mergeCell ref="D21:D22"/>
    <mergeCell ref="A13:D13"/>
    <mergeCell ref="A14:D14"/>
    <mergeCell ref="H21:M21"/>
    <mergeCell ref="H16:R16"/>
    <mergeCell ref="E21:E22"/>
    <mergeCell ref="H17:R17"/>
    <mergeCell ref="H18:R18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15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</vt:lpstr>
      <vt:lpstr>'многодневная гонка'!Заголовки_для_печати</vt:lpstr>
      <vt:lpstr>'многодневная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2021-09-03T07:41:02Z</cp:lastPrinted>
  <dcterms:created xsi:type="dcterms:W3CDTF">1996-10-08T23:32:33Z</dcterms:created>
  <dcterms:modified xsi:type="dcterms:W3CDTF">2021-09-03T10:54:21Z</dcterms:modified>
</cp:coreProperties>
</file>