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B42E8F97-56B4-4885-B3E4-465CE40D1769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ногодневная гонка юниоры 17-18" sheetId="102" r:id="rId1"/>
  </sheets>
  <definedNames>
    <definedName name="_xlnm.Print_Titles" localSheetId="0">'многодневная гонка юниоры 17-18'!$21:$22</definedName>
    <definedName name="_xlnm.Print_Area" localSheetId="0">'многодневная гонка юниоры 17-18'!$A$1:$L$90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02" l="1"/>
  <c r="J58" i="102"/>
  <c r="I59" i="102"/>
  <c r="J59" i="102"/>
  <c r="I60" i="102"/>
  <c r="J60" i="102"/>
  <c r="I61" i="102"/>
  <c r="J61" i="102"/>
  <c r="I62" i="102"/>
  <c r="J62" i="102"/>
  <c r="I63" i="102"/>
  <c r="J63" i="102"/>
  <c r="I64" i="102"/>
  <c r="J64" i="102"/>
  <c r="I65" i="102"/>
  <c r="J65" i="102"/>
  <c r="J23" i="102"/>
  <c r="I24" i="102"/>
  <c r="J24" i="102"/>
  <c r="I25" i="102"/>
  <c r="J25" i="102"/>
  <c r="I26" i="102"/>
  <c r="J26" i="102"/>
  <c r="I27" i="102"/>
  <c r="J27" i="102"/>
  <c r="I28" i="102"/>
  <c r="J28" i="102"/>
  <c r="I29" i="102"/>
  <c r="J29" i="102"/>
  <c r="I30" i="102"/>
  <c r="J30" i="102"/>
  <c r="I31" i="102"/>
  <c r="J31" i="102"/>
  <c r="I32" i="102"/>
  <c r="J32" i="102"/>
  <c r="I33" i="102"/>
  <c r="J33" i="102"/>
  <c r="I34" i="102"/>
  <c r="J34" i="102"/>
  <c r="I35" i="102"/>
  <c r="J35" i="102"/>
  <c r="I36" i="102"/>
  <c r="J36" i="102"/>
  <c r="I37" i="102"/>
  <c r="J37" i="102"/>
  <c r="I38" i="102"/>
  <c r="J38" i="102"/>
  <c r="I39" i="102"/>
  <c r="J39" i="102"/>
  <c r="I40" i="102"/>
  <c r="J40" i="102"/>
  <c r="I41" i="102"/>
  <c r="J41" i="102"/>
  <c r="I42" i="102"/>
  <c r="J42" i="102"/>
  <c r="I43" i="102"/>
  <c r="J43" i="102"/>
  <c r="I44" i="102"/>
  <c r="J44" i="102"/>
  <c r="I45" i="102"/>
  <c r="J45" i="102"/>
  <c r="I46" i="102"/>
  <c r="J46" i="102"/>
  <c r="I47" i="102"/>
  <c r="J47" i="102"/>
  <c r="I48" i="102"/>
  <c r="J48" i="102"/>
  <c r="I49" i="102"/>
  <c r="J49" i="102"/>
  <c r="I50" i="102"/>
  <c r="J50" i="102"/>
  <c r="I51" i="102"/>
  <c r="J51" i="102"/>
  <c r="I52" i="102"/>
  <c r="J52" i="102"/>
  <c r="I53" i="102"/>
  <c r="J53" i="102"/>
  <c r="I54" i="102"/>
  <c r="J54" i="102"/>
  <c r="I55" i="102"/>
  <c r="J55" i="102"/>
  <c r="I56" i="102"/>
  <c r="J56" i="102"/>
  <c r="I57" i="102"/>
  <c r="J57" i="102"/>
  <c r="I90" i="102"/>
  <c r="E90" i="102"/>
  <c r="H82" i="102"/>
  <c r="L81" i="102"/>
  <c r="H81" i="102"/>
  <c r="L80" i="102"/>
  <c r="H80" i="102"/>
  <c r="L79" i="102"/>
  <c r="H79" i="102"/>
  <c r="L78" i="102"/>
  <c r="H78" i="102"/>
  <c r="L77" i="102"/>
  <c r="L76" i="102"/>
  <c r="L75" i="102"/>
  <c r="H77" i="102" l="1"/>
  <c r="H76" i="102" s="1"/>
</calcChain>
</file>

<file path=xl/sharedStrings.xml><?xml version="1.0" encoding="utf-8"?>
<sst xmlns="http://schemas.openxmlformats.org/spreadsheetml/2006/main" count="229" uniqueCount="129">
  <si>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</si>
  <si>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</si>
  <si>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</si>
  <si>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</si>
  <si>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</si>
  <si>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</si>
  <si>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</si>
  <si>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</si>
  <si>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</si>
  <si>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</si>
  <si>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</si>
  <si>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</si>
  <si>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</si>
  <si>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</si>
  <si>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</si>
  <si>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</si>
  <si>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</si>
  <si>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</si>
  <si>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</si>
  <si>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</si>
  <si>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</si>
  <si>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</si>
  <si>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</si>
  <si>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</si>
  <si>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</si>
  <si>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</si>
  <si>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</si>
  <si>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</si>
  <si>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</si>
  <si>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</si>
  <si>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</si>
  <si>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</si>
  <si>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</si>
  <si>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</si>
  <si>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</si>
  <si>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</si>
  <si>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</si>
  <si>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</si>
  <si>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</si>
  <si>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</si>
  <si>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</si>
  <si>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</si>
  <si>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</si>
  <si>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</si>
  <si>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</si>
  <si>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</si>
  <si>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</si>
  <si>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НФ</t>
  </si>
  <si>
    <t>2 СР</t>
  </si>
  <si>
    <t>3 СР</t>
  </si>
  <si>
    <t>Краснодарский край</t>
  </si>
  <si>
    <t>шоссе - многодневная гонка</t>
  </si>
  <si>
    <t>НАЧАЛО ГОНКИ:</t>
  </si>
  <si>
    <t>ОКОНЧАНИЕ ГОНКИ:</t>
  </si>
  <si>
    <t>№ ВРВС: 0080671811Я</t>
  </si>
  <si>
    <t>ДИСТАНЦИЯ: ЭТАПОВ</t>
  </si>
  <si>
    <t>Саратовская область</t>
  </si>
  <si>
    <t>Свердловская область</t>
  </si>
  <si>
    <t>Самарская область</t>
  </si>
  <si>
    <t>Московская область</t>
  </si>
  <si>
    <t>Юниоры 17-18 лет</t>
  </si>
  <si>
    <t>БЕЛОУСОВ Иван</t>
  </si>
  <si>
    <t>Калининградская область</t>
  </si>
  <si>
    <t>ПЕРЕПЕЛИЦА Вадим</t>
  </si>
  <si>
    <t>ЗОТОВ Арсентий</t>
  </si>
  <si>
    <t>ШМАТОВ Никита</t>
  </si>
  <si>
    <t>ТРИФОНОВ Кирилл</t>
  </si>
  <si>
    <t>ХОВМЕНЕЦ Михаил</t>
  </si>
  <si>
    <t>МУКАДЯСОВ Роберт</t>
  </si>
  <si>
    <t>ШИНКАРЕЦКИЙ Виталий</t>
  </si>
  <si>
    <t>МЫЦОВ Данила</t>
  </si>
  <si>
    <t>АХМЕДОВ Амир</t>
  </si>
  <si>
    <t>ЕПИФАНОВ Вячеслав</t>
  </si>
  <si>
    <t>ВЬЮНОШЕВ Матвей</t>
  </si>
  <si>
    <t>ШАЙДУЛЛИН Тимур</t>
  </si>
  <si>
    <t>ГРЕБЕНЮКОВ Никита</t>
  </si>
  <si>
    <t>ВОВКАНЕЦ Евгений</t>
  </si>
  <si>
    <t>АХУНОВ Эльдар</t>
  </si>
  <si>
    <t>МЕЩЕРЯКОВ Илья</t>
  </si>
  <si>
    <t>ЖИДКОВ Степан</t>
  </si>
  <si>
    <t>АХУНОВ Дамир</t>
  </si>
  <si>
    <t>ЕРМОЛАЕВ Антон</t>
  </si>
  <si>
    <t>Ульяновская область</t>
  </si>
  <si>
    <t>МАЛЬЦЕВ Даниил</t>
  </si>
  <si>
    <t>УЖЕВКО Роман</t>
  </si>
  <si>
    <t>МИШАНКОВ Максим</t>
  </si>
  <si>
    <t>БОНДАРЕНКО Мирон</t>
  </si>
  <si>
    <t>СОЗИНОВ Владислав</t>
  </si>
  <si>
    <t>САДЫКОВ Ильяс</t>
  </si>
  <si>
    <t>СЕРГЕЕВ Георгий</t>
  </si>
  <si>
    <t>ХЛУПОВ Дмитрий</t>
  </si>
  <si>
    <t>РОМАНОВ Андрей</t>
  </si>
  <si>
    <t>МАЛЯНОВ Семен</t>
  </si>
  <si>
    <t>МИХИН Кирилл</t>
  </si>
  <si>
    <t>СЕРГЕЕВ Егор</t>
  </si>
  <si>
    <t>КИРСАНОВ Алексей</t>
  </si>
  <si>
    <t>КЕРНИЦКИЙ Максим</t>
  </si>
  <si>
    <t>НИКОНОВ Александр</t>
  </si>
  <si>
    <t>ЖОГЛО Ефим</t>
  </si>
  <si>
    <t>ИСЛАМОВ Илья</t>
  </si>
  <si>
    <t>ТРИФОНОВ Степан</t>
  </si>
  <si>
    <t>Министерства физической культуры и спорта Ульяновской области</t>
  </si>
  <si>
    <t>Федерация велосипедного спорта Ульяновской области</t>
  </si>
  <si>
    <t>ПЕРВЕНСТВО РОССИИ</t>
  </si>
  <si>
    <t>МЕСТО ПРОВЕДЕНИЯ: г. Ульяновск</t>
  </si>
  <si>
    <t>ДАТА ПРОВЕДЕНИЯ: 18-24 июля 2023 г.</t>
  </si>
  <si>
    <t>Завьялов П.И. (ВК, г.Ульяновск)</t>
  </si>
  <si>
    <t>Власкина Е.В. (ВК, г.Самара)</t>
  </si>
  <si>
    <t>Некрашевич О.С. (1 Кат., г.Самара)</t>
  </si>
  <si>
    <t>№ ЕКП 2023: 31261</t>
  </si>
  <si>
    <t>5</t>
  </si>
  <si>
    <t>г.Москва</t>
  </si>
  <si>
    <t>г. Санкт-Петербург</t>
  </si>
  <si>
    <t>АВЕРИН Алексей</t>
  </si>
  <si>
    <t>БЕДРЕТДИНОВ Фарид</t>
  </si>
  <si>
    <t>АВЕРИН Валентин</t>
  </si>
  <si>
    <t>Новосибирская область</t>
  </si>
  <si>
    <t>БАРУШКО Никита</t>
  </si>
  <si>
    <t>Иркутская область</t>
  </si>
  <si>
    <t>ХАБИПОВ Дамир</t>
  </si>
  <si>
    <t>ШАРАПА Иван</t>
  </si>
  <si>
    <t>ГАФИЯТОВ Булат</t>
  </si>
  <si>
    <t>БУХАРОВ Антон</t>
  </si>
  <si>
    <t>не финишировал 3 этап</t>
  </si>
  <si>
    <t>САФИУЛЛИН Динар</t>
  </si>
  <si>
    <t>АСАНОВ Мустафа</t>
  </si>
  <si>
    <t>не финишировал 1 этап</t>
  </si>
  <si>
    <t>Респ. Татарстан</t>
  </si>
  <si>
    <t>ТЛЮСТАНГЕЛОВ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</si>
</sst>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dd\.mm\.yyyy;@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5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4" fontId="13" fillId="0" borderId="0" xfId="0" applyNumberFormat="1" applyFont="1" applyAlignment="1">
      <alignment vertical="center"/>
    </xf>
    <xf numFmtId="2" fontId="16" fillId="0" borderId="39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5" fillId="0" borderId="6" xfId="0" quotePrefix="1" applyFont="1" applyFill="1" applyBorder="1" applyAlignment="1">
      <alignment horizontal="center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0" fontId="19" fillId="0" borderId="1" xfId="8" applyFont="1" applyFill="1" applyBorder="1" applyAlignment="1">
      <alignment horizontal="center" vertical="center" wrapText="1"/>
    </xf>
    <xf numFmtId="0" fontId="19" fillId="0" borderId="39" xfId="8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66" fontId="16" fillId="0" borderId="3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8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492760</xdr:colOff>
      <xdr:row>0</xdr:row>
      <xdr:rowOff>101600</xdr:rowOff>
    </xdr:from>
    <xdr:to>
      <xdr:col>11</xdr:col>
      <xdr:colOff>1308607</xdr:colOff>
      <xdr:row>2</xdr:row>
      <xdr:rowOff>228577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D1118EE4-BE0E-4E4C-9E49-534112304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8040" y="101600"/>
          <a:ext cx="815847" cy="614657"/>
        </a:xfrm>
        <a:prstGeom prst="rect">
          <a:avLst/>
        </a:prstGeom>
      </xdr:spPr>
    </xdr:pic>
    <xdr:clientData/>
  </xdr:twoCellAnchor>
  <xdr:twoCellAnchor editAs="oneCell">
    <xdr:from>
      <xdr:col>2</xdr:col>
      <xdr:colOff>485140</xdr:colOff>
      <xdr:row>0</xdr:row>
      <xdr:rowOff>192509</xdr:rowOff>
    </xdr:from>
    <xdr:to>
      <xdr:col>3</xdr:col>
      <xdr:colOff>453644</xdr:colOff>
      <xdr:row>3</xdr:row>
      <xdr:rowOff>9629</xdr:rowOff>
    </xdr:to>
    <xdr:pic>
      <xdr:nvPicPr>
        <xdr:cNvPr id="6" name="image2.jpeg">
          <a:extLst>
            <a:ext uri="{FF2B5EF4-FFF2-40B4-BE49-F238E27FC236}">
              <a16:creationId xmlns:a16="http://schemas.microsoft.com/office/drawing/2014/main" id="{C74550FC-4E50-473B-8D1A-DC768D543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180" y="192509"/>
          <a:ext cx="882904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134089</xdr:rowOff>
    </xdr:from>
    <xdr:to>
      <xdr:col>2</xdr:col>
      <xdr:colOff>83311</xdr:colOff>
      <xdr:row>2</xdr:row>
      <xdr:rowOff>179809</xdr:rowOff>
    </xdr:to>
    <xdr:pic>
      <xdr:nvPicPr>
        <xdr:cNvPr id="7" name="image3.jpeg">
          <a:extLst>
            <a:ext uri="{FF2B5EF4-FFF2-40B4-BE49-F238E27FC236}">
              <a16:creationId xmlns:a16="http://schemas.microsoft.com/office/drawing/2014/main" id="{13F4A089-B118-4669-A5F5-3EC445DD5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34089"/>
          <a:ext cx="88595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46C3-8EC7-4D11-87E9-FCA4F761016B}">
  <sheetPr>
    <tabColor theme="3" tint="-0.249977111117893"/>
    <pageSetUpPr fitToPage="1"/>
  </sheetPr>
  <dimension ref="A1:Q91"/>
  <sheetViews>
    <sheetView tabSelected="1" view="pageBreakPreview" topLeftCell="A7" zoomScale="75" zoomScaleNormal="100" zoomScaleSheetLayoutView="75" workbookViewId="0">
      <selection activeCell="L59" sqref="L59"/>
    </sheetView>
  </sheetViews>
  <sheetFormatPr defaultColWidth="9.33203125" defaultRowHeight="13.8" x14ac:dyDescent="0.25"/>
  <cols>
    <col min="1" max="1" width="7" style="1" customWidth="1"/>
    <col min="2" max="2" width="7" style="102" customWidth="1"/>
    <col min="3" max="3" width="13.33203125" style="102" customWidth="1"/>
    <col min="4" max="4" width="31.6640625" style="1" customWidth="1"/>
    <col min="5" max="5" width="11.6640625" style="1" customWidth="1"/>
    <col min="6" max="6" width="7.6640625" style="1" customWidth="1"/>
    <col min="7" max="7" width="26.21875" style="1" customWidth="1"/>
    <col min="8" max="8" width="11.44140625" style="1" customWidth="1"/>
    <col min="9" max="9" width="11.5546875" style="1" customWidth="1"/>
    <col min="10" max="10" width="12.109375" style="52" customWidth="1"/>
    <col min="11" max="11" width="13.33203125" style="1" customWidth="1"/>
    <col min="12" max="12" width="35.21875" style="1" customWidth="1"/>
    <col min="13" max="16384" width="9.33203125" style="1"/>
  </cols>
  <sheetData>
    <row r="1" spans="1:17" ht="19.2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7" ht="19.2" customHeight="1" x14ac:dyDescent="0.25">
      <c r="A2" s="139" t="s">
        <v>101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ht="19.2" customHeight="1" x14ac:dyDescent="0.25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7" ht="19.2" customHeight="1" x14ac:dyDescent="0.25">
      <c r="A4" s="139" t="s">
        <v>102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7" ht="9" customHeight="1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O5" s="23"/>
    </row>
    <row r="6" spans="1:17" s="2" customFormat="1" ht="25.8" customHeight="1" x14ac:dyDescent="0.3">
      <c r="A6" s="141" t="s">
        <v>103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Q6" s="23"/>
    </row>
    <row r="7" spans="1:17" s="2" customFormat="1" ht="18" customHeight="1" x14ac:dyDescent="0.25">
      <c r="A7" s="142" t="s">
        <v>17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7" s="2" customFormat="1" ht="4.5" customHeight="1" thickBot="1" x14ac:dyDescent="0.3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7" ht="19.5" customHeight="1" thickTop="1" x14ac:dyDescent="0.25">
      <c r="A9" s="144" t="s">
        <v>22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6"/>
    </row>
    <row r="10" spans="1:17" ht="18" customHeight="1" x14ac:dyDescent="0.25">
      <c r="A10" s="147" t="s">
        <v>51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9"/>
    </row>
    <row r="11" spans="1:17" ht="19.5" customHeight="1" x14ac:dyDescent="0.25">
      <c r="A11" s="147" t="s">
        <v>60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1:17" ht="5.25" customHeight="1" x14ac:dyDescent="0.2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</row>
    <row r="13" spans="1:17" ht="14.4" x14ac:dyDescent="0.3">
      <c r="A13" s="43" t="s">
        <v>104</v>
      </c>
      <c r="B13" s="20"/>
      <c r="C13" s="20"/>
      <c r="D13" s="74"/>
      <c r="E13" s="5"/>
      <c r="F13" s="5"/>
      <c r="G13" s="31" t="s">
        <v>52</v>
      </c>
      <c r="H13" s="5"/>
      <c r="I13" s="5"/>
      <c r="J13" s="44"/>
      <c r="K13" s="31"/>
      <c r="L13" s="72" t="s">
        <v>54</v>
      </c>
    </row>
    <row r="14" spans="1:17" ht="14.4" x14ac:dyDescent="0.25">
      <c r="A14" s="66" t="s">
        <v>105</v>
      </c>
      <c r="B14" s="13"/>
      <c r="C14" s="13"/>
      <c r="D14" s="67"/>
      <c r="E14" s="6"/>
      <c r="F14" s="6"/>
      <c r="G14" s="75" t="s">
        <v>53</v>
      </c>
      <c r="H14" s="6"/>
      <c r="I14" s="6"/>
      <c r="J14" s="45"/>
      <c r="K14" s="75"/>
      <c r="L14" s="76" t="s">
        <v>109</v>
      </c>
    </row>
    <row r="15" spans="1:17" ht="14.4" x14ac:dyDescent="0.25">
      <c r="A15" s="129" t="s">
        <v>10</v>
      </c>
      <c r="B15" s="130"/>
      <c r="C15" s="130"/>
      <c r="D15" s="130"/>
      <c r="E15" s="130"/>
      <c r="F15" s="130"/>
      <c r="G15" s="131"/>
      <c r="H15" s="132" t="s">
        <v>1</v>
      </c>
      <c r="I15" s="130"/>
      <c r="J15" s="130"/>
      <c r="K15" s="130"/>
      <c r="L15" s="133"/>
    </row>
    <row r="16" spans="1:17" ht="14.4" x14ac:dyDescent="0.25">
      <c r="A16" s="18" t="s">
        <v>18</v>
      </c>
      <c r="B16" s="14"/>
      <c r="C16" s="14"/>
      <c r="D16" s="10"/>
      <c r="E16" s="11"/>
      <c r="F16" s="10"/>
      <c r="G16" s="12"/>
      <c r="H16" s="36" t="s">
        <v>42</v>
      </c>
      <c r="I16" s="7"/>
      <c r="J16" s="46"/>
      <c r="K16" s="7"/>
      <c r="L16" s="19"/>
    </row>
    <row r="17" spans="1:12" ht="14.4" x14ac:dyDescent="0.25">
      <c r="A17" s="18" t="s">
        <v>19</v>
      </c>
      <c r="B17" s="14"/>
      <c r="C17" s="14"/>
      <c r="D17" s="9"/>
      <c r="E17" s="11"/>
      <c r="F17" s="10"/>
      <c r="G17" s="12" t="s">
        <v>106</v>
      </c>
      <c r="H17" s="36" t="s">
        <v>43</v>
      </c>
      <c r="I17" s="7"/>
      <c r="J17" s="46"/>
      <c r="K17" s="7"/>
      <c r="L17" s="35"/>
    </row>
    <row r="18" spans="1:12" ht="14.4" x14ac:dyDescent="0.25">
      <c r="A18" s="18" t="s">
        <v>20</v>
      </c>
      <c r="B18" s="14"/>
      <c r="C18" s="14"/>
      <c r="D18" s="9"/>
      <c r="E18" s="11"/>
      <c r="F18" s="10"/>
      <c r="G18" s="12" t="s">
        <v>107</v>
      </c>
      <c r="H18" s="36" t="s">
        <v>44</v>
      </c>
      <c r="I18" s="7"/>
      <c r="J18" s="46"/>
      <c r="K18" s="7"/>
      <c r="L18" s="35"/>
    </row>
    <row r="19" spans="1:12" ht="16.2" thickBot="1" x14ac:dyDescent="0.3">
      <c r="A19" s="18" t="s">
        <v>16</v>
      </c>
      <c r="B19" s="15"/>
      <c r="C19" s="15"/>
      <c r="D19" s="8"/>
      <c r="E19" s="8"/>
      <c r="F19" s="8"/>
      <c r="G19" s="12" t="s">
        <v>108</v>
      </c>
      <c r="H19" s="36" t="s">
        <v>55</v>
      </c>
      <c r="I19" s="7"/>
      <c r="J19" s="46"/>
      <c r="K19" s="64">
        <v>363.4</v>
      </c>
      <c r="L19" s="19" t="s">
        <v>110</v>
      </c>
    </row>
    <row r="20" spans="1:12" ht="9.75" customHeight="1" thickTop="1" thickBot="1" x14ac:dyDescent="0.3">
      <c r="A20" s="25"/>
      <c r="B20" s="22"/>
      <c r="C20" s="22"/>
      <c r="D20" s="21"/>
      <c r="E20" s="21"/>
      <c r="F20" s="21"/>
      <c r="G20" s="21"/>
      <c r="H20" s="21"/>
      <c r="I20" s="21"/>
      <c r="J20" s="47"/>
      <c r="K20" s="21"/>
      <c r="L20" s="26"/>
    </row>
    <row r="21" spans="1:12" s="3" customFormat="1" ht="21" customHeight="1" thickTop="1" x14ac:dyDescent="0.25">
      <c r="A21" s="134" t="s">
        <v>7</v>
      </c>
      <c r="B21" s="113" t="s">
        <v>13</v>
      </c>
      <c r="C21" s="113" t="s">
        <v>41</v>
      </c>
      <c r="D21" s="113" t="s">
        <v>2</v>
      </c>
      <c r="E21" s="113" t="s">
        <v>40</v>
      </c>
      <c r="F21" s="113" t="s">
        <v>9</v>
      </c>
      <c r="G21" s="113" t="s">
        <v>14</v>
      </c>
      <c r="H21" s="113" t="s">
        <v>8</v>
      </c>
      <c r="I21" s="113" t="s">
        <v>26</v>
      </c>
      <c r="J21" s="115" t="s">
        <v>23</v>
      </c>
      <c r="K21" s="117" t="s">
        <v>25</v>
      </c>
      <c r="L21" s="119" t="s">
        <v>15</v>
      </c>
    </row>
    <row r="22" spans="1:12" s="3" customFormat="1" ht="13.5" customHeight="1" x14ac:dyDescent="0.25">
      <c r="A22" s="135"/>
      <c r="B22" s="114"/>
      <c r="C22" s="114"/>
      <c r="D22" s="114"/>
      <c r="E22" s="114"/>
      <c r="F22" s="114"/>
      <c r="G22" s="114"/>
      <c r="H22" s="114"/>
      <c r="I22" s="114"/>
      <c r="J22" s="116"/>
      <c r="K22" s="118"/>
      <c r="L22" s="120"/>
    </row>
    <row r="23" spans="1:12" s="4" customFormat="1" ht="18" x14ac:dyDescent="0.25">
      <c r="A23" s="81">
        <v>1</v>
      </c>
      <c r="B23" s="32">
        <v>92</v>
      </c>
      <c r="C23" s="32">
        <v>10089713462</v>
      </c>
      <c r="D23" s="103" t="s">
        <v>83</v>
      </c>
      <c r="E23" s="89">
        <v>38701</v>
      </c>
      <c r="F23" s="69" t="s">
        <v>24</v>
      </c>
      <c r="G23" s="87" t="s">
        <v>111</v>
      </c>
      <c r="H23" s="65">
        <v>0.36577546296296298</v>
      </c>
      <c r="I23" s="65"/>
      <c r="J23" s="48">
        <f>$K$19/((H23*24))</f>
        <v>41.396069993355056</v>
      </c>
      <c r="K23" s="27"/>
      <c r="L23" s="30"/>
    </row>
    <row r="24" spans="1:12" s="4" customFormat="1" ht="18" x14ac:dyDescent="0.25">
      <c r="A24" s="28">
        <v>2</v>
      </c>
      <c r="B24" s="32">
        <v>13</v>
      </c>
      <c r="C24" s="32">
        <v>10109160649</v>
      </c>
      <c r="D24" s="103" t="s">
        <v>87</v>
      </c>
      <c r="E24" s="89">
        <v>38970</v>
      </c>
      <c r="F24" s="69" t="s">
        <v>37</v>
      </c>
      <c r="G24" s="87" t="s">
        <v>112</v>
      </c>
      <c r="H24" s="65">
        <v>0.36587962962962961</v>
      </c>
      <c r="I24" s="65">
        <f t="shared" ref="I24:I57" si="0">H24-$H$23</f>
        <v>1.0416666666662744E-4</v>
      </c>
      <c r="J24" s="48">
        <f t="shared" ref="J24:J57" si="1">$K$19/((H24*24))</f>
        <v>41.38428444894344</v>
      </c>
      <c r="K24" s="27"/>
      <c r="L24" s="30"/>
    </row>
    <row r="25" spans="1:12" s="4" customFormat="1" ht="18" x14ac:dyDescent="0.25">
      <c r="A25" s="28">
        <v>3</v>
      </c>
      <c r="B25" s="29">
        <v>84</v>
      </c>
      <c r="C25" s="32">
        <v>10113498771</v>
      </c>
      <c r="D25" s="103" t="s">
        <v>113</v>
      </c>
      <c r="E25" s="89">
        <v>38795</v>
      </c>
      <c r="F25" s="69" t="s">
        <v>37</v>
      </c>
      <c r="G25" s="87" t="s">
        <v>111</v>
      </c>
      <c r="H25" s="65">
        <v>0.36774305555555559</v>
      </c>
      <c r="I25" s="65">
        <f t="shared" si="0"/>
        <v>1.9675925925926041E-3</v>
      </c>
      <c r="J25" s="48">
        <f t="shared" si="1"/>
        <v>41.174582192427529</v>
      </c>
      <c r="K25" s="27"/>
      <c r="L25" s="77"/>
    </row>
    <row r="26" spans="1:12" s="4" customFormat="1" ht="18" x14ac:dyDescent="0.25">
      <c r="A26" s="28">
        <v>4</v>
      </c>
      <c r="B26" s="29">
        <v>85</v>
      </c>
      <c r="C26" s="32">
        <v>10112339623</v>
      </c>
      <c r="D26" s="103" t="s">
        <v>114</v>
      </c>
      <c r="E26" s="89">
        <v>38707</v>
      </c>
      <c r="F26" s="69" t="s">
        <v>37</v>
      </c>
      <c r="G26" s="87" t="s">
        <v>111</v>
      </c>
      <c r="H26" s="65">
        <v>0.36775462962962963</v>
      </c>
      <c r="I26" s="65">
        <f t="shared" si="0"/>
        <v>1.979166666666643E-3</v>
      </c>
      <c r="J26" s="48">
        <f t="shared" si="1"/>
        <v>41.173286334739096</v>
      </c>
      <c r="K26" s="27"/>
      <c r="L26" s="30"/>
    </row>
    <row r="27" spans="1:12" s="4" customFormat="1" ht="18" x14ac:dyDescent="0.25">
      <c r="A27" s="28">
        <v>5</v>
      </c>
      <c r="B27" s="29">
        <v>5</v>
      </c>
      <c r="C27" s="32">
        <v>10083179100</v>
      </c>
      <c r="D27" s="103" t="s">
        <v>85</v>
      </c>
      <c r="E27" s="89">
        <v>38534</v>
      </c>
      <c r="F27" s="69" t="s">
        <v>24</v>
      </c>
      <c r="G27" s="87" t="s">
        <v>112</v>
      </c>
      <c r="H27" s="65">
        <v>0.36787037037037035</v>
      </c>
      <c r="I27" s="65">
        <f t="shared" si="0"/>
        <v>2.0949074074073648E-3</v>
      </c>
      <c r="J27" s="48">
        <f t="shared" si="1"/>
        <v>41.1603322426378</v>
      </c>
      <c r="K27" s="27"/>
      <c r="L27" s="30"/>
    </row>
    <row r="28" spans="1:12" s="4" customFormat="1" ht="18" x14ac:dyDescent="0.25">
      <c r="A28" s="28">
        <v>6</v>
      </c>
      <c r="B28" s="29">
        <v>39</v>
      </c>
      <c r="C28" s="32">
        <v>10105861740</v>
      </c>
      <c r="D28" s="103" t="s">
        <v>75</v>
      </c>
      <c r="E28" s="89">
        <v>38495</v>
      </c>
      <c r="F28" s="69" t="s">
        <v>37</v>
      </c>
      <c r="G28" s="87" t="s">
        <v>50</v>
      </c>
      <c r="H28" s="65">
        <v>0.36829861111111112</v>
      </c>
      <c r="I28" s="65">
        <f t="shared" si="0"/>
        <v>2.5231481481481355E-3</v>
      </c>
      <c r="J28" s="48">
        <f t="shared" si="1"/>
        <v>41.112472895257845</v>
      </c>
      <c r="K28" s="27"/>
      <c r="L28" s="30"/>
    </row>
    <row r="29" spans="1:12" s="4" customFormat="1" ht="18" x14ac:dyDescent="0.25">
      <c r="A29" s="28">
        <v>7</v>
      </c>
      <c r="B29" s="29">
        <v>40</v>
      </c>
      <c r="C29" s="32">
        <v>10119333525</v>
      </c>
      <c r="D29" s="103" t="s">
        <v>63</v>
      </c>
      <c r="E29" s="89">
        <v>38655</v>
      </c>
      <c r="F29" s="69" t="s">
        <v>37</v>
      </c>
      <c r="G29" s="87" t="s">
        <v>50</v>
      </c>
      <c r="H29" s="65">
        <v>0.36842592592592593</v>
      </c>
      <c r="I29" s="65">
        <f t="shared" si="0"/>
        <v>2.6504629629629517E-3</v>
      </c>
      <c r="J29" s="48">
        <f t="shared" si="1"/>
        <v>41.098265895953752</v>
      </c>
      <c r="K29" s="27"/>
      <c r="L29" s="30"/>
    </row>
    <row r="30" spans="1:12" s="4" customFormat="1" ht="18" x14ac:dyDescent="0.25">
      <c r="A30" s="28">
        <v>8</v>
      </c>
      <c r="B30" s="29">
        <v>19</v>
      </c>
      <c r="C30" s="32">
        <v>10083057141</v>
      </c>
      <c r="D30" s="103" t="s">
        <v>115</v>
      </c>
      <c r="E30" s="89">
        <v>38534</v>
      </c>
      <c r="F30" s="69" t="s">
        <v>37</v>
      </c>
      <c r="G30" s="87" t="s">
        <v>116</v>
      </c>
      <c r="H30" s="65">
        <v>0.36846064814814811</v>
      </c>
      <c r="I30" s="65">
        <f t="shared" si="0"/>
        <v>2.6851851851851238E-3</v>
      </c>
      <c r="J30" s="48">
        <f t="shared" si="1"/>
        <v>41.09439296371918</v>
      </c>
      <c r="K30" s="27"/>
      <c r="L30" s="30"/>
    </row>
    <row r="31" spans="1:12" s="4" customFormat="1" ht="18" x14ac:dyDescent="0.25">
      <c r="A31" s="28">
        <v>9</v>
      </c>
      <c r="B31" s="29">
        <v>9</v>
      </c>
      <c r="C31" s="32">
        <v>10091550301</v>
      </c>
      <c r="D31" s="103" t="s">
        <v>97</v>
      </c>
      <c r="E31" s="89">
        <v>38875</v>
      </c>
      <c r="F31" s="69" t="s">
        <v>37</v>
      </c>
      <c r="G31" s="87" t="s">
        <v>112</v>
      </c>
      <c r="H31" s="65">
        <v>0.36891203703703707</v>
      </c>
      <c r="I31" s="65">
        <f t="shared" si="0"/>
        <v>3.1365740740740833E-3</v>
      </c>
      <c r="J31" s="48">
        <f t="shared" si="1"/>
        <v>41.044111187801967</v>
      </c>
      <c r="K31" s="27"/>
      <c r="L31" s="30"/>
    </row>
    <row r="32" spans="1:12" s="4" customFormat="1" ht="18" x14ac:dyDescent="0.25">
      <c r="A32" s="28">
        <v>10</v>
      </c>
      <c r="B32" s="29">
        <v>30</v>
      </c>
      <c r="C32" s="32">
        <v>10114988632</v>
      </c>
      <c r="D32" s="103" t="s">
        <v>69</v>
      </c>
      <c r="E32" s="89">
        <v>38443</v>
      </c>
      <c r="F32" s="69" t="s">
        <v>37</v>
      </c>
      <c r="G32" s="87" t="s">
        <v>59</v>
      </c>
      <c r="H32" s="65">
        <v>0.3691550925925926</v>
      </c>
      <c r="I32" s="65">
        <f t="shared" si="0"/>
        <v>3.3796296296296213E-3</v>
      </c>
      <c r="J32" s="48">
        <f t="shared" si="1"/>
        <v>41.017087317761401</v>
      </c>
      <c r="K32" s="27"/>
      <c r="L32" s="30"/>
    </row>
    <row r="33" spans="1:12" s="4" customFormat="1" ht="18" x14ac:dyDescent="0.25">
      <c r="A33" s="28">
        <v>11</v>
      </c>
      <c r="B33" s="29">
        <v>8</v>
      </c>
      <c r="C33" s="32">
        <v>10090366392</v>
      </c>
      <c r="D33" s="103" t="s">
        <v>98</v>
      </c>
      <c r="E33" s="89">
        <v>38750</v>
      </c>
      <c r="F33" s="69" t="s">
        <v>37</v>
      </c>
      <c r="G33" s="87" t="s">
        <v>112</v>
      </c>
      <c r="H33" s="65">
        <v>0.36917824074074074</v>
      </c>
      <c r="I33" s="65">
        <f t="shared" si="0"/>
        <v>3.4027777777777546E-3</v>
      </c>
      <c r="J33" s="48">
        <f t="shared" si="1"/>
        <v>41.01451547167445</v>
      </c>
      <c r="K33" s="27"/>
      <c r="L33" s="80"/>
    </row>
    <row r="34" spans="1:12" s="4" customFormat="1" ht="18" x14ac:dyDescent="0.25">
      <c r="A34" s="28">
        <v>12</v>
      </c>
      <c r="B34" s="29">
        <v>33</v>
      </c>
      <c r="C34" s="32">
        <v>10089250791</v>
      </c>
      <c r="D34" s="103" t="s">
        <v>68</v>
      </c>
      <c r="E34" s="89">
        <v>38484</v>
      </c>
      <c r="F34" s="69" t="s">
        <v>37</v>
      </c>
      <c r="G34" s="87" t="s">
        <v>59</v>
      </c>
      <c r="H34" s="65">
        <v>0.36930555555555555</v>
      </c>
      <c r="I34" s="65">
        <f t="shared" si="0"/>
        <v>3.5300925925925708E-3</v>
      </c>
      <c r="J34" s="48">
        <f t="shared" si="1"/>
        <v>41.000376081233547</v>
      </c>
      <c r="K34" s="27"/>
      <c r="L34" s="77"/>
    </row>
    <row r="35" spans="1:12" s="4" customFormat="1" ht="18" x14ac:dyDescent="0.25">
      <c r="A35" s="28">
        <v>13</v>
      </c>
      <c r="B35" s="29">
        <v>82</v>
      </c>
      <c r="C35" s="32">
        <v>10091971138</v>
      </c>
      <c r="D35" s="103" t="s">
        <v>94</v>
      </c>
      <c r="E35" s="89">
        <v>38871</v>
      </c>
      <c r="F35" s="69" t="s">
        <v>37</v>
      </c>
      <c r="G35" s="87" t="s">
        <v>58</v>
      </c>
      <c r="H35" s="65">
        <v>0.3694560185185185</v>
      </c>
      <c r="I35" s="65">
        <f t="shared" si="0"/>
        <v>3.6805555555555203E-3</v>
      </c>
      <c r="J35" s="48">
        <f t="shared" si="1"/>
        <v>40.983678456188713</v>
      </c>
      <c r="K35" s="27"/>
      <c r="L35" s="30"/>
    </row>
    <row r="36" spans="1:12" s="4" customFormat="1" ht="18" x14ac:dyDescent="0.25">
      <c r="A36" s="28">
        <v>14</v>
      </c>
      <c r="B36" s="29">
        <v>98</v>
      </c>
      <c r="C36" s="32">
        <v>10097338167</v>
      </c>
      <c r="D36" s="103" t="s">
        <v>90</v>
      </c>
      <c r="E36" s="89">
        <v>38553</v>
      </c>
      <c r="F36" s="69" t="s">
        <v>24</v>
      </c>
      <c r="G36" s="87" t="s">
        <v>111</v>
      </c>
      <c r="H36" s="65">
        <v>0.36961805555555555</v>
      </c>
      <c r="I36" s="65">
        <f t="shared" si="0"/>
        <v>3.8425925925925641E-3</v>
      </c>
      <c r="J36" s="48">
        <f t="shared" si="1"/>
        <v>40.965711601690934</v>
      </c>
      <c r="K36" s="27"/>
      <c r="L36" s="80"/>
    </row>
    <row r="37" spans="1:12" s="4" customFormat="1" ht="18" x14ac:dyDescent="0.25">
      <c r="A37" s="28">
        <v>15</v>
      </c>
      <c r="B37" s="29">
        <v>83</v>
      </c>
      <c r="C37" s="32">
        <v>10117846492</v>
      </c>
      <c r="D37" s="103" t="s">
        <v>65</v>
      </c>
      <c r="E37" s="89">
        <v>38472</v>
      </c>
      <c r="F37" s="69" t="s">
        <v>37</v>
      </c>
      <c r="G37" s="87" t="s">
        <v>58</v>
      </c>
      <c r="H37" s="65">
        <v>0.36971064814814819</v>
      </c>
      <c r="I37" s="65">
        <f t="shared" si="0"/>
        <v>3.9351851851852082E-3</v>
      </c>
      <c r="J37" s="48">
        <f t="shared" si="1"/>
        <v>40.955451898694541</v>
      </c>
      <c r="K37" s="27"/>
      <c r="L37" s="30"/>
    </row>
    <row r="38" spans="1:12" s="4" customFormat="1" ht="18" x14ac:dyDescent="0.25">
      <c r="A38" s="28">
        <v>16</v>
      </c>
      <c r="B38" s="29">
        <v>28</v>
      </c>
      <c r="C38" s="32">
        <v>10084014613</v>
      </c>
      <c r="D38" s="103" t="s">
        <v>61</v>
      </c>
      <c r="E38" s="89">
        <v>38853</v>
      </c>
      <c r="F38" s="69" t="s">
        <v>37</v>
      </c>
      <c r="G38" s="87" t="s">
        <v>62</v>
      </c>
      <c r="H38" s="65">
        <v>0.36973379629629632</v>
      </c>
      <c r="I38" s="65">
        <f t="shared" si="0"/>
        <v>3.9583333333333415E-3</v>
      </c>
      <c r="J38" s="48">
        <f t="shared" si="1"/>
        <v>40.95288777586476</v>
      </c>
      <c r="K38" s="27"/>
      <c r="L38" s="30"/>
    </row>
    <row r="39" spans="1:12" s="4" customFormat="1" ht="18" x14ac:dyDescent="0.25">
      <c r="A39" s="28">
        <v>17</v>
      </c>
      <c r="B39" s="29">
        <v>20</v>
      </c>
      <c r="C39" s="32">
        <v>10131540973</v>
      </c>
      <c r="D39" s="103" t="s">
        <v>81</v>
      </c>
      <c r="E39" s="89">
        <v>38704</v>
      </c>
      <c r="F39" s="69" t="s">
        <v>45</v>
      </c>
      <c r="G39" s="87" t="s">
        <v>82</v>
      </c>
      <c r="H39" s="65">
        <v>0.36974537037037036</v>
      </c>
      <c r="I39" s="65">
        <f t="shared" si="0"/>
        <v>3.9699074074073804E-3</v>
      </c>
      <c r="J39" s="48">
        <f t="shared" si="1"/>
        <v>40.951605834846305</v>
      </c>
      <c r="K39" s="27"/>
      <c r="L39" s="77"/>
    </row>
    <row r="40" spans="1:12" s="4" customFormat="1" ht="18" x14ac:dyDescent="0.25">
      <c r="A40" s="28">
        <v>18</v>
      </c>
      <c r="B40" s="29">
        <v>93</v>
      </c>
      <c r="C40" s="32">
        <v>10077957971</v>
      </c>
      <c r="D40" s="103" t="s">
        <v>91</v>
      </c>
      <c r="E40" s="89">
        <v>38460</v>
      </c>
      <c r="F40" s="69" t="s">
        <v>24</v>
      </c>
      <c r="G40" s="87" t="s">
        <v>111</v>
      </c>
      <c r="H40" s="65">
        <v>0.36988425925925927</v>
      </c>
      <c r="I40" s="65">
        <f t="shared" si="0"/>
        <v>4.108796296296291E-3</v>
      </c>
      <c r="J40" s="48">
        <f t="shared" si="1"/>
        <v>40.936228800300391</v>
      </c>
      <c r="K40" s="27"/>
      <c r="L40" s="30"/>
    </row>
    <row r="41" spans="1:12" s="4" customFormat="1" ht="18" x14ac:dyDescent="0.25">
      <c r="A41" s="28">
        <v>19</v>
      </c>
      <c r="B41" s="29">
        <v>79</v>
      </c>
      <c r="C41" s="32">
        <v>10104991972</v>
      </c>
      <c r="D41" s="103" t="s">
        <v>64</v>
      </c>
      <c r="E41" s="89">
        <v>38545</v>
      </c>
      <c r="F41" s="69" t="s">
        <v>37</v>
      </c>
      <c r="G41" s="87" t="s">
        <v>58</v>
      </c>
      <c r="H41" s="65">
        <v>0.36994212962962963</v>
      </c>
      <c r="I41" s="65">
        <f t="shared" si="0"/>
        <v>4.1666666666666519E-3</v>
      </c>
      <c r="J41" s="48">
        <f t="shared" si="1"/>
        <v>40.929825110283765</v>
      </c>
      <c r="K41" s="27"/>
      <c r="L41" s="30"/>
    </row>
    <row r="42" spans="1:12" s="4" customFormat="1" ht="18" x14ac:dyDescent="0.25">
      <c r="A42" s="28">
        <v>20</v>
      </c>
      <c r="B42" s="29">
        <v>15</v>
      </c>
      <c r="C42" s="32">
        <v>10110342433</v>
      </c>
      <c r="D42" s="103" t="s">
        <v>95</v>
      </c>
      <c r="E42" s="89">
        <v>38775</v>
      </c>
      <c r="F42" s="69" t="s">
        <v>37</v>
      </c>
      <c r="G42" s="87" t="s">
        <v>112</v>
      </c>
      <c r="H42" s="65">
        <v>0.36997685185185186</v>
      </c>
      <c r="I42" s="65">
        <f t="shared" si="0"/>
        <v>4.2013888888888795E-3</v>
      </c>
      <c r="J42" s="48">
        <f t="shared" si="1"/>
        <v>40.925983857848962</v>
      </c>
      <c r="K42" s="27"/>
      <c r="L42" s="30"/>
    </row>
    <row r="43" spans="1:12" s="4" customFormat="1" ht="18" x14ac:dyDescent="0.25">
      <c r="A43" s="28">
        <v>21</v>
      </c>
      <c r="B43" s="29">
        <v>35</v>
      </c>
      <c r="C43" s="32">
        <v>10105838603</v>
      </c>
      <c r="D43" s="103" t="s">
        <v>86</v>
      </c>
      <c r="E43" s="89">
        <v>38452</v>
      </c>
      <c r="F43" s="69" t="s">
        <v>24</v>
      </c>
      <c r="G43" s="87" t="s">
        <v>50</v>
      </c>
      <c r="H43" s="65">
        <v>0.37016203703703704</v>
      </c>
      <c r="I43" s="65">
        <f t="shared" si="0"/>
        <v>4.3865740740740566E-3</v>
      </c>
      <c r="J43" s="48">
        <f t="shared" si="1"/>
        <v>40.905509349008817</v>
      </c>
      <c r="K43" s="27"/>
      <c r="L43" s="30"/>
    </row>
    <row r="44" spans="1:12" s="4" customFormat="1" ht="18" x14ac:dyDescent="0.25">
      <c r="A44" s="28">
        <v>22</v>
      </c>
      <c r="B44" s="29">
        <v>94</v>
      </c>
      <c r="C44" s="32">
        <v>10092779066</v>
      </c>
      <c r="D44" s="103" t="s">
        <v>88</v>
      </c>
      <c r="E44" s="89">
        <v>38980</v>
      </c>
      <c r="F44" s="69" t="s">
        <v>37</v>
      </c>
      <c r="G44" s="87" t="s">
        <v>111</v>
      </c>
      <c r="H44" s="65">
        <v>0.37034722222222222</v>
      </c>
      <c r="I44" s="65">
        <f t="shared" si="0"/>
        <v>4.5717592592592338E-3</v>
      </c>
      <c r="J44" s="48">
        <f t="shared" si="1"/>
        <v>40.885055315957246</v>
      </c>
      <c r="K44" s="27"/>
      <c r="L44" s="30"/>
    </row>
    <row r="45" spans="1:12" s="4" customFormat="1" ht="18" x14ac:dyDescent="0.25">
      <c r="A45" s="28">
        <v>23</v>
      </c>
      <c r="B45" s="29">
        <v>95</v>
      </c>
      <c r="C45" s="32">
        <v>10102489978</v>
      </c>
      <c r="D45" s="103" t="s">
        <v>89</v>
      </c>
      <c r="E45" s="89">
        <v>38595</v>
      </c>
      <c r="F45" s="69" t="s">
        <v>37</v>
      </c>
      <c r="G45" s="87" t="s">
        <v>111</v>
      </c>
      <c r="H45" s="65">
        <v>0.37041666666666667</v>
      </c>
      <c r="I45" s="65">
        <f t="shared" si="0"/>
        <v>4.6412037037036891E-3</v>
      </c>
      <c r="J45" s="48">
        <f t="shared" si="1"/>
        <v>40.877390326209216</v>
      </c>
      <c r="K45" s="27"/>
      <c r="L45" s="30"/>
    </row>
    <row r="46" spans="1:12" s="4" customFormat="1" ht="18" x14ac:dyDescent="0.25">
      <c r="A46" s="28">
        <v>24</v>
      </c>
      <c r="B46" s="29">
        <v>96</v>
      </c>
      <c r="C46" s="32">
        <v>10092384194</v>
      </c>
      <c r="D46" s="103" t="s">
        <v>128</v>
      </c>
      <c r="E46" s="89">
        <v>38721</v>
      </c>
      <c r="F46" s="69" t="s">
        <v>37</v>
      </c>
      <c r="G46" s="87" t="s">
        <v>111</v>
      </c>
      <c r="H46" s="65">
        <v>0.37057870370370366</v>
      </c>
      <c r="I46" s="65">
        <f t="shared" si="0"/>
        <v>4.8032407407406774E-3</v>
      </c>
      <c r="J46" s="48">
        <f t="shared" si="1"/>
        <v>40.859516521956401</v>
      </c>
      <c r="K46" s="27"/>
      <c r="L46" s="30"/>
    </row>
    <row r="47" spans="1:12" s="4" customFormat="1" ht="18" x14ac:dyDescent="0.25">
      <c r="A47" s="28">
        <v>25</v>
      </c>
      <c r="B47" s="29">
        <v>34</v>
      </c>
      <c r="C47" s="32">
        <v>10108865205</v>
      </c>
      <c r="D47" s="103" t="s">
        <v>117</v>
      </c>
      <c r="E47" s="89">
        <v>38957</v>
      </c>
      <c r="F47" s="69" t="s">
        <v>37</v>
      </c>
      <c r="G47" s="87" t="s">
        <v>118</v>
      </c>
      <c r="H47" s="65">
        <v>0.37164351851851851</v>
      </c>
      <c r="I47" s="65">
        <f t="shared" si="0"/>
        <v>5.8680555555555292E-3</v>
      </c>
      <c r="J47" s="48">
        <f t="shared" si="1"/>
        <v>40.742447835565244</v>
      </c>
      <c r="K47" s="27"/>
      <c r="L47" s="30"/>
    </row>
    <row r="48" spans="1:12" s="4" customFormat="1" ht="18" x14ac:dyDescent="0.25">
      <c r="A48" s="28">
        <v>26</v>
      </c>
      <c r="B48" s="29">
        <v>57</v>
      </c>
      <c r="C48" s="32">
        <v>10077687179</v>
      </c>
      <c r="D48" s="103" t="s">
        <v>66</v>
      </c>
      <c r="E48" s="89">
        <v>38682</v>
      </c>
      <c r="F48" s="69" t="s">
        <v>37</v>
      </c>
      <c r="G48" s="87" t="s">
        <v>57</v>
      </c>
      <c r="H48" s="65">
        <v>0.37207175925925928</v>
      </c>
      <c r="I48" s="65">
        <f t="shared" si="0"/>
        <v>6.2962962962962998E-3</v>
      </c>
      <c r="J48" s="48">
        <f t="shared" si="1"/>
        <v>40.69555479515973</v>
      </c>
      <c r="K48" s="27"/>
      <c r="L48" s="30"/>
    </row>
    <row r="49" spans="1:12" s="4" customFormat="1" ht="18" x14ac:dyDescent="0.25">
      <c r="A49" s="28">
        <v>27</v>
      </c>
      <c r="B49" s="29">
        <v>55</v>
      </c>
      <c r="C49" s="32">
        <v>10096563278</v>
      </c>
      <c r="D49" s="103" t="s">
        <v>119</v>
      </c>
      <c r="E49" s="89">
        <v>38890</v>
      </c>
      <c r="F49" s="69" t="s">
        <v>37</v>
      </c>
      <c r="G49" s="87" t="s">
        <v>127</v>
      </c>
      <c r="H49" s="65">
        <v>0.37232638888888886</v>
      </c>
      <c r="I49" s="65">
        <f t="shared" si="0"/>
        <v>6.5509259259258767E-3</v>
      </c>
      <c r="J49" s="48">
        <f t="shared" si="1"/>
        <v>40.667723584817679</v>
      </c>
      <c r="K49" s="27"/>
      <c r="L49" s="30"/>
    </row>
    <row r="50" spans="1:12" s="4" customFormat="1" ht="18" x14ac:dyDescent="0.25">
      <c r="A50" s="28">
        <v>28</v>
      </c>
      <c r="B50" s="29">
        <v>76</v>
      </c>
      <c r="C50" s="32">
        <v>10094923675</v>
      </c>
      <c r="D50" s="103" t="s">
        <v>78</v>
      </c>
      <c r="E50" s="89">
        <v>38750</v>
      </c>
      <c r="F50" s="69" t="s">
        <v>37</v>
      </c>
      <c r="G50" s="87" t="s">
        <v>57</v>
      </c>
      <c r="H50" s="65">
        <v>0.37236111111111114</v>
      </c>
      <c r="I50" s="65">
        <f t="shared" si="0"/>
        <v>6.5856481481481599E-3</v>
      </c>
      <c r="J50" s="48">
        <f t="shared" si="1"/>
        <v>40.6639313688922</v>
      </c>
      <c r="K50" s="27"/>
      <c r="L50" s="30"/>
    </row>
    <row r="51" spans="1:12" s="4" customFormat="1" ht="18" x14ac:dyDescent="0.25">
      <c r="A51" s="28">
        <v>29</v>
      </c>
      <c r="B51" s="29">
        <v>7</v>
      </c>
      <c r="C51" s="32">
        <v>10092183326</v>
      </c>
      <c r="D51" s="103" t="s">
        <v>96</v>
      </c>
      <c r="E51" s="89">
        <v>38983</v>
      </c>
      <c r="F51" s="69" t="s">
        <v>37</v>
      </c>
      <c r="G51" s="87" t="s">
        <v>112</v>
      </c>
      <c r="H51" s="65">
        <v>0.37341435185185184</v>
      </c>
      <c r="I51" s="65">
        <f t="shared" si="0"/>
        <v>7.6388888888888618E-3</v>
      </c>
      <c r="J51" s="48">
        <f t="shared" si="1"/>
        <v>40.549235966897058</v>
      </c>
      <c r="K51" s="27"/>
      <c r="L51" s="30"/>
    </row>
    <row r="52" spans="1:12" s="4" customFormat="1" ht="18" x14ac:dyDescent="0.25">
      <c r="A52" s="28">
        <v>30</v>
      </c>
      <c r="B52" s="29">
        <v>27</v>
      </c>
      <c r="C52" s="32">
        <v>10105272060</v>
      </c>
      <c r="D52" s="103" t="s">
        <v>120</v>
      </c>
      <c r="E52" s="89">
        <v>38733</v>
      </c>
      <c r="F52" s="69" t="s">
        <v>37</v>
      </c>
      <c r="G52" s="87" t="s">
        <v>62</v>
      </c>
      <c r="H52" s="65">
        <v>0.37377314814814816</v>
      </c>
      <c r="I52" s="65">
        <f t="shared" si="0"/>
        <v>7.9976851851851771E-3</v>
      </c>
      <c r="J52" s="48">
        <f t="shared" si="1"/>
        <v>40.510311512974539</v>
      </c>
      <c r="K52" s="27"/>
      <c r="L52" s="30"/>
    </row>
    <row r="53" spans="1:12" s="4" customFormat="1" ht="18" x14ac:dyDescent="0.25">
      <c r="A53" s="28">
        <v>31</v>
      </c>
      <c r="B53" s="29">
        <v>6</v>
      </c>
      <c r="C53" s="32">
        <v>10080358622</v>
      </c>
      <c r="D53" s="103" t="s">
        <v>84</v>
      </c>
      <c r="E53" s="89">
        <v>38421</v>
      </c>
      <c r="F53" s="69" t="s">
        <v>24</v>
      </c>
      <c r="G53" s="87" t="s">
        <v>112</v>
      </c>
      <c r="H53" s="65">
        <v>0.3740856481481481</v>
      </c>
      <c r="I53" s="65">
        <f t="shared" si="0"/>
        <v>8.310185185185115E-3</v>
      </c>
      <c r="J53" s="48">
        <f t="shared" si="1"/>
        <v>40.476470406237432</v>
      </c>
      <c r="K53" s="27"/>
      <c r="L53" s="30"/>
    </row>
    <row r="54" spans="1:12" s="4" customFormat="1" ht="18" x14ac:dyDescent="0.25">
      <c r="A54" s="28">
        <v>32</v>
      </c>
      <c r="B54" s="29">
        <v>80</v>
      </c>
      <c r="C54" s="32">
        <v>10083942972</v>
      </c>
      <c r="D54" s="103" t="s">
        <v>93</v>
      </c>
      <c r="E54" s="89">
        <v>38424</v>
      </c>
      <c r="F54" s="69" t="s">
        <v>37</v>
      </c>
      <c r="G54" s="87" t="s">
        <v>58</v>
      </c>
      <c r="H54" s="65">
        <v>0.37415509259259255</v>
      </c>
      <c r="I54" s="65">
        <f t="shared" si="0"/>
        <v>8.3796296296295703E-3</v>
      </c>
      <c r="J54" s="48">
        <f t="shared" si="1"/>
        <v>40.46895783710211</v>
      </c>
      <c r="K54" s="27"/>
      <c r="L54" s="30"/>
    </row>
    <row r="55" spans="1:12" s="4" customFormat="1" ht="18" x14ac:dyDescent="0.25">
      <c r="A55" s="28">
        <v>33</v>
      </c>
      <c r="B55" s="29">
        <v>77</v>
      </c>
      <c r="C55" s="32">
        <v>10104925082</v>
      </c>
      <c r="D55" s="103" t="s">
        <v>71</v>
      </c>
      <c r="E55" s="89">
        <v>38769</v>
      </c>
      <c r="F55" s="69" t="s">
        <v>37</v>
      </c>
      <c r="G55" s="87" t="s">
        <v>58</v>
      </c>
      <c r="H55" s="65">
        <v>0.37434027777777779</v>
      </c>
      <c r="I55" s="65">
        <f t="shared" si="0"/>
        <v>8.5648148148148029E-3</v>
      </c>
      <c r="J55" s="48">
        <f t="shared" si="1"/>
        <v>40.448937946387161</v>
      </c>
      <c r="K55" s="27"/>
      <c r="L55" s="30"/>
    </row>
    <row r="56" spans="1:12" s="4" customFormat="1" ht="18" x14ac:dyDescent="0.25">
      <c r="A56" s="28">
        <v>34</v>
      </c>
      <c r="B56" s="29">
        <v>25</v>
      </c>
      <c r="C56" s="32">
        <v>10105272161</v>
      </c>
      <c r="D56" s="103" t="s">
        <v>100</v>
      </c>
      <c r="E56" s="89">
        <v>38804</v>
      </c>
      <c r="F56" s="69" t="s">
        <v>45</v>
      </c>
      <c r="G56" s="87" t="s">
        <v>62</v>
      </c>
      <c r="H56" s="65">
        <v>0.37480324074074073</v>
      </c>
      <c r="I56" s="65">
        <f t="shared" si="0"/>
        <v>9.0277777777777457E-3</v>
      </c>
      <c r="J56" s="48">
        <f t="shared" si="1"/>
        <v>40.398974770713025</v>
      </c>
      <c r="K56" s="27"/>
      <c r="L56" s="30"/>
    </row>
    <row r="57" spans="1:12" s="4" customFormat="1" ht="18" x14ac:dyDescent="0.25">
      <c r="A57" s="28">
        <v>35</v>
      </c>
      <c r="B57" s="29">
        <v>72</v>
      </c>
      <c r="C57" s="32">
        <v>10089944343</v>
      </c>
      <c r="D57" s="103" t="s">
        <v>73</v>
      </c>
      <c r="E57" s="89">
        <v>39058</v>
      </c>
      <c r="F57" s="69" t="s">
        <v>45</v>
      </c>
      <c r="G57" s="87" t="s">
        <v>57</v>
      </c>
      <c r="H57" s="65">
        <v>0.37601851851851853</v>
      </c>
      <c r="I57" s="65">
        <f t="shared" si="0"/>
        <v>1.0243055555555547E-2</v>
      </c>
      <c r="J57" s="48">
        <f t="shared" si="1"/>
        <v>40.268406796355571</v>
      </c>
      <c r="K57" s="27"/>
      <c r="L57" s="30"/>
    </row>
    <row r="58" spans="1:12" s="4" customFormat="1" ht="18" x14ac:dyDescent="0.25">
      <c r="A58" s="28">
        <v>36</v>
      </c>
      <c r="B58" s="29">
        <v>73</v>
      </c>
      <c r="C58" s="32">
        <v>10089937673</v>
      </c>
      <c r="D58" s="103" t="s">
        <v>74</v>
      </c>
      <c r="E58" s="89">
        <v>38981</v>
      </c>
      <c r="F58" s="69" t="s">
        <v>45</v>
      </c>
      <c r="G58" s="87" t="s">
        <v>57</v>
      </c>
      <c r="H58" s="65">
        <v>0.37611111111111112</v>
      </c>
      <c r="I58" s="65">
        <f t="shared" ref="I58:I65" si="2">H58-$H$23</f>
        <v>1.0335648148148135E-2</v>
      </c>
      <c r="J58" s="48">
        <f t="shared" ref="J58:J65" si="3">$K$19/((H58*24))</f>
        <v>40.258493353028058</v>
      </c>
      <c r="K58" s="27"/>
      <c r="L58" s="30"/>
    </row>
    <row r="59" spans="1:12" s="4" customFormat="1" ht="18" x14ac:dyDescent="0.25">
      <c r="A59" s="28">
        <v>37</v>
      </c>
      <c r="B59" s="29">
        <v>51</v>
      </c>
      <c r="C59" s="32">
        <v>10119333626</v>
      </c>
      <c r="D59" s="103" t="s">
        <v>67</v>
      </c>
      <c r="E59" s="89">
        <v>38602</v>
      </c>
      <c r="F59" s="69" t="s">
        <v>37</v>
      </c>
      <c r="G59" s="87" t="s">
        <v>50</v>
      </c>
      <c r="H59" s="65">
        <v>0.37898148148148153</v>
      </c>
      <c r="I59" s="65">
        <f t="shared" si="2"/>
        <v>1.3206018518518547E-2</v>
      </c>
      <c r="J59" s="48">
        <f t="shared" si="3"/>
        <v>39.953579281700456</v>
      </c>
      <c r="K59" s="27"/>
      <c r="L59" s="30"/>
    </row>
    <row r="60" spans="1:12" s="4" customFormat="1" ht="18" x14ac:dyDescent="0.25">
      <c r="A60" s="28">
        <v>38</v>
      </c>
      <c r="B60" s="29">
        <v>54</v>
      </c>
      <c r="C60" s="32">
        <v>10091622241</v>
      </c>
      <c r="D60" s="103" t="s">
        <v>121</v>
      </c>
      <c r="E60" s="89">
        <v>38439</v>
      </c>
      <c r="F60" s="69" t="s">
        <v>37</v>
      </c>
      <c r="G60" s="87" t="s">
        <v>127</v>
      </c>
      <c r="H60" s="65">
        <v>0.38038194444444445</v>
      </c>
      <c r="I60" s="65">
        <f t="shared" si="2"/>
        <v>1.460648148148147E-2</v>
      </c>
      <c r="J60" s="48">
        <f t="shared" si="3"/>
        <v>39.806481058877225</v>
      </c>
      <c r="K60" s="27"/>
      <c r="L60" s="30"/>
    </row>
    <row r="61" spans="1:12" s="4" customFormat="1" ht="18" x14ac:dyDescent="0.25">
      <c r="A61" s="28">
        <v>39</v>
      </c>
      <c r="B61" s="29">
        <v>81</v>
      </c>
      <c r="C61" s="32">
        <v>10096408987</v>
      </c>
      <c r="D61" s="103" t="s">
        <v>70</v>
      </c>
      <c r="E61" s="89">
        <v>38912</v>
      </c>
      <c r="F61" s="69" t="s">
        <v>37</v>
      </c>
      <c r="G61" s="87" t="s">
        <v>58</v>
      </c>
      <c r="H61" s="65">
        <v>0.38425925925925924</v>
      </c>
      <c r="I61" s="65">
        <f t="shared" si="2"/>
        <v>1.8483796296296262E-2</v>
      </c>
      <c r="J61" s="48">
        <f t="shared" si="3"/>
        <v>39.404819277108437</v>
      </c>
      <c r="K61" s="27"/>
      <c r="L61" s="30"/>
    </row>
    <row r="62" spans="1:12" s="4" customFormat="1" ht="18" x14ac:dyDescent="0.25">
      <c r="A62" s="28">
        <v>40</v>
      </c>
      <c r="B62" s="29">
        <v>68</v>
      </c>
      <c r="C62" s="32">
        <v>10077686573</v>
      </c>
      <c r="D62" s="103" t="s">
        <v>80</v>
      </c>
      <c r="E62" s="89">
        <v>38506</v>
      </c>
      <c r="F62" s="69" t="s">
        <v>37</v>
      </c>
      <c r="G62" s="87" t="s">
        <v>57</v>
      </c>
      <c r="H62" s="65">
        <v>0.38597222222222222</v>
      </c>
      <c r="I62" s="65">
        <f t="shared" si="2"/>
        <v>2.0196759259259234E-2</v>
      </c>
      <c r="J62" s="48">
        <f t="shared" si="3"/>
        <v>39.229938826916154</v>
      </c>
      <c r="K62" s="27"/>
      <c r="L62" s="30"/>
    </row>
    <row r="63" spans="1:12" s="4" customFormat="1" ht="18" x14ac:dyDescent="0.25">
      <c r="A63" s="28">
        <v>41</v>
      </c>
      <c r="B63" s="29">
        <v>75</v>
      </c>
      <c r="C63" s="32">
        <v>10120119427</v>
      </c>
      <c r="D63" s="103" t="s">
        <v>61</v>
      </c>
      <c r="E63" s="89">
        <v>38916</v>
      </c>
      <c r="F63" s="69" t="s">
        <v>37</v>
      </c>
      <c r="G63" s="87" t="s">
        <v>57</v>
      </c>
      <c r="H63" s="65">
        <v>0.38612268518518517</v>
      </c>
      <c r="I63" s="65">
        <f t="shared" si="2"/>
        <v>2.0347222222222183E-2</v>
      </c>
      <c r="J63" s="48">
        <f t="shared" si="3"/>
        <v>39.214651838973651</v>
      </c>
      <c r="K63" s="27"/>
      <c r="L63" s="30"/>
    </row>
    <row r="64" spans="1:12" s="4" customFormat="1" ht="18" x14ac:dyDescent="0.25">
      <c r="A64" s="28">
        <v>42</v>
      </c>
      <c r="B64" s="29">
        <v>24</v>
      </c>
      <c r="C64" s="32">
        <v>10096458194</v>
      </c>
      <c r="D64" s="103" t="s">
        <v>92</v>
      </c>
      <c r="E64" s="89">
        <v>38960</v>
      </c>
      <c r="F64" s="69" t="s">
        <v>37</v>
      </c>
      <c r="G64" s="87" t="s">
        <v>56</v>
      </c>
      <c r="H64" s="65">
        <v>0.39052083333333337</v>
      </c>
      <c r="I64" s="65">
        <f t="shared" si="2"/>
        <v>2.474537037037039E-2</v>
      </c>
      <c r="J64" s="48">
        <f t="shared" si="3"/>
        <v>38.773006134969322</v>
      </c>
      <c r="K64" s="27"/>
      <c r="L64" s="30"/>
    </row>
    <row r="65" spans="1:12" s="4" customFormat="1" ht="18" x14ac:dyDescent="0.25">
      <c r="A65" s="28">
        <v>43</v>
      </c>
      <c r="B65" s="29">
        <v>29</v>
      </c>
      <c r="C65" s="32">
        <v>10081050251</v>
      </c>
      <c r="D65" s="103" t="s">
        <v>79</v>
      </c>
      <c r="E65" s="89">
        <v>38386</v>
      </c>
      <c r="F65" s="69" t="s">
        <v>37</v>
      </c>
      <c r="G65" s="87" t="s">
        <v>59</v>
      </c>
      <c r="H65" s="65">
        <v>0.39793981481481483</v>
      </c>
      <c r="I65" s="65">
        <f t="shared" si="2"/>
        <v>3.2164351851851847E-2</v>
      </c>
      <c r="J65" s="48">
        <f t="shared" si="3"/>
        <v>38.050142516433013</v>
      </c>
      <c r="K65" s="27"/>
      <c r="L65" s="30"/>
    </row>
    <row r="66" spans="1:12" s="4" customFormat="1" ht="18" x14ac:dyDescent="0.25">
      <c r="A66" s="28" t="s">
        <v>47</v>
      </c>
      <c r="B66" s="29">
        <v>53</v>
      </c>
      <c r="C66" s="32">
        <v>10091619817</v>
      </c>
      <c r="D66" s="103" t="s">
        <v>122</v>
      </c>
      <c r="E66" s="89">
        <v>38552</v>
      </c>
      <c r="F66" s="69" t="s">
        <v>37</v>
      </c>
      <c r="G66" s="87" t="s">
        <v>127</v>
      </c>
      <c r="H66" s="65"/>
      <c r="I66" s="65"/>
      <c r="J66" s="48"/>
      <c r="K66" s="27"/>
      <c r="L66" s="30" t="s">
        <v>123</v>
      </c>
    </row>
    <row r="67" spans="1:12" s="4" customFormat="1" ht="18" x14ac:dyDescent="0.25">
      <c r="A67" s="28" t="s">
        <v>47</v>
      </c>
      <c r="B67" s="29">
        <v>21</v>
      </c>
      <c r="C67" s="32">
        <v>10105798890</v>
      </c>
      <c r="D67" s="103" t="s">
        <v>124</v>
      </c>
      <c r="E67" s="89">
        <v>39380</v>
      </c>
      <c r="F67" s="69" t="s">
        <v>45</v>
      </c>
      <c r="G67" s="87" t="s">
        <v>82</v>
      </c>
      <c r="H67" s="65"/>
      <c r="I67" s="65"/>
      <c r="J67" s="48"/>
      <c r="K67" s="27"/>
      <c r="L67" s="30" t="s">
        <v>126</v>
      </c>
    </row>
    <row r="68" spans="1:12" s="4" customFormat="1" ht="18" x14ac:dyDescent="0.25">
      <c r="A68" s="28" t="s">
        <v>47</v>
      </c>
      <c r="B68" s="29">
        <v>22</v>
      </c>
      <c r="C68" s="32">
        <v>10126946409</v>
      </c>
      <c r="D68" s="103" t="s">
        <v>125</v>
      </c>
      <c r="E68" s="89">
        <v>39433</v>
      </c>
      <c r="F68" s="69" t="s">
        <v>45</v>
      </c>
      <c r="G68" s="87" t="s">
        <v>82</v>
      </c>
      <c r="H68" s="65"/>
      <c r="I68" s="65"/>
      <c r="J68" s="48"/>
      <c r="K68" s="27"/>
      <c r="L68" s="30" t="s">
        <v>126</v>
      </c>
    </row>
    <row r="69" spans="1:12" s="4" customFormat="1" ht="18" x14ac:dyDescent="0.25">
      <c r="A69" s="28" t="s">
        <v>47</v>
      </c>
      <c r="B69" s="29">
        <v>23</v>
      </c>
      <c r="C69" s="32">
        <v>10091161388</v>
      </c>
      <c r="D69" s="103" t="s">
        <v>99</v>
      </c>
      <c r="E69" s="89">
        <v>38885</v>
      </c>
      <c r="F69" s="69" t="s">
        <v>37</v>
      </c>
      <c r="G69" s="87" t="s">
        <v>56</v>
      </c>
      <c r="H69" s="65"/>
      <c r="I69" s="65"/>
      <c r="J69" s="48"/>
      <c r="K69" s="27"/>
      <c r="L69" s="30" t="s">
        <v>126</v>
      </c>
    </row>
    <row r="70" spans="1:12" s="4" customFormat="1" ht="18" x14ac:dyDescent="0.25">
      <c r="A70" s="28" t="s">
        <v>47</v>
      </c>
      <c r="B70" s="29">
        <v>32</v>
      </c>
      <c r="C70" s="32">
        <v>10084014512</v>
      </c>
      <c r="D70" s="103" t="s">
        <v>72</v>
      </c>
      <c r="E70" s="89">
        <v>38388</v>
      </c>
      <c r="F70" s="69" t="s">
        <v>37</v>
      </c>
      <c r="G70" s="87" t="s">
        <v>59</v>
      </c>
      <c r="H70" s="65"/>
      <c r="I70" s="65"/>
      <c r="J70" s="48"/>
      <c r="K70" s="27"/>
      <c r="L70" s="30" t="s">
        <v>126</v>
      </c>
    </row>
    <row r="71" spans="1:12" s="4" customFormat="1" ht="18" x14ac:dyDescent="0.25">
      <c r="A71" s="28" t="s">
        <v>47</v>
      </c>
      <c r="B71" s="29">
        <v>69</v>
      </c>
      <c r="C71" s="32">
        <v>10090325774</v>
      </c>
      <c r="D71" s="103" t="s">
        <v>77</v>
      </c>
      <c r="E71" s="89">
        <v>39007</v>
      </c>
      <c r="F71" s="69" t="s">
        <v>37</v>
      </c>
      <c r="G71" s="87" t="s">
        <v>57</v>
      </c>
      <c r="H71" s="65"/>
      <c r="I71" s="65"/>
      <c r="J71" s="48"/>
      <c r="K71" s="27"/>
      <c r="L71" s="30" t="s">
        <v>126</v>
      </c>
    </row>
    <row r="72" spans="1:12" s="4" customFormat="1" ht="18.600000000000001" thickBot="1" x14ac:dyDescent="0.3">
      <c r="A72" s="82" t="s">
        <v>47</v>
      </c>
      <c r="B72" s="83">
        <v>71</v>
      </c>
      <c r="C72" s="84">
        <v>10090064985</v>
      </c>
      <c r="D72" s="104" t="s">
        <v>76</v>
      </c>
      <c r="E72" s="91">
        <v>38735</v>
      </c>
      <c r="F72" s="85" t="s">
        <v>45</v>
      </c>
      <c r="G72" s="88" t="s">
        <v>57</v>
      </c>
      <c r="H72" s="78"/>
      <c r="I72" s="78"/>
      <c r="J72" s="68"/>
      <c r="K72" s="79"/>
      <c r="L72" s="86" t="s">
        <v>126</v>
      </c>
    </row>
    <row r="73" spans="1:12" ht="9" customHeight="1" thickTop="1" thickBot="1" x14ac:dyDescent="0.35">
      <c r="A73" s="92"/>
      <c r="B73" s="93"/>
      <c r="C73" s="93"/>
      <c r="D73" s="94"/>
      <c r="E73" s="95"/>
      <c r="F73" s="96"/>
      <c r="G73" s="97"/>
      <c r="H73" s="98"/>
      <c r="I73" s="98"/>
      <c r="J73" s="49"/>
      <c r="K73" s="98"/>
      <c r="L73" s="98"/>
    </row>
    <row r="74" spans="1:12" ht="15" thickTop="1" x14ac:dyDescent="0.25">
      <c r="A74" s="121" t="s">
        <v>5</v>
      </c>
      <c r="B74" s="122"/>
      <c r="C74" s="122"/>
      <c r="D74" s="122"/>
      <c r="E74" s="122"/>
      <c r="F74" s="122"/>
      <c r="G74" s="122" t="s">
        <v>6</v>
      </c>
      <c r="H74" s="122"/>
      <c r="I74" s="122"/>
      <c r="J74" s="122"/>
      <c r="K74" s="122"/>
      <c r="L74" s="123"/>
    </row>
    <row r="75" spans="1:12" x14ac:dyDescent="0.25">
      <c r="A75" s="33" t="s">
        <v>27</v>
      </c>
      <c r="B75" s="34"/>
      <c r="C75" s="37"/>
      <c r="D75" s="73"/>
      <c r="E75" s="53"/>
      <c r="F75" s="59"/>
      <c r="G75" s="38" t="s">
        <v>38</v>
      </c>
      <c r="H75" s="70">
        <v>12</v>
      </c>
      <c r="I75" s="53"/>
      <c r="J75" s="54"/>
      <c r="K75" s="50" t="s">
        <v>36</v>
      </c>
      <c r="L75" s="90">
        <f>COUNTIF(F23:F72,"ЗМС")</f>
        <v>0</v>
      </c>
    </row>
    <row r="76" spans="1:12" x14ac:dyDescent="0.25">
      <c r="A76" s="33" t="s">
        <v>28</v>
      </c>
      <c r="B76" s="8"/>
      <c r="C76" s="39"/>
      <c r="D76" s="71"/>
      <c r="E76" s="60"/>
      <c r="F76" s="61"/>
      <c r="G76" s="40" t="s">
        <v>31</v>
      </c>
      <c r="H76" s="70">
        <f>H77+H82</f>
        <v>50</v>
      </c>
      <c r="I76" s="55"/>
      <c r="J76" s="56"/>
      <c r="K76" s="51" t="s">
        <v>21</v>
      </c>
      <c r="L76" s="90">
        <f>COUNTIF(F23:F72,"МСМК")</f>
        <v>0</v>
      </c>
    </row>
    <row r="77" spans="1:12" x14ac:dyDescent="0.25">
      <c r="A77" s="33" t="s">
        <v>29</v>
      </c>
      <c r="B77" s="8"/>
      <c r="C77" s="42"/>
      <c r="D77" s="70"/>
      <c r="E77" s="60"/>
      <c r="F77" s="61"/>
      <c r="G77" s="40" t="s">
        <v>32</v>
      </c>
      <c r="H77" s="70">
        <f>H78+H79+H80+H81</f>
        <v>50</v>
      </c>
      <c r="I77" s="55"/>
      <c r="J77" s="56"/>
      <c r="K77" s="51" t="s">
        <v>24</v>
      </c>
      <c r="L77" s="90">
        <f>COUNTIF(F23:F72,"МС")</f>
        <v>6</v>
      </c>
    </row>
    <row r="78" spans="1:12" x14ac:dyDescent="0.25">
      <c r="A78" s="33" t="s">
        <v>30</v>
      </c>
      <c r="B78" s="8"/>
      <c r="C78" s="42"/>
      <c r="D78" s="70"/>
      <c r="E78" s="60"/>
      <c r="F78" s="61"/>
      <c r="G78" s="40" t="s">
        <v>33</v>
      </c>
      <c r="H78" s="70">
        <f>COUNT(A23:A102)</f>
        <v>43</v>
      </c>
      <c r="I78" s="55"/>
      <c r="J78" s="56"/>
      <c r="K78" s="51" t="s">
        <v>37</v>
      </c>
      <c r="L78" s="90">
        <f>COUNTIF(F23:F72,"КМС")</f>
        <v>37</v>
      </c>
    </row>
    <row r="79" spans="1:12" x14ac:dyDescent="0.25">
      <c r="A79" s="33"/>
      <c r="B79" s="8"/>
      <c r="C79" s="42"/>
      <c r="D79" s="24"/>
      <c r="E79" s="60"/>
      <c r="F79" s="61"/>
      <c r="G79" s="40" t="s">
        <v>46</v>
      </c>
      <c r="H79" s="70">
        <f>COUNTIF(A23:A101,"ЛИМ")</f>
        <v>0</v>
      </c>
      <c r="I79" s="55"/>
      <c r="J79" s="56"/>
      <c r="K79" s="51" t="s">
        <v>45</v>
      </c>
      <c r="L79" s="90">
        <f>COUNTIF(F23:F72,"1 СР")</f>
        <v>7</v>
      </c>
    </row>
    <row r="80" spans="1:12" x14ac:dyDescent="0.25">
      <c r="A80" s="33"/>
      <c r="B80" s="8"/>
      <c r="C80" s="8"/>
      <c r="D80" s="24"/>
      <c r="E80" s="60"/>
      <c r="F80" s="61"/>
      <c r="G80" s="40" t="s">
        <v>34</v>
      </c>
      <c r="H80" s="70">
        <f>COUNTIF(A23:A101,"НФ")</f>
        <v>7</v>
      </c>
      <c r="I80" s="55"/>
      <c r="J80" s="56"/>
      <c r="K80" s="51" t="s">
        <v>48</v>
      </c>
      <c r="L80" s="90">
        <f>COUNTIF(F23:F72,"2 СР")</f>
        <v>0</v>
      </c>
    </row>
    <row r="81" spans="1:12" x14ac:dyDescent="0.25">
      <c r="A81" s="33"/>
      <c r="B81" s="8"/>
      <c r="C81" s="8"/>
      <c r="D81" s="24"/>
      <c r="E81" s="60"/>
      <c r="F81" s="61"/>
      <c r="G81" s="40" t="s">
        <v>39</v>
      </c>
      <c r="H81" s="70">
        <f>COUNTIF(A23:A101,"ДСКВ")</f>
        <v>0</v>
      </c>
      <c r="I81" s="55"/>
      <c r="J81" s="56"/>
      <c r="K81" s="51" t="s">
        <v>49</v>
      </c>
      <c r="L81" s="90">
        <f>COUNTIF(F23:F73,"3 СР")</f>
        <v>0</v>
      </c>
    </row>
    <row r="82" spans="1:12" x14ac:dyDescent="0.25">
      <c r="A82" s="33"/>
      <c r="B82" s="8"/>
      <c r="C82" s="8"/>
      <c r="D82" s="24"/>
      <c r="E82" s="62"/>
      <c r="F82" s="63"/>
      <c r="G82" s="40" t="s">
        <v>35</v>
      </c>
      <c r="H82" s="70">
        <f>COUNTIF(A23:A101,"НС")</f>
        <v>0</v>
      </c>
      <c r="I82" s="57"/>
      <c r="J82" s="58"/>
      <c r="K82" s="51"/>
      <c r="L82" s="41"/>
    </row>
    <row r="83" spans="1:12" ht="9.75" customHeight="1" x14ac:dyDescent="0.25">
      <c r="A83" s="16"/>
      <c r="L83" s="17"/>
    </row>
    <row r="84" spans="1:12" ht="15.6" x14ac:dyDescent="0.25">
      <c r="A84" s="124" t="s">
        <v>3</v>
      </c>
      <c r="B84" s="125"/>
      <c r="C84" s="125"/>
      <c r="D84" s="125"/>
      <c r="E84" s="125" t="s">
        <v>12</v>
      </c>
      <c r="F84" s="125"/>
      <c r="G84" s="125"/>
      <c r="H84" s="125"/>
      <c r="I84" s="125" t="s">
        <v>4</v>
      </c>
      <c r="J84" s="125"/>
      <c r="K84" s="125"/>
      <c r="L84" s="126"/>
    </row>
    <row r="85" spans="1:12" x14ac:dyDescent="0.25">
      <c r="A85" s="105"/>
      <c r="B85" s="106"/>
      <c r="C85" s="106"/>
      <c r="D85" s="106"/>
      <c r="E85" s="106"/>
      <c r="F85" s="127"/>
      <c r="G85" s="127"/>
      <c r="H85" s="127"/>
      <c r="I85" s="127"/>
      <c r="J85" s="127"/>
      <c r="K85" s="127"/>
      <c r="L85" s="128"/>
    </row>
    <row r="86" spans="1:12" x14ac:dyDescent="0.25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1"/>
    </row>
    <row r="87" spans="1:12" x14ac:dyDescent="0.25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1"/>
    </row>
    <row r="88" spans="1:12" x14ac:dyDescent="0.25">
      <c r="A88" s="105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12"/>
    </row>
    <row r="89" spans="1:12" x14ac:dyDescent="0.25">
      <c r="A89" s="105"/>
      <c r="B89" s="106"/>
      <c r="C89" s="106"/>
      <c r="D89" s="106"/>
      <c r="E89" s="106"/>
      <c r="F89" s="107"/>
      <c r="G89" s="107"/>
      <c r="H89" s="107"/>
      <c r="I89" s="107"/>
      <c r="J89" s="107"/>
      <c r="K89" s="107"/>
      <c r="L89" s="108"/>
    </row>
    <row r="90" spans="1:12" ht="16.2" thickBot="1" x14ac:dyDescent="0.3">
      <c r="A90" s="109"/>
      <c r="B90" s="110"/>
      <c r="C90" s="110"/>
      <c r="D90" s="110"/>
      <c r="E90" s="110" t="str">
        <f>G17</f>
        <v>Завьялов П.И. (ВК, г.Ульяновск)</v>
      </c>
      <c r="F90" s="110"/>
      <c r="G90" s="110"/>
      <c r="H90" s="110"/>
      <c r="I90" s="110" t="str">
        <f>G18</f>
        <v>Власкина Е.В. (ВК, г.Самара)</v>
      </c>
      <c r="J90" s="110"/>
      <c r="K90" s="110"/>
      <c r="L90" s="111"/>
    </row>
    <row r="91" spans="1:12" ht="14.4" thickTop="1" x14ac:dyDescent="0.25"/>
  </sheetData>
  <mergeCells count="40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A88:E88"/>
    <mergeCell ref="F88:L88"/>
    <mergeCell ref="H21:H22"/>
    <mergeCell ref="I21:I22"/>
    <mergeCell ref="J21:J22"/>
    <mergeCell ref="K21:K22"/>
    <mergeCell ref="L21:L22"/>
    <mergeCell ref="A74:F74"/>
    <mergeCell ref="G74:L74"/>
    <mergeCell ref="A84:D84"/>
    <mergeCell ref="E84:H84"/>
    <mergeCell ref="I84:L84"/>
    <mergeCell ref="A85:E85"/>
    <mergeCell ref="F85:L85"/>
    <mergeCell ref="A89:E89"/>
    <mergeCell ref="F89:L89"/>
    <mergeCell ref="A90:D90"/>
    <mergeCell ref="E90:H90"/>
    <mergeCell ref="I90:L90"/>
  </mergeCells>
  <conditionalFormatting sqref="B1 B6:B7 B9:B11 B13:B14 B16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юниоры 17-18</vt:lpstr>
      <vt:lpstr>'многодневная гонка юниоры 17-18'!Заголовки_для_печати</vt:lpstr>
      <vt:lpstr>'многодневная гонка юниоры 17-18'!Область_печати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2022-03-14T01:54:10Z</cp:lastPrinted>
  <dcterms:created xsi:type="dcterms:W3CDTF">1996-10-08T23:32:33Z</dcterms:created>
  <dcterms:modified xsi:type="dcterms:W3CDTF">2023-07-25T11:27:18Z</dcterms:modified>
</cp:coreProperties>
</file>