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showInkAnnotation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Арсен\Desktop\2022 Шоссе\"/>
    </mc:Choice>
  </mc:AlternateContent>
  <bookViews>
    <workbookView xWindow="0" yWindow="0" windowWidth="20490" windowHeight="7755" tabRatio="789"/>
  </bookViews>
  <sheets>
    <sheet name="инд гонка" sheetId="94" r:id="rId1"/>
  </sheets>
  <definedNames>
    <definedName name="_xlnm.Print_Titles" localSheetId="0">'инд гонка'!$21:$22</definedName>
    <definedName name="_xlnm.Print_Area" localSheetId="0">'инд гонка'!$A$1:$L$52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3" i="94" l="1"/>
  <c r="J52" i="94" l="1"/>
  <c r="G52" i="94"/>
  <c r="D52" i="94"/>
  <c r="I25" i="94"/>
  <c r="I26" i="94"/>
  <c r="I27" i="94"/>
  <c r="I28" i="94"/>
  <c r="I29" i="94"/>
  <c r="I30" i="94"/>
  <c r="I31" i="94"/>
  <c r="I32" i="94"/>
  <c r="I24" i="94"/>
  <c r="J25" i="94" l="1"/>
  <c r="J26" i="94"/>
  <c r="J27" i="94"/>
  <c r="J28" i="94"/>
  <c r="J29" i="94"/>
  <c r="J30" i="94"/>
  <c r="J31" i="94"/>
  <c r="J32" i="94"/>
  <c r="J33" i="94"/>
  <c r="H41" i="94" l="1"/>
  <c r="J24" i="94"/>
  <c r="L42" i="94" l="1"/>
  <c r="L41" i="94"/>
  <c r="L40" i="94"/>
  <c r="L39" i="94"/>
  <c r="L38" i="94"/>
  <c r="L37" i="94"/>
  <c r="L36" i="94"/>
  <c r="H43" i="94"/>
  <c r="H42" i="94"/>
  <c r="H40" i="94"/>
  <c r="H39" i="94"/>
  <c r="H38" i="94" l="1"/>
  <c r="H37" i="94" s="1"/>
</calcChain>
</file>

<file path=xl/sharedStrings.xml><?xml version="1.0" encoding="utf-8"?>
<sst xmlns="http://schemas.openxmlformats.org/spreadsheetml/2006/main" count="115" uniqueCount="93">
  <si>
    <t>Министерство спорта Российской Федерации</t>
  </si>
  <si>
    <t>ТЕХНИЧЕСКИЕ ДАННЫЕ ТРАССЫ:</t>
  </si>
  <si>
    <t>ФАМИЛИЯ ИМЯ</t>
  </si>
  <si>
    <t>ТЕХНИЧЕСКИЙ ДЕЛЕГАТ</t>
  </si>
  <si>
    <t>ГЛАВНЫЙ СЕКРЕТАРЬ</t>
  </si>
  <si>
    <t>ПОГОДНЫЕ УСЛОВИЯ</t>
  </si>
  <si>
    <t>СТАТИСТИКА ГОНКИ</t>
  </si>
  <si>
    <t>МЕСТО</t>
  </si>
  <si>
    <t>РЕЗУЛЬТАТ</t>
  </si>
  <si>
    <t>РАЗРЯД,
ЗВАНИЕ</t>
  </si>
  <si>
    <t>ИНФОРМАЦИЯ О ЖЮРИ И ГСК СОРЕВНОВАНИЙ:</t>
  </si>
  <si>
    <t>Федерация велосипедного спорта России</t>
  </si>
  <si>
    <t>ГЛАВНЫЙ СУДЬЯ</t>
  </si>
  <si>
    <t>НОМЕР</t>
  </si>
  <si>
    <t>ТЕРРИТОРИАЛЬНАЯ ПРИНАДЛЕЖНОСТЬ</t>
  </si>
  <si>
    <t>ПРИМЕЧАНИЕ</t>
  </si>
  <si>
    <t>СУДЬЯ НА ФИНИШЕ:</t>
  </si>
  <si>
    <t>по велосипедному спорту</t>
  </si>
  <si>
    <t>ТЕХНИЧЕСКИЙ ДЕЛЕГАТ ФВСР:</t>
  </si>
  <si>
    <t>ГЛАВНЫЙ СУДЬЯ:</t>
  </si>
  <si>
    <t>ГЛАВНЫЙ СЕКРЕТАРЬ:</t>
  </si>
  <si>
    <t>МСМК</t>
  </si>
  <si>
    <t>ИТОГОВЫЙ ПРОТОКОЛ</t>
  </si>
  <si>
    <t>СКОРОСТЬ км/ч</t>
  </si>
  <si>
    <t>МС</t>
  </si>
  <si>
    <t>ВЫПОЛНЕНИЕ НТУ ЕВСК</t>
  </si>
  <si>
    <t>ОТСТАВАНИЕ</t>
  </si>
  <si>
    <t>Заявлено</t>
  </si>
  <si>
    <t>Стартовало</t>
  </si>
  <si>
    <t>Финишировало</t>
  </si>
  <si>
    <t>Н. финишировало</t>
  </si>
  <si>
    <t>Н. стартовало</t>
  </si>
  <si>
    <t>ЗМС</t>
  </si>
  <si>
    <t>КМС</t>
  </si>
  <si>
    <t>Субъектов РФ</t>
  </si>
  <si>
    <t>Дисквалифицировано</t>
  </si>
  <si>
    <t>ДАТА РОЖД.</t>
  </si>
  <si>
    <t>UCI ID</t>
  </si>
  <si>
    <t>ДИСТАНЦИЯ: ДЛИНА КРУГА/КРУГОВ</t>
  </si>
  <si>
    <t>1 СР</t>
  </si>
  <si>
    <t/>
  </si>
  <si>
    <t>2 СР</t>
  </si>
  <si>
    <t>3 СР</t>
  </si>
  <si>
    <t>Осадки: без осадков</t>
  </si>
  <si>
    <t>Лимит времени</t>
  </si>
  <si>
    <t>МЕЖРЕГИОНАЛЬНЫЕ СОРЕВНОВАНИЯ</t>
  </si>
  <si>
    <t xml:space="preserve">МАКСИМАЛЬНЫЙ ПЕРЕПАД (HD)(м): </t>
  </si>
  <si>
    <t xml:space="preserve">СУММА ПОЛОЖИТЕЛЬНЫХ ПЕРЕПАДОВ ВЫСОТЫ НА ДИСТАНЦИИ (ТС)(м): </t>
  </si>
  <si>
    <t xml:space="preserve">Ветер: </t>
  </si>
  <si>
    <t>Первенство ПФО</t>
  </si>
  <si>
    <t>МЕСТО ПРОВЕДЕНИЯ: г. Самара</t>
  </si>
  <si>
    <t>НАЧАЛО ГОНКИ: 10ч 00м</t>
  </si>
  <si>
    <t>№ ЕКП 2022: 5121</t>
  </si>
  <si>
    <t>НАЗВАНИЕ ТРАССЫ / РЕГ. НОМЕР: автодорога Урал-Муханово</t>
  </si>
  <si>
    <t>Кавтасьева Е.Г. (1 кат, г. Самара)</t>
  </si>
  <si>
    <t>Артамонова С.А. (1 кат, г. Самара)</t>
  </si>
  <si>
    <t>Поваляева М.М. (1 кат., г. Самара)</t>
  </si>
  <si>
    <t>Кичигина Дарья</t>
  </si>
  <si>
    <t>28.10.2004</t>
  </si>
  <si>
    <t>Республика Татарстан</t>
  </si>
  <si>
    <t>Тисленко Елизавета</t>
  </si>
  <si>
    <t>26.08.2004</t>
  </si>
  <si>
    <t>Самарская область</t>
  </si>
  <si>
    <t>16.02.2005</t>
  </si>
  <si>
    <t>Бавыкина Елизавета</t>
  </si>
  <si>
    <t>26.10.2004</t>
  </si>
  <si>
    <t>Тисленко Дарья</t>
  </si>
  <si>
    <t>Большакова Юлия</t>
  </si>
  <si>
    <t>30.08.2005</t>
  </si>
  <si>
    <t>Петрухина Виктория</t>
  </si>
  <si>
    <t>01.02.2005</t>
  </si>
  <si>
    <t>Замыцкая Виктория</t>
  </si>
  <si>
    <t>06.12.2005</t>
  </si>
  <si>
    <t>Денисова Мария</t>
  </si>
  <si>
    <t>15.05.2004</t>
  </si>
  <si>
    <t>Желтовская Дарья</t>
  </si>
  <si>
    <t>07.01.2004</t>
  </si>
  <si>
    <t>Саратовская область</t>
  </si>
  <si>
    <t>Новикова Мария</t>
  </si>
  <si>
    <t>03.08.2005</t>
  </si>
  <si>
    <t>Температура: +9+14</t>
  </si>
  <si>
    <t>Влажность: 45%</t>
  </si>
  <si>
    <t>СУДЬЯ НА ФИНИШЕ</t>
  </si>
  <si>
    <t>Министерство спорта Самарской области</t>
  </si>
  <si>
    <t>Федерация велосипедного спорта Самарской области</t>
  </si>
  <si>
    <t>Юниорки 17-18 лет</t>
  </si>
  <si>
    <t>шоссе - групповая гонка</t>
  </si>
  <si>
    <t>ДАТА ПРОВЕДЕНИЯ: 04 мая 2022 года</t>
  </si>
  <si>
    <r>
      <rPr>
        <b/>
        <sz val="11"/>
        <rFont val="Calibri"/>
        <family val="2"/>
        <charset val="204"/>
        <scheme val="minor"/>
      </rPr>
      <t>ОКОНЧАНИЕ ГОНКИ:</t>
    </r>
    <r>
      <rPr>
        <sz val="11"/>
        <rFont val="Calibri"/>
        <family val="2"/>
        <charset val="204"/>
        <scheme val="minor"/>
      </rPr>
      <t xml:space="preserve"> 13ч 00м</t>
    </r>
  </si>
  <si>
    <t>№ ВРВС: 0080601611Я</t>
  </si>
  <si>
    <t>18/4</t>
  </si>
  <si>
    <t>Нехаева Валерия</t>
  </si>
  <si>
    <t>НФ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</si>
</sst>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h:mm:ss"/>
  </numFmts>
  <fonts count="19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0"/>
      <name val="Arial Cyr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8">
    <xf numFmtId="0" fontId="0" fillId="0" borderId="0"/>
    <xf numFmtId="0" fontId="4" fillId="0" borderId="0"/>
    <xf numFmtId="0" fontId="3" fillId="0" borderId="0"/>
    <xf numFmtId="0" fontId="2" fillId="0" borderId="0"/>
    <xf numFmtId="0" fontId="17" fillId="0" borderId="0"/>
    <xf numFmtId="0" fontId="2" fillId="0" borderId="0"/>
    <xf numFmtId="0" fontId="2" fillId="0" borderId="0"/>
    <xf numFmtId="0" fontId="1" fillId="0" borderId="0"/>
  </cellStyleXfs>
  <cellXfs count="140">
    <xf numFmtId="0" fontId="0" fillId="0" borderId="0" xfId="0"/>
    <xf numFmtId="0" fontId="5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3" fillId="0" borderId="2" xfId="0" applyFont="1" applyBorder="1" applyAlignment="1">
      <alignment vertical="center"/>
    </xf>
    <xf numFmtId="0" fontId="13" fillId="0" borderId="3" xfId="0" applyFont="1" applyBorder="1" applyAlignment="1">
      <alignment vertical="center"/>
    </xf>
    <xf numFmtId="0" fontId="13" fillId="0" borderId="5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13" fillId="0" borderId="5" xfId="0" applyFont="1" applyBorder="1" applyAlignment="1">
      <alignment horizontal="right" vertical="center"/>
    </xf>
    <xf numFmtId="0" fontId="12" fillId="0" borderId="5" xfId="0" applyFont="1" applyFill="1" applyBorder="1" applyAlignment="1">
      <alignment vertical="center"/>
    </xf>
    <xf numFmtId="0" fontId="13" fillId="0" borderId="5" xfId="0" applyFont="1" applyFill="1" applyBorder="1" applyAlignment="1">
      <alignment vertical="center"/>
    </xf>
    <xf numFmtId="0" fontId="13" fillId="0" borderId="5" xfId="0" applyFont="1" applyFill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0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12" fillId="0" borderId="16" xfId="0" applyFont="1" applyFill="1" applyBorder="1" applyAlignment="1">
      <alignment vertical="center"/>
    </xf>
    <xf numFmtId="49" fontId="13" fillId="0" borderId="17" xfId="0" applyNumberFormat="1" applyFont="1" applyFill="1" applyBorder="1" applyAlignment="1">
      <alignment horizontal="right" vertical="center"/>
    </xf>
    <xf numFmtId="0" fontId="5" fillId="0" borderId="30" xfId="0" applyFont="1" applyBorder="1" applyAlignment="1">
      <alignment vertical="center"/>
    </xf>
    <xf numFmtId="0" fontId="5" fillId="0" borderId="30" xfId="0" applyFont="1" applyBorder="1" applyAlignment="1">
      <alignment horizontal="center" vertical="center"/>
    </xf>
    <xf numFmtId="0" fontId="5" fillId="0" borderId="0" xfId="0" applyFont="1"/>
    <xf numFmtId="0" fontId="5" fillId="0" borderId="6" xfId="0" applyFont="1" applyBorder="1" applyAlignment="1">
      <alignment vertical="center"/>
    </xf>
    <xf numFmtId="0" fontId="5" fillId="0" borderId="31" xfId="0" applyFont="1" applyBorder="1" applyAlignment="1">
      <alignment vertical="center"/>
    </xf>
    <xf numFmtId="0" fontId="5" fillId="0" borderId="32" xfId="0" applyFont="1" applyBorder="1" applyAlignment="1">
      <alignment vertical="center"/>
    </xf>
    <xf numFmtId="0" fontId="15" fillId="0" borderId="2" xfId="0" applyFont="1" applyBorder="1" applyAlignment="1">
      <alignment horizontal="right" vertical="center"/>
    </xf>
    <xf numFmtId="0" fontId="15" fillId="0" borderId="13" xfId="0" applyFont="1" applyBorder="1" applyAlignment="1">
      <alignment horizontal="right" vertical="center"/>
    </xf>
    <xf numFmtId="0" fontId="15" fillId="0" borderId="3" xfId="0" applyFont="1" applyBorder="1" applyAlignment="1">
      <alignment horizontal="right" vertical="center"/>
    </xf>
    <xf numFmtId="0" fontId="5" fillId="0" borderId="16" xfId="0" applyFont="1" applyBorder="1" applyAlignment="1">
      <alignment vertical="center"/>
    </xf>
    <xf numFmtId="0" fontId="5" fillId="0" borderId="5" xfId="0" applyFont="1" applyFill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49" fontId="5" fillId="0" borderId="5" xfId="0" applyNumberFormat="1" applyFont="1" applyFill="1" applyBorder="1" applyAlignment="1">
      <alignment horizontal="left" vertical="center"/>
    </xf>
    <xf numFmtId="9" fontId="5" fillId="0" borderId="5" xfId="0" applyNumberFormat="1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2" fontId="13" fillId="0" borderId="2" xfId="0" applyNumberFormat="1" applyFont="1" applyBorder="1" applyAlignment="1">
      <alignment vertical="center"/>
    </xf>
    <xf numFmtId="2" fontId="13" fillId="0" borderId="3" xfId="0" applyNumberFormat="1" applyFont="1" applyBorder="1" applyAlignment="1">
      <alignment vertical="center"/>
    </xf>
    <xf numFmtId="2" fontId="13" fillId="0" borderId="5" xfId="0" applyNumberFormat="1" applyFont="1" applyBorder="1" applyAlignment="1">
      <alignment vertical="center"/>
    </xf>
    <xf numFmtId="2" fontId="5" fillId="0" borderId="30" xfId="0" applyNumberFormat="1" applyFont="1" applyBorder="1" applyAlignment="1">
      <alignment vertical="center"/>
    </xf>
    <xf numFmtId="2" fontId="5" fillId="0" borderId="4" xfId="0" applyNumberFormat="1" applyFont="1" applyBorder="1" applyAlignment="1">
      <alignment vertical="center"/>
    </xf>
    <xf numFmtId="2" fontId="5" fillId="0" borderId="0" xfId="0" applyNumberFormat="1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5" fillId="0" borderId="33" xfId="0" applyFont="1" applyFill="1" applyBorder="1" applyAlignment="1">
      <alignment vertical="center"/>
    </xf>
    <xf numFmtId="0" fontId="5" fillId="0" borderId="34" xfId="0" applyFont="1" applyFill="1" applyBorder="1" applyAlignment="1">
      <alignment vertical="center"/>
    </xf>
    <xf numFmtId="0" fontId="5" fillId="0" borderId="35" xfId="0" applyFont="1" applyBorder="1" applyAlignment="1">
      <alignment vertical="center"/>
    </xf>
    <xf numFmtId="0" fontId="5" fillId="0" borderId="36" xfId="0" applyFont="1" applyBorder="1" applyAlignment="1">
      <alignment vertical="center"/>
    </xf>
    <xf numFmtId="0" fontId="5" fillId="0" borderId="37" xfId="0" applyFont="1" applyBorder="1" applyAlignment="1">
      <alignment vertical="center"/>
    </xf>
    <xf numFmtId="0" fontId="5" fillId="0" borderId="38" xfId="0" applyFont="1" applyBorder="1" applyAlignment="1">
      <alignment vertical="center"/>
    </xf>
    <xf numFmtId="0" fontId="16" fillId="0" borderId="5" xfId="0" applyFont="1" applyBorder="1" applyAlignment="1">
      <alignment horizontal="center" vertical="center"/>
    </xf>
    <xf numFmtId="0" fontId="15" fillId="0" borderId="11" xfId="0" applyFont="1" applyBorder="1" applyAlignment="1">
      <alignment horizontal="right" vertical="center"/>
    </xf>
    <xf numFmtId="0" fontId="5" fillId="0" borderId="17" xfId="0" applyFont="1" applyBorder="1" applyAlignment="1">
      <alignment horizontal="left" vertical="center"/>
    </xf>
    <xf numFmtId="0" fontId="13" fillId="0" borderId="3" xfId="0" applyFont="1" applyBorder="1" applyAlignment="1">
      <alignment horizontal="left" vertical="center"/>
    </xf>
    <xf numFmtId="0" fontId="12" fillId="2" borderId="26" xfId="0" applyFont="1" applyFill="1" applyBorder="1" applyAlignment="1">
      <alignment vertical="center"/>
    </xf>
    <xf numFmtId="0" fontId="5" fillId="0" borderId="17" xfId="0" applyNumberFormat="1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5" fillId="0" borderId="6" xfId="0" applyFont="1" applyBorder="1" applyAlignment="1">
      <alignment horizontal="right" vertical="center"/>
    </xf>
    <xf numFmtId="0" fontId="18" fillId="0" borderId="0" xfId="0" applyFont="1" applyBorder="1" applyAlignment="1">
      <alignment vertical="center"/>
    </xf>
    <xf numFmtId="0" fontId="18" fillId="0" borderId="3" xfId="0" applyFont="1" applyBorder="1" applyAlignment="1">
      <alignment vertical="center"/>
    </xf>
    <xf numFmtId="0" fontId="5" fillId="0" borderId="0" xfId="0" applyNumberFormat="1" applyFont="1" applyBorder="1" applyAlignment="1">
      <alignment horizontal="center" vertical="center"/>
    </xf>
    <xf numFmtId="0" fontId="5" fillId="0" borderId="0" xfId="0" applyNumberFormat="1" applyFont="1" applyBorder="1" applyAlignment="1">
      <alignment horizontal="left" vertical="center"/>
    </xf>
    <xf numFmtId="164" fontId="5" fillId="0" borderId="0" xfId="0" applyNumberFormat="1" applyFont="1" applyBorder="1" applyAlignment="1">
      <alignment horizontal="left" vertical="top"/>
    </xf>
    <xf numFmtId="0" fontId="5" fillId="0" borderId="0" xfId="0" applyFont="1" applyBorder="1" applyAlignment="1">
      <alignment horizontal="left" vertical="top"/>
    </xf>
    <xf numFmtId="0" fontId="5" fillId="0" borderId="18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49" fontId="5" fillId="0" borderId="4" xfId="0" applyNumberFormat="1" applyFont="1" applyBorder="1" applyAlignment="1">
      <alignment vertical="center"/>
    </xf>
    <xf numFmtId="0" fontId="5" fillId="0" borderId="6" xfId="0" applyNumberFormat="1" applyFont="1" applyBorder="1" applyAlignment="1">
      <alignment vertical="center"/>
    </xf>
    <xf numFmtId="49" fontId="5" fillId="0" borderId="4" xfId="0" applyNumberFormat="1" applyFont="1" applyBorder="1" applyAlignment="1">
      <alignment horizontal="left" vertical="center"/>
    </xf>
    <xf numFmtId="0" fontId="5" fillId="0" borderId="3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5" fillId="0" borderId="1" xfId="0" applyFont="1" applyBorder="1" applyAlignment="1">
      <alignment horizontal="left" vertical="center"/>
    </xf>
    <xf numFmtId="0" fontId="5" fillId="0" borderId="19" xfId="0" applyFont="1" applyBorder="1" applyAlignment="1">
      <alignment horizontal="center" vertical="center"/>
    </xf>
    <xf numFmtId="0" fontId="9" fillId="0" borderId="4" xfId="0" applyFont="1" applyBorder="1" applyAlignment="1">
      <alignment horizontal="left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12" fillId="0" borderId="2" xfId="0" applyFont="1" applyBorder="1" applyAlignment="1">
      <alignment horizontal="left" vertical="center"/>
    </xf>
    <xf numFmtId="21" fontId="5" fillId="0" borderId="1" xfId="0" applyNumberFormat="1" applyFont="1" applyBorder="1" applyAlignment="1">
      <alignment horizontal="center" vertical="center"/>
    </xf>
    <xf numFmtId="0" fontId="5" fillId="0" borderId="39" xfId="0" applyNumberFormat="1" applyFont="1" applyBorder="1" applyAlignment="1">
      <alignment horizontal="center" vertical="center"/>
    </xf>
    <xf numFmtId="0" fontId="5" fillId="0" borderId="40" xfId="0" applyNumberFormat="1" applyFont="1" applyBorder="1" applyAlignment="1">
      <alignment horizontal="center" vertical="center"/>
    </xf>
    <xf numFmtId="0" fontId="5" fillId="0" borderId="40" xfId="0" applyFont="1" applyBorder="1" applyAlignment="1">
      <alignment horizontal="left" vertical="center"/>
    </xf>
    <xf numFmtId="0" fontId="5" fillId="0" borderId="40" xfId="0" applyFont="1" applyBorder="1" applyAlignment="1">
      <alignment horizontal="center" vertical="center"/>
    </xf>
    <xf numFmtId="21" fontId="5" fillId="0" borderId="40" xfId="0" applyNumberFormat="1" applyFont="1" applyBorder="1" applyAlignment="1">
      <alignment horizontal="center" vertical="center"/>
    </xf>
    <xf numFmtId="2" fontId="5" fillId="0" borderId="40" xfId="0" applyNumberFormat="1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/>
    </xf>
    <xf numFmtId="0" fontId="15" fillId="2" borderId="17" xfId="0" applyFont="1" applyFill="1" applyBorder="1" applyAlignment="1">
      <alignment horizontal="center" vertical="center"/>
    </xf>
    <xf numFmtId="0" fontId="16" fillId="0" borderId="21" xfId="0" applyFont="1" applyFill="1" applyBorder="1" applyAlignment="1">
      <alignment horizontal="center" vertical="center"/>
    </xf>
    <xf numFmtId="0" fontId="16" fillId="0" borderId="22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6" fillId="2" borderId="23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6" fillId="2" borderId="24" xfId="3" applyFont="1" applyFill="1" applyBorder="1" applyAlignment="1">
      <alignment horizontal="center" vertical="center" wrapText="1"/>
    </xf>
    <xf numFmtId="0" fontId="6" fillId="2" borderId="1" xfId="3" applyFont="1" applyFill="1" applyBorder="1" applyAlignment="1">
      <alignment horizontal="center" vertical="center" wrapText="1"/>
    </xf>
    <xf numFmtId="0" fontId="15" fillId="2" borderId="16" xfId="0" applyFont="1" applyFill="1" applyBorder="1" applyAlignment="1">
      <alignment horizontal="center" vertical="center"/>
    </xf>
    <xf numFmtId="0" fontId="12" fillId="2" borderId="28" xfId="0" applyFont="1" applyFill="1" applyBorder="1" applyAlignment="1">
      <alignment horizontal="center" vertical="center"/>
    </xf>
    <xf numFmtId="0" fontId="12" fillId="2" borderId="26" xfId="0" applyFont="1" applyFill="1" applyBorder="1" applyAlignment="1">
      <alignment horizontal="center" vertical="center"/>
    </xf>
    <xf numFmtId="0" fontId="16" fillId="0" borderId="20" xfId="0" applyFont="1" applyFill="1" applyBorder="1" applyAlignment="1">
      <alignment horizontal="center" vertical="center"/>
    </xf>
    <xf numFmtId="0" fontId="12" fillId="2" borderId="29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17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 wrapText="1"/>
    </xf>
    <xf numFmtId="0" fontId="12" fillId="2" borderId="16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6" fillId="2" borderId="24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left" vertical="center"/>
    </xf>
    <xf numFmtId="0" fontId="9" fillId="0" borderId="5" xfId="0" applyFont="1" applyBorder="1" applyAlignment="1">
      <alignment horizontal="left" vertical="center"/>
    </xf>
    <xf numFmtId="0" fontId="9" fillId="0" borderId="17" xfId="0" applyFont="1" applyBorder="1" applyAlignment="1">
      <alignment horizontal="left" vertical="center"/>
    </xf>
    <xf numFmtId="2" fontId="6" fillId="2" borderId="24" xfId="3" applyNumberFormat="1" applyFont="1" applyFill="1" applyBorder="1" applyAlignment="1">
      <alignment horizontal="center" vertical="center" wrapText="1"/>
    </xf>
    <xf numFmtId="2" fontId="6" fillId="2" borderId="1" xfId="3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2" fillId="0" borderId="12" xfId="0" applyFont="1" applyBorder="1" applyAlignment="1">
      <alignment horizontal="left" vertical="center"/>
    </xf>
    <xf numFmtId="0" fontId="12" fillId="0" borderId="2" xfId="0" applyFont="1" applyBorder="1" applyAlignment="1">
      <alignment horizontal="left" vertical="center"/>
    </xf>
    <xf numFmtId="0" fontId="12" fillId="0" borderId="14" xfId="0" applyFont="1" applyFill="1" applyBorder="1" applyAlignment="1">
      <alignment horizontal="left" vertical="center"/>
    </xf>
    <xf numFmtId="0" fontId="12" fillId="0" borderId="3" xfId="0" applyFont="1" applyFill="1" applyBorder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11" fillId="3" borderId="10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1" fillId="3" borderId="11" xfId="0" applyFont="1" applyFill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11" xfId="0" applyFont="1" applyBorder="1" applyAlignment="1">
      <alignment horizontal="center" vertical="center"/>
    </xf>
  </cellXfs>
  <cellStyles count="8">
    <cellStyle name="Обычный" xfId="0" builtinId="0"/>
    <cellStyle name="Обычный 12" xfId="1"/>
    <cellStyle name="Обычный 2" xfId="2"/>
    <cellStyle name="Обычный 2 2" xfId="6"/>
    <cellStyle name="Обычный 2 3" xfId="5"/>
    <cellStyle name="Обычный 3" xfId="7"/>
    <cellStyle name="Обычный 4" xfId="4"/>
    <cellStyle name="Обычный_Стартовый протокол Смирнов_20101106_Results" xfId="3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74257</xdr:colOff>
      <xdr:row>3</xdr:row>
      <xdr:rowOff>19839</xdr:rowOff>
    </xdr:to>
    <xdr:pic>
      <xdr:nvPicPr>
        <xdr:cNvPr id="6" name="Рисунок 5">
          <a:extLst>
            <a:ext uri="{FF2B5EF4-FFF2-40B4-BE49-F238E27FC236}">
              <a16:creationId xmlns="" xmlns:a16="http://schemas.microsoft.com/office/drawing/2014/main" id="{663D9C08-9E95-4B8C-A300-D4DE69AB0652}"/>
            </a:ext>
          </a:extLst>
        </xdr:cNvPr>
        <xdr:cNvPicPr/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54317" cy="671349"/>
        </a:xfrm>
        <a:prstGeom prst="rect">
          <a:avLst/>
        </a:prstGeom>
      </xdr:spPr>
    </xdr:pic>
    <xdr:clientData/>
  </xdr:twoCellAnchor>
  <xdr:twoCellAnchor editAs="oneCell">
    <xdr:from>
      <xdr:col>1</xdr:col>
      <xdr:colOff>302077</xdr:colOff>
      <xdr:row>0</xdr:row>
      <xdr:rowOff>93383</xdr:rowOff>
    </xdr:from>
    <xdr:to>
      <xdr:col>2</xdr:col>
      <xdr:colOff>835024</xdr:colOff>
      <xdr:row>3</xdr:row>
      <xdr:rowOff>58512</xdr:rowOff>
    </xdr:to>
    <xdr:pic>
      <xdr:nvPicPr>
        <xdr:cNvPr id="11" name="Рисунок 10">
          <a:extLst>
            <a:ext uri="{FF2B5EF4-FFF2-40B4-BE49-F238E27FC236}">
              <a16:creationId xmlns:a16="http://schemas.microsoft.com/office/drawing/2014/main" xmlns="" id="{17883CC1-D7C9-4BBD-A135-1C665ED90809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4720" y="93383"/>
          <a:ext cx="995590" cy="618272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5</xdr:row>
      <xdr:rowOff>0</xdr:rowOff>
    </xdr:from>
    <xdr:to>
      <xdr:col>15</xdr:col>
      <xdr:colOff>304800</xdr:colOff>
      <xdr:row>6</xdr:row>
      <xdr:rowOff>9525</xdr:rowOff>
    </xdr:to>
    <xdr:sp macro="" textlink="">
      <xdr:nvSpPr>
        <xdr:cNvPr id="1025" name="AutoShape 1" descr="https://gerbu.ru/wp-content/uploads/2018/11/2000px-Coat_of_arms_of_Samara_Oblast.svg_.png"/>
        <xdr:cNvSpPr>
          <a:spLocks noChangeAspect="1" noChangeArrowheads="1"/>
        </xdr:cNvSpPr>
      </xdr:nvSpPr>
      <xdr:spPr bwMode="auto">
        <a:xfrm>
          <a:off x="12334875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367393</xdr:colOff>
      <xdr:row>0</xdr:row>
      <xdr:rowOff>68036</xdr:rowOff>
    </xdr:from>
    <xdr:to>
      <xdr:col>11</xdr:col>
      <xdr:colOff>1197429</xdr:colOff>
      <xdr:row>4</xdr:row>
      <xdr:rowOff>69136</xdr:rowOff>
    </xdr:to>
    <xdr:pic>
      <xdr:nvPicPr>
        <xdr:cNvPr id="10" name="Рисунок 9" descr="https://i0.wp.com/mignsk.ru/wp-content/uploads/2021/07/dwooagwxcaep4sc.jpg-large.jpg?w=1200&amp;ssl=1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212" t="8437" r="20923" b="3798"/>
        <a:stretch/>
      </xdr:blipFill>
      <xdr:spPr bwMode="auto">
        <a:xfrm>
          <a:off x="9606643" y="68036"/>
          <a:ext cx="830036" cy="8719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381000</xdr:colOff>
      <xdr:row>0</xdr:row>
      <xdr:rowOff>122464</xdr:rowOff>
    </xdr:from>
    <xdr:to>
      <xdr:col>11</xdr:col>
      <xdr:colOff>217714</xdr:colOff>
      <xdr:row>3</xdr:row>
      <xdr:rowOff>193578</xdr:rowOff>
    </xdr:to>
    <xdr:pic>
      <xdr:nvPicPr>
        <xdr:cNvPr id="14" name="Рисунок 13" descr="https://sun1-98.userapi.com/s/v1/ig2/V-lpIGWU8h6zrgc4ntoa_j6TEQd_jdqLllTcOp_MoHMvmqmOHB34Vy3P1bYi9R5_RYIsvBtnX5L_cKXRL8L0KNDR.jpg?size=200x200&amp;quality=96&amp;crop=30,0,840,840&amp;ava=1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35786" y="122464"/>
          <a:ext cx="721179" cy="7242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  <pageSetUpPr fitToPage="1"/>
  </sheetPr>
  <dimension ref="A1:Q61"/>
  <sheetViews>
    <sheetView tabSelected="1" view="pageBreakPreview" topLeftCell="A17" zoomScale="95" zoomScaleNormal="100" zoomScaleSheetLayoutView="95" workbookViewId="0">
      <selection activeCell="H33" sqref="H33"/>
    </sheetView>
  </sheetViews>
  <sheetFormatPr defaultColWidth="9.140625" defaultRowHeight="12.75" x14ac:dyDescent="0.2"/>
  <cols>
    <col min="1" max="1" width="7" style="1" customWidth="1"/>
    <col min="2" max="2" width="7" style="13" customWidth="1"/>
    <col min="3" max="3" width="13.28515625" style="13" customWidth="1"/>
    <col min="4" max="4" width="21.85546875" style="1" customWidth="1"/>
    <col min="5" max="5" width="11.7109375" style="1" customWidth="1"/>
    <col min="6" max="6" width="8.42578125" style="1" customWidth="1"/>
    <col min="7" max="7" width="22.42578125" style="1" customWidth="1"/>
    <col min="8" max="8" width="11.42578125" style="1" customWidth="1"/>
    <col min="9" max="9" width="12.28515625" style="1" customWidth="1"/>
    <col min="10" max="10" width="11.7109375" style="40" customWidth="1"/>
    <col min="11" max="11" width="13.28515625" style="1" customWidth="1"/>
    <col min="12" max="12" width="18.7109375" style="1" customWidth="1"/>
    <col min="13" max="16384" width="9.140625" style="1"/>
  </cols>
  <sheetData>
    <row r="1" spans="1:17" ht="17.25" customHeight="1" x14ac:dyDescent="0.2">
      <c r="A1" s="119" t="s">
        <v>0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</row>
    <row r="2" spans="1:17" ht="17.25" customHeight="1" x14ac:dyDescent="0.2">
      <c r="A2" s="119" t="s">
        <v>83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</row>
    <row r="3" spans="1:17" ht="17.25" customHeight="1" x14ac:dyDescent="0.2">
      <c r="A3" s="119" t="s">
        <v>11</v>
      </c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</row>
    <row r="4" spans="1:17" ht="17.25" customHeight="1" x14ac:dyDescent="0.2">
      <c r="A4" s="119" t="s">
        <v>84</v>
      </c>
      <c r="B4" s="119"/>
      <c r="C4" s="119"/>
      <c r="D4" s="119"/>
      <c r="E4" s="119"/>
      <c r="F4" s="119"/>
      <c r="G4" s="119"/>
      <c r="H4" s="119"/>
      <c r="I4" s="119"/>
      <c r="J4" s="119"/>
      <c r="K4" s="119"/>
      <c r="L4" s="119"/>
    </row>
    <row r="5" spans="1:17" ht="6" customHeight="1" x14ac:dyDescent="0.2">
      <c r="A5" s="120" t="s">
        <v>40</v>
      </c>
      <c r="B5" s="120"/>
      <c r="C5" s="120"/>
      <c r="D5" s="120"/>
      <c r="E5" s="120"/>
      <c r="F5" s="120"/>
      <c r="G5" s="120"/>
      <c r="H5" s="120"/>
      <c r="I5" s="120"/>
      <c r="J5" s="120"/>
      <c r="K5" s="120"/>
      <c r="L5" s="120"/>
      <c r="O5" s="22"/>
    </row>
    <row r="6" spans="1:17" s="2" customFormat="1" ht="23.25" customHeight="1" x14ac:dyDescent="0.2">
      <c r="A6" s="125" t="s">
        <v>45</v>
      </c>
      <c r="B6" s="125"/>
      <c r="C6" s="125"/>
      <c r="D6" s="125"/>
      <c r="E6" s="125"/>
      <c r="F6" s="125"/>
      <c r="G6" s="125"/>
      <c r="H6" s="125"/>
      <c r="I6" s="125"/>
      <c r="J6" s="125"/>
      <c r="K6" s="125"/>
      <c r="L6" s="125"/>
      <c r="P6"/>
      <c r="Q6" s="22"/>
    </row>
    <row r="7" spans="1:17" s="2" customFormat="1" ht="18" customHeight="1" x14ac:dyDescent="0.2">
      <c r="A7" s="126" t="s">
        <v>17</v>
      </c>
      <c r="B7" s="126"/>
      <c r="C7" s="126"/>
      <c r="D7" s="126"/>
      <c r="E7" s="126"/>
      <c r="F7" s="126"/>
      <c r="G7" s="126"/>
      <c r="H7" s="126"/>
      <c r="I7" s="126"/>
      <c r="J7" s="126"/>
      <c r="K7" s="126"/>
      <c r="L7" s="126"/>
      <c r="O7"/>
    </row>
    <row r="8" spans="1:17" s="2" customFormat="1" ht="18.75" customHeight="1" thickBot="1" x14ac:dyDescent="0.25">
      <c r="A8" s="130" t="s">
        <v>49</v>
      </c>
      <c r="B8" s="130"/>
      <c r="C8" s="130"/>
      <c r="D8" s="130"/>
      <c r="E8" s="130"/>
      <c r="F8" s="130"/>
      <c r="G8" s="130"/>
      <c r="H8" s="130"/>
      <c r="I8" s="130"/>
      <c r="J8" s="130"/>
      <c r="K8" s="130"/>
      <c r="L8" s="130"/>
    </row>
    <row r="9" spans="1:17" ht="19.5" customHeight="1" thickTop="1" x14ac:dyDescent="0.2">
      <c r="A9" s="127" t="s">
        <v>22</v>
      </c>
      <c r="B9" s="128"/>
      <c r="C9" s="128"/>
      <c r="D9" s="128"/>
      <c r="E9" s="128"/>
      <c r="F9" s="128"/>
      <c r="G9" s="128"/>
      <c r="H9" s="128"/>
      <c r="I9" s="128"/>
      <c r="J9" s="128"/>
      <c r="K9" s="128"/>
      <c r="L9" s="129"/>
    </row>
    <row r="10" spans="1:17" ht="18" customHeight="1" x14ac:dyDescent="0.2">
      <c r="A10" s="134" t="s">
        <v>86</v>
      </c>
      <c r="B10" s="135"/>
      <c r="C10" s="135"/>
      <c r="D10" s="135"/>
      <c r="E10" s="135"/>
      <c r="F10" s="135"/>
      <c r="G10" s="135"/>
      <c r="H10" s="135"/>
      <c r="I10" s="135"/>
      <c r="J10" s="135"/>
      <c r="K10" s="135"/>
      <c r="L10" s="136"/>
      <c r="P10"/>
    </row>
    <row r="11" spans="1:17" ht="19.5" customHeight="1" x14ac:dyDescent="0.2">
      <c r="A11" s="137" t="s">
        <v>85</v>
      </c>
      <c r="B11" s="138"/>
      <c r="C11" s="138"/>
      <c r="D11" s="138"/>
      <c r="E11" s="138"/>
      <c r="F11" s="138"/>
      <c r="G11" s="138"/>
      <c r="H11" s="138"/>
      <c r="I11" s="138"/>
      <c r="J11" s="138"/>
      <c r="K11" s="138"/>
      <c r="L11" s="139"/>
    </row>
    <row r="12" spans="1:17" ht="5.25" customHeight="1" x14ac:dyDescent="0.2">
      <c r="A12" s="131" t="s">
        <v>40</v>
      </c>
      <c r="B12" s="132"/>
      <c r="C12" s="132"/>
      <c r="D12" s="132"/>
      <c r="E12" s="132"/>
      <c r="F12" s="132"/>
      <c r="G12" s="132"/>
      <c r="H12" s="132"/>
      <c r="I12" s="132"/>
      <c r="J12" s="132"/>
      <c r="K12" s="132"/>
      <c r="L12" s="133"/>
    </row>
    <row r="13" spans="1:17" ht="15.75" x14ac:dyDescent="0.2">
      <c r="A13" s="121" t="s">
        <v>50</v>
      </c>
      <c r="B13" s="122"/>
      <c r="C13" s="122"/>
      <c r="D13" s="122"/>
      <c r="E13" s="5"/>
      <c r="F13" s="5"/>
      <c r="G13" s="80" t="s">
        <v>51</v>
      </c>
      <c r="H13" s="5"/>
      <c r="I13" s="5"/>
      <c r="J13" s="35"/>
      <c r="K13" s="26"/>
      <c r="L13" s="27" t="s">
        <v>89</v>
      </c>
    </row>
    <row r="14" spans="1:17" ht="15.75" x14ac:dyDescent="0.2">
      <c r="A14" s="123" t="s">
        <v>87</v>
      </c>
      <c r="B14" s="124"/>
      <c r="C14" s="124"/>
      <c r="D14" s="124"/>
      <c r="E14" s="6"/>
      <c r="F14" s="6"/>
      <c r="G14" s="51" t="s">
        <v>88</v>
      </c>
      <c r="H14" s="6"/>
      <c r="I14" s="6"/>
      <c r="J14" s="36"/>
      <c r="K14" s="28"/>
      <c r="L14" s="49" t="s">
        <v>52</v>
      </c>
    </row>
    <row r="15" spans="1:17" ht="15" x14ac:dyDescent="0.2">
      <c r="A15" s="110" t="s">
        <v>10</v>
      </c>
      <c r="B15" s="106"/>
      <c r="C15" s="106"/>
      <c r="D15" s="106"/>
      <c r="E15" s="106"/>
      <c r="F15" s="106"/>
      <c r="G15" s="111"/>
      <c r="H15" s="105" t="s">
        <v>1</v>
      </c>
      <c r="I15" s="106"/>
      <c r="J15" s="106"/>
      <c r="K15" s="106"/>
      <c r="L15" s="107"/>
    </row>
    <row r="16" spans="1:17" ht="15" x14ac:dyDescent="0.2">
      <c r="A16" s="18" t="s">
        <v>18</v>
      </c>
      <c r="B16" s="14"/>
      <c r="C16" s="14"/>
      <c r="D16" s="10"/>
      <c r="E16" s="11"/>
      <c r="F16" s="10"/>
      <c r="G16" s="12" t="s">
        <v>40</v>
      </c>
      <c r="H16" s="114" t="s">
        <v>53</v>
      </c>
      <c r="I16" s="115"/>
      <c r="J16" s="115"/>
      <c r="K16" s="115"/>
      <c r="L16" s="116"/>
    </row>
    <row r="17" spans="1:12" ht="15" x14ac:dyDescent="0.2">
      <c r="A17" s="18" t="s">
        <v>19</v>
      </c>
      <c r="B17" s="14"/>
      <c r="C17" s="14"/>
      <c r="D17" s="9"/>
      <c r="E17" s="11"/>
      <c r="F17" s="10"/>
      <c r="G17" s="9" t="s">
        <v>54</v>
      </c>
      <c r="H17" s="114" t="s">
        <v>46</v>
      </c>
      <c r="I17" s="115"/>
      <c r="J17" s="115"/>
      <c r="K17" s="115"/>
      <c r="L17" s="116"/>
    </row>
    <row r="18" spans="1:12" ht="15" x14ac:dyDescent="0.2">
      <c r="A18" s="18" t="s">
        <v>20</v>
      </c>
      <c r="B18" s="14"/>
      <c r="C18" s="14"/>
      <c r="D18" s="9"/>
      <c r="E18" s="11"/>
      <c r="F18" s="10"/>
      <c r="G18" s="9" t="s">
        <v>55</v>
      </c>
      <c r="H18" s="114" t="s">
        <v>47</v>
      </c>
      <c r="I18" s="115"/>
      <c r="J18" s="115"/>
      <c r="K18" s="115"/>
      <c r="L18" s="116"/>
    </row>
    <row r="19" spans="1:12" ht="16.5" thickBot="1" x14ac:dyDescent="0.25">
      <c r="A19" s="18" t="s">
        <v>16</v>
      </c>
      <c r="B19" s="15"/>
      <c r="C19" s="15"/>
      <c r="D19" s="8"/>
      <c r="E19" s="8"/>
      <c r="F19" s="8"/>
      <c r="G19" s="9" t="s">
        <v>56</v>
      </c>
      <c r="H19" s="76" t="s">
        <v>38</v>
      </c>
      <c r="I19" s="7"/>
      <c r="J19" s="37"/>
      <c r="K19" s="48">
        <v>72</v>
      </c>
      <c r="L19" s="19" t="s">
        <v>90</v>
      </c>
    </row>
    <row r="20" spans="1:12" ht="6" customHeight="1" thickTop="1" thickBot="1" x14ac:dyDescent="0.25">
      <c r="A20" s="24"/>
      <c r="B20" s="21"/>
      <c r="C20" s="21"/>
      <c r="D20" s="20"/>
      <c r="E20" s="20"/>
      <c r="F20" s="20"/>
      <c r="G20" s="20"/>
      <c r="H20" s="20"/>
      <c r="I20" s="20"/>
      <c r="J20" s="38"/>
      <c r="K20" s="20"/>
      <c r="L20" s="25"/>
    </row>
    <row r="21" spans="1:12" s="3" customFormat="1" ht="21" customHeight="1" thickTop="1" x14ac:dyDescent="0.2">
      <c r="A21" s="96" t="s">
        <v>7</v>
      </c>
      <c r="B21" s="98" t="s">
        <v>13</v>
      </c>
      <c r="C21" s="98" t="s">
        <v>37</v>
      </c>
      <c r="D21" s="98" t="s">
        <v>2</v>
      </c>
      <c r="E21" s="98" t="s">
        <v>36</v>
      </c>
      <c r="F21" s="98" t="s">
        <v>9</v>
      </c>
      <c r="G21" s="98" t="s">
        <v>14</v>
      </c>
      <c r="H21" s="98" t="s">
        <v>8</v>
      </c>
      <c r="I21" s="98" t="s">
        <v>26</v>
      </c>
      <c r="J21" s="117" t="s">
        <v>23</v>
      </c>
      <c r="K21" s="112" t="s">
        <v>25</v>
      </c>
      <c r="L21" s="108" t="s">
        <v>15</v>
      </c>
    </row>
    <row r="22" spans="1:12" s="3" customFormat="1" ht="13.5" customHeight="1" x14ac:dyDescent="0.2">
      <c r="A22" s="97"/>
      <c r="B22" s="99"/>
      <c r="C22" s="99"/>
      <c r="D22" s="99"/>
      <c r="E22" s="99"/>
      <c r="F22" s="99"/>
      <c r="G22" s="99"/>
      <c r="H22" s="99"/>
      <c r="I22" s="99"/>
      <c r="J22" s="118"/>
      <c r="K22" s="113"/>
      <c r="L22" s="109"/>
    </row>
    <row r="23" spans="1:12" s="4" customFormat="1" ht="17.25" customHeight="1" x14ac:dyDescent="0.2">
      <c r="A23" s="62">
        <v>1</v>
      </c>
      <c r="B23" s="63">
        <v>199</v>
      </c>
      <c r="C23" s="63"/>
      <c r="D23" s="74" t="s">
        <v>64</v>
      </c>
      <c r="E23" s="64" t="s">
        <v>65</v>
      </c>
      <c r="F23" s="64" t="s">
        <v>33</v>
      </c>
      <c r="G23" s="64" t="s">
        <v>62</v>
      </c>
      <c r="H23" s="81">
        <v>6.2743055555555552E-2</v>
      </c>
      <c r="I23" s="81"/>
      <c r="J23" s="66">
        <f>IFERROR($K$19*3600/(HOUR(H23)*3600+MINUTE(H23)*60+SECOND(H23)),"")</f>
        <v>47.814056447149973</v>
      </c>
      <c r="K23" s="64"/>
      <c r="L23" s="75"/>
    </row>
    <row r="24" spans="1:12" s="4" customFormat="1" ht="17.25" customHeight="1" x14ac:dyDescent="0.2">
      <c r="A24" s="62">
        <v>2</v>
      </c>
      <c r="B24" s="63">
        <v>198</v>
      </c>
      <c r="C24" s="63"/>
      <c r="D24" s="74" t="s">
        <v>60</v>
      </c>
      <c r="E24" s="64" t="s">
        <v>61</v>
      </c>
      <c r="F24" s="64" t="s">
        <v>24</v>
      </c>
      <c r="G24" s="64" t="s">
        <v>62</v>
      </c>
      <c r="H24" s="81">
        <v>6.2893518518518529E-2</v>
      </c>
      <c r="I24" s="81">
        <f>H24-$H$23</f>
        <v>1.5046296296297723E-4</v>
      </c>
      <c r="J24" s="66">
        <f>IFERROR($K$19*3600/(HOUR(H24)*3600+MINUTE(H24)*60+SECOND(H24)),"")</f>
        <v>47.699668752300333</v>
      </c>
      <c r="K24" s="64"/>
      <c r="L24" s="75"/>
    </row>
    <row r="25" spans="1:12" s="4" customFormat="1" ht="17.25" customHeight="1" x14ac:dyDescent="0.2">
      <c r="A25" s="62">
        <v>3</v>
      </c>
      <c r="B25" s="63">
        <v>197</v>
      </c>
      <c r="C25" s="63"/>
      <c r="D25" s="74" t="s">
        <v>66</v>
      </c>
      <c r="E25" s="64" t="s">
        <v>61</v>
      </c>
      <c r="F25" s="64" t="s">
        <v>33</v>
      </c>
      <c r="G25" s="64" t="s">
        <v>62</v>
      </c>
      <c r="H25" s="81">
        <v>6.2974537037037037E-2</v>
      </c>
      <c r="I25" s="81">
        <f t="shared" ref="I25:I32" si="0">H25-$H$23</f>
        <v>2.3148148148148529E-4</v>
      </c>
      <c r="J25" s="66">
        <f t="shared" ref="J25:J33" si="1">IFERROR($K$19*3600/(HOUR(H25)*3600+MINUTE(H25)*60+SECOND(H25)),"")</f>
        <v>47.638301782760522</v>
      </c>
      <c r="K25" s="64"/>
      <c r="L25" s="75"/>
    </row>
    <row r="26" spans="1:12" s="4" customFormat="1" ht="17.25" customHeight="1" x14ac:dyDescent="0.2">
      <c r="A26" s="62">
        <v>4</v>
      </c>
      <c r="B26" s="63">
        <v>49</v>
      </c>
      <c r="C26" s="63"/>
      <c r="D26" s="74" t="s">
        <v>91</v>
      </c>
      <c r="E26" s="64" t="s">
        <v>63</v>
      </c>
      <c r="F26" s="63" t="s">
        <v>33</v>
      </c>
      <c r="G26" s="64" t="s">
        <v>62</v>
      </c>
      <c r="H26" s="81">
        <v>6.9837962962962963E-2</v>
      </c>
      <c r="I26" s="81">
        <f t="shared" si="0"/>
        <v>7.0949074074074109E-3</v>
      </c>
      <c r="J26" s="66">
        <f t="shared" si="1"/>
        <v>42.956579383493533</v>
      </c>
      <c r="K26" s="64"/>
      <c r="L26" s="75"/>
    </row>
    <row r="27" spans="1:12" s="4" customFormat="1" ht="17.25" customHeight="1" x14ac:dyDescent="0.2">
      <c r="A27" s="62">
        <v>5</v>
      </c>
      <c r="B27" s="63">
        <v>71</v>
      </c>
      <c r="C27" s="63"/>
      <c r="D27" s="74" t="s">
        <v>67</v>
      </c>
      <c r="E27" s="64" t="s">
        <v>68</v>
      </c>
      <c r="F27" s="63" t="s">
        <v>33</v>
      </c>
      <c r="G27" s="64" t="s">
        <v>62</v>
      </c>
      <c r="H27" s="81">
        <v>7.0173611111111103E-2</v>
      </c>
      <c r="I27" s="81">
        <f t="shared" si="0"/>
        <v>7.4305555555555514E-3</v>
      </c>
      <c r="J27" s="66">
        <f t="shared" si="1"/>
        <v>42.751113310242452</v>
      </c>
      <c r="K27" s="64"/>
      <c r="L27" s="75"/>
    </row>
    <row r="28" spans="1:12" s="4" customFormat="1" ht="17.25" customHeight="1" x14ac:dyDescent="0.2">
      <c r="A28" s="62">
        <v>6</v>
      </c>
      <c r="B28" s="63">
        <v>72</v>
      </c>
      <c r="C28" s="63"/>
      <c r="D28" s="74" t="s">
        <v>69</v>
      </c>
      <c r="E28" s="64" t="s">
        <v>70</v>
      </c>
      <c r="F28" s="63" t="s">
        <v>33</v>
      </c>
      <c r="G28" s="64" t="s">
        <v>62</v>
      </c>
      <c r="H28" s="81">
        <v>7.3611111111111113E-2</v>
      </c>
      <c r="I28" s="81">
        <f t="shared" si="0"/>
        <v>1.0868055555555561E-2</v>
      </c>
      <c r="J28" s="66">
        <f t="shared" si="1"/>
        <v>40.754716981132077</v>
      </c>
      <c r="K28" s="64"/>
      <c r="L28" s="75"/>
    </row>
    <row r="29" spans="1:12" s="4" customFormat="1" ht="17.25" customHeight="1" x14ac:dyDescent="0.2">
      <c r="A29" s="62">
        <v>7</v>
      </c>
      <c r="B29" s="63">
        <v>2</v>
      </c>
      <c r="C29" s="63"/>
      <c r="D29" s="74" t="s">
        <v>71</v>
      </c>
      <c r="E29" s="64" t="s">
        <v>72</v>
      </c>
      <c r="F29" s="63" t="s">
        <v>33</v>
      </c>
      <c r="G29" s="64" t="s">
        <v>62</v>
      </c>
      <c r="H29" s="81">
        <v>7.3611111111111113E-2</v>
      </c>
      <c r="I29" s="81">
        <f t="shared" si="0"/>
        <v>1.0868055555555561E-2</v>
      </c>
      <c r="J29" s="66">
        <f t="shared" si="1"/>
        <v>40.754716981132077</v>
      </c>
      <c r="K29" s="64"/>
      <c r="L29" s="75"/>
    </row>
    <row r="30" spans="1:12" s="4" customFormat="1" ht="17.25" customHeight="1" x14ac:dyDescent="0.2">
      <c r="A30" s="62">
        <v>8</v>
      </c>
      <c r="B30" s="63">
        <v>274</v>
      </c>
      <c r="C30" s="63"/>
      <c r="D30" s="74" t="s">
        <v>73</v>
      </c>
      <c r="E30" s="64" t="s">
        <v>74</v>
      </c>
      <c r="F30" s="63" t="s">
        <v>33</v>
      </c>
      <c r="G30" s="64" t="s">
        <v>62</v>
      </c>
      <c r="H30" s="81">
        <v>7.3611111111111113E-2</v>
      </c>
      <c r="I30" s="81">
        <f t="shared" si="0"/>
        <v>1.0868055555555561E-2</v>
      </c>
      <c r="J30" s="66">
        <f t="shared" si="1"/>
        <v>40.754716981132077</v>
      </c>
      <c r="K30" s="64"/>
      <c r="L30" s="75"/>
    </row>
    <row r="31" spans="1:12" s="4" customFormat="1" ht="17.25" customHeight="1" x14ac:dyDescent="0.2">
      <c r="A31" s="62">
        <v>9</v>
      </c>
      <c r="B31" s="63">
        <v>305</v>
      </c>
      <c r="C31" s="63"/>
      <c r="D31" s="74" t="s">
        <v>75</v>
      </c>
      <c r="E31" s="64" t="s">
        <v>76</v>
      </c>
      <c r="F31" s="63" t="s">
        <v>33</v>
      </c>
      <c r="G31" s="64" t="s">
        <v>77</v>
      </c>
      <c r="H31" s="81">
        <v>7.3611111111111113E-2</v>
      </c>
      <c r="I31" s="81">
        <f t="shared" si="0"/>
        <v>1.0868055555555561E-2</v>
      </c>
      <c r="J31" s="66">
        <f t="shared" si="1"/>
        <v>40.754716981132077</v>
      </c>
      <c r="K31" s="64"/>
      <c r="L31" s="75"/>
    </row>
    <row r="32" spans="1:12" s="4" customFormat="1" ht="17.25" customHeight="1" x14ac:dyDescent="0.2">
      <c r="A32" s="62">
        <v>10</v>
      </c>
      <c r="B32" s="63">
        <v>307</v>
      </c>
      <c r="C32" s="63"/>
      <c r="D32" s="74" t="s">
        <v>78</v>
      </c>
      <c r="E32" s="64" t="s">
        <v>79</v>
      </c>
      <c r="F32" s="63" t="s">
        <v>41</v>
      </c>
      <c r="G32" s="64" t="s">
        <v>77</v>
      </c>
      <c r="H32" s="81">
        <v>7.3611111111111113E-2</v>
      </c>
      <c r="I32" s="81">
        <f t="shared" si="0"/>
        <v>1.0868055555555561E-2</v>
      </c>
      <c r="J32" s="66">
        <f t="shared" si="1"/>
        <v>40.754716981132077</v>
      </c>
      <c r="K32" s="64"/>
      <c r="L32" s="75"/>
    </row>
    <row r="33" spans="1:12" s="4" customFormat="1" ht="17.25" customHeight="1" thickBot="1" x14ac:dyDescent="0.25">
      <c r="A33" s="82" t="s">
        <v>92</v>
      </c>
      <c r="B33" s="83">
        <v>35</v>
      </c>
      <c r="C33" s="83"/>
      <c r="D33" s="84" t="s">
        <v>57</v>
      </c>
      <c r="E33" s="85" t="s">
        <v>58</v>
      </c>
      <c r="F33" s="85" t="s">
        <v>33</v>
      </c>
      <c r="G33" s="85" t="s">
        <v>59</v>
      </c>
      <c r="H33" s="86"/>
      <c r="I33" s="86"/>
      <c r="J33" s="87" t="str">
        <f t="shared" si="1"/>
        <v/>
      </c>
      <c r="K33" s="85"/>
      <c r="L33" s="88"/>
    </row>
    <row r="34" spans="1:12" s="4" customFormat="1" ht="9" customHeight="1" thickTop="1" thickBot="1" x14ac:dyDescent="0.25">
      <c r="A34" s="54"/>
      <c r="B34" s="58"/>
      <c r="C34" s="59"/>
      <c r="D34" s="41"/>
      <c r="E34" s="41"/>
      <c r="F34" s="54"/>
      <c r="G34" s="41"/>
      <c r="H34" s="60"/>
      <c r="I34" s="60"/>
      <c r="J34" s="61"/>
      <c r="K34" s="61"/>
      <c r="L34" s="61"/>
    </row>
    <row r="35" spans="1:12" s="4" customFormat="1" ht="18" customHeight="1" thickTop="1" x14ac:dyDescent="0.2">
      <c r="A35" s="101" t="s">
        <v>5</v>
      </c>
      <c r="B35" s="102"/>
      <c r="C35" s="102"/>
      <c r="D35" s="102"/>
      <c r="E35" s="52"/>
      <c r="F35" s="52"/>
      <c r="G35" s="102" t="s">
        <v>6</v>
      </c>
      <c r="H35" s="102"/>
      <c r="I35" s="102"/>
      <c r="J35" s="102"/>
      <c r="K35" s="102"/>
      <c r="L35" s="104"/>
    </row>
    <row r="36" spans="1:12" s="4" customFormat="1" ht="12" customHeight="1" x14ac:dyDescent="0.2">
      <c r="A36" s="29" t="s">
        <v>80</v>
      </c>
      <c r="B36" s="30"/>
      <c r="C36" s="32"/>
      <c r="D36" s="31"/>
      <c r="E36" s="42"/>
      <c r="F36" s="43"/>
      <c r="G36" s="69" t="s">
        <v>34</v>
      </c>
      <c r="H36" s="55">
        <v>3</v>
      </c>
      <c r="I36" s="56"/>
      <c r="J36" s="1"/>
      <c r="K36" s="67" t="s">
        <v>32</v>
      </c>
      <c r="L36" s="53">
        <f>COUNTIF(F23:F33,"ЗМС")</f>
        <v>0</v>
      </c>
    </row>
    <row r="37" spans="1:12" s="4" customFormat="1" ht="12" customHeight="1" x14ac:dyDescent="0.2">
      <c r="A37" s="29" t="s">
        <v>81</v>
      </c>
      <c r="B37" s="8"/>
      <c r="C37" s="33"/>
      <c r="D37" s="23"/>
      <c r="E37" s="44"/>
      <c r="F37" s="45"/>
      <c r="G37" s="69" t="s">
        <v>27</v>
      </c>
      <c r="H37" s="55">
        <f>H38+H43</f>
        <v>11</v>
      </c>
      <c r="I37" s="56"/>
      <c r="J37" s="1"/>
      <c r="K37" s="67" t="s">
        <v>21</v>
      </c>
      <c r="L37" s="53">
        <f>COUNTIF(F23:F33,"МСМК")</f>
        <v>0</v>
      </c>
    </row>
    <row r="38" spans="1:12" s="4" customFormat="1" ht="12" customHeight="1" x14ac:dyDescent="0.2">
      <c r="A38" s="29" t="s">
        <v>43</v>
      </c>
      <c r="B38" s="8"/>
      <c r="C38" s="34"/>
      <c r="D38" s="23"/>
      <c r="E38" s="44"/>
      <c r="F38" s="45"/>
      <c r="G38" s="69" t="s">
        <v>28</v>
      </c>
      <c r="H38" s="55">
        <f>H39+H40+H42</f>
        <v>11</v>
      </c>
      <c r="I38" s="56"/>
      <c r="J38" s="1"/>
      <c r="K38" s="67" t="s">
        <v>24</v>
      </c>
      <c r="L38" s="53">
        <f>COUNTIF(F23:F33,"МС")</f>
        <v>1</v>
      </c>
    </row>
    <row r="39" spans="1:12" s="4" customFormat="1" ht="12" customHeight="1" x14ac:dyDescent="0.2">
      <c r="A39" s="29" t="s">
        <v>48</v>
      </c>
      <c r="B39" s="8"/>
      <c r="C39" s="34"/>
      <c r="D39" s="23"/>
      <c r="G39" s="69" t="s">
        <v>29</v>
      </c>
      <c r="H39" s="55">
        <f>COUNT(A23:A33)</f>
        <v>10</v>
      </c>
      <c r="I39" s="56"/>
      <c r="J39" s="1"/>
      <c r="K39" s="67" t="s">
        <v>33</v>
      </c>
      <c r="L39" s="53">
        <f>COUNTIF(F23:F33,"КМС")</f>
        <v>9</v>
      </c>
    </row>
    <row r="40" spans="1:12" s="4" customFormat="1" ht="12" customHeight="1" x14ac:dyDescent="0.2">
      <c r="A40" s="72"/>
      <c r="B40" s="8"/>
      <c r="C40" s="34"/>
      <c r="D40" s="23"/>
      <c r="E40" s="44"/>
      <c r="F40" s="45"/>
      <c r="G40" s="69" t="s">
        <v>30</v>
      </c>
      <c r="H40" s="55">
        <f>COUNTIF(A23:A33,"НФ")</f>
        <v>1</v>
      </c>
      <c r="I40" s="56"/>
      <c r="J40" s="1"/>
      <c r="K40" s="67" t="s">
        <v>39</v>
      </c>
      <c r="L40" s="53">
        <f>COUNTIF(F23:F33,"1 СР")</f>
        <v>0</v>
      </c>
    </row>
    <row r="41" spans="1:12" s="4" customFormat="1" ht="12" customHeight="1" x14ac:dyDescent="0.2">
      <c r="A41" s="29"/>
      <c r="B41" s="8"/>
      <c r="C41" s="34"/>
      <c r="D41" s="23"/>
      <c r="E41" s="44"/>
      <c r="F41" s="45"/>
      <c r="G41" s="67" t="s">
        <v>44</v>
      </c>
      <c r="H41" s="68">
        <f>COUNTIF(A23:A33,"ЛИМ")</f>
        <v>0</v>
      </c>
      <c r="I41" s="56"/>
      <c r="J41" s="1"/>
      <c r="K41" s="39" t="s">
        <v>41</v>
      </c>
      <c r="L41" s="50">
        <f>COUNTIF(F23:F33,"2 СР")</f>
        <v>1</v>
      </c>
    </row>
    <row r="42" spans="1:12" s="4" customFormat="1" ht="12" customHeight="1" x14ac:dyDescent="0.2">
      <c r="A42" s="29"/>
      <c r="B42" s="8"/>
      <c r="C42" s="8"/>
      <c r="D42" s="23"/>
      <c r="E42" s="44"/>
      <c r="F42" s="45"/>
      <c r="G42" s="69" t="s">
        <v>35</v>
      </c>
      <c r="H42" s="55">
        <f>COUNTIF(A23:A33,"ДСКВ")</f>
        <v>0</v>
      </c>
      <c r="I42" s="56"/>
      <c r="J42" s="1"/>
      <c r="K42" s="39" t="s">
        <v>42</v>
      </c>
      <c r="L42" s="53">
        <f>COUNTIF(F23:F33,"3 СР")</f>
        <v>0</v>
      </c>
    </row>
    <row r="43" spans="1:12" s="4" customFormat="1" ht="12" customHeight="1" x14ac:dyDescent="0.2">
      <c r="A43" s="29"/>
      <c r="B43" s="8"/>
      <c r="C43" s="8"/>
      <c r="D43" s="23"/>
      <c r="E43" s="46"/>
      <c r="F43" s="47"/>
      <c r="G43" s="69" t="s">
        <v>31</v>
      </c>
      <c r="H43" s="55">
        <f>COUNTIF(A23:A33,"НС")</f>
        <v>0</v>
      </c>
      <c r="I43" s="57"/>
      <c r="J43" s="70"/>
      <c r="K43" s="71"/>
      <c r="L43" s="73"/>
    </row>
    <row r="44" spans="1:12" s="4" customFormat="1" ht="6.75" customHeight="1" x14ac:dyDescent="0.2">
      <c r="A44" s="16"/>
      <c r="B44" s="65"/>
      <c r="C44" s="65"/>
      <c r="D44" s="1"/>
      <c r="E44" s="1"/>
      <c r="F44" s="1"/>
      <c r="G44" s="1"/>
      <c r="H44" s="1"/>
      <c r="I44" s="1"/>
      <c r="J44" s="40"/>
      <c r="K44" s="1"/>
      <c r="L44" s="17"/>
    </row>
    <row r="45" spans="1:12" s="4" customFormat="1" ht="15.75" customHeight="1" x14ac:dyDescent="0.2">
      <c r="A45" s="100" t="s">
        <v>3</v>
      </c>
      <c r="B45" s="89"/>
      <c r="C45" s="89"/>
      <c r="D45" s="89" t="s">
        <v>12</v>
      </c>
      <c r="E45" s="89"/>
      <c r="F45" s="89"/>
      <c r="G45" s="89" t="s">
        <v>4</v>
      </c>
      <c r="H45" s="89"/>
      <c r="I45" s="89"/>
      <c r="J45" s="89" t="s">
        <v>82</v>
      </c>
      <c r="K45" s="89"/>
      <c r="L45" s="90"/>
    </row>
    <row r="46" spans="1:12" s="4" customFormat="1" ht="9.75" customHeight="1" x14ac:dyDescent="0.2">
      <c r="A46" s="93"/>
      <c r="B46" s="94"/>
      <c r="C46" s="94"/>
      <c r="D46" s="94"/>
      <c r="E46" s="94"/>
      <c r="F46" s="94"/>
      <c r="G46" s="94"/>
      <c r="H46" s="94"/>
      <c r="I46" s="94"/>
      <c r="J46" s="94"/>
      <c r="K46" s="94"/>
      <c r="L46" s="95"/>
    </row>
    <row r="47" spans="1:12" s="4" customFormat="1" ht="9.75" customHeight="1" x14ac:dyDescent="0.2">
      <c r="A47" s="77"/>
      <c r="B47" s="78"/>
      <c r="C47" s="78"/>
      <c r="D47" s="78"/>
      <c r="E47" s="78"/>
      <c r="F47" s="78"/>
      <c r="G47" s="78"/>
      <c r="H47" s="78"/>
      <c r="I47" s="78"/>
      <c r="J47" s="78"/>
      <c r="K47" s="78"/>
      <c r="L47" s="79"/>
    </row>
    <row r="48" spans="1:12" s="4" customFormat="1" ht="9.75" customHeight="1" x14ac:dyDescent="0.2">
      <c r="A48" s="77"/>
      <c r="B48" s="78"/>
      <c r="C48" s="78"/>
      <c r="D48" s="78"/>
      <c r="E48" s="78"/>
      <c r="F48" s="78"/>
      <c r="G48" s="78"/>
      <c r="H48" s="78"/>
      <c r="I48" s="78"/>
      <c r="J48" s="78"/>
      <c r="K48" s="78"/>
      <c r="L48" s="79"/>
    </row>
    <row r="49" spans="1:12" s="4" customFormat="1" ht="9.75" customHeight="1" x14ac:dyDescent="0.2">
      <c r="A49" s="77"/>
      <c r="B49" s="78"/>
      <c r="C49" s="78"/>
      <c r="D49" s="78"/>
      <c r="E49" s="78"/>
      <c r="F49" s="78"/>
      <c r="G49" s="78"/>
      <c r="H49" s="78"/>
      <c r="I49" s="78"/>
      <c r="J49" s="78"/>
      <c r="K49" s="78"/>
      <c r="L49" s="79"/>
    </row>
    <row r="50" spans="1:12" s="4" customFormat="1" ht="9.75" customHeight="1" x14ac:dyDescent="0.2">
      <c r="A50" s="93"/>
      <c r="B50" s="94"/>
      <c r="C50" s="94"/>
      <c r="D50" s="94"/>
      <c r="E50" s="94"/>
      <c r="F50" s="94"/>
      <c r="G50" s="94"/>
      <c r="H50" s="94"/>
      <c r="I50" s="94"/>
      <c r="J50" s="94"/>
      <c r="K50" s="94"/>
      <c r="L50" s="95"/>
    </row>
    <row r="51" spans="1:12" s="4" customFormat="1" ht="9.75" customHeight="1" x14ac:dyDescent="0.2">
      <c r="A51" s="93"/>
      <c r="B51" s="94"/>
      <c r="C51" s="94"/>
      <c r="D51" s="94"/>
      <c r="E51" s="94"/>
      <c r="F51" s="94"/>
      <c r="G51" s="94"/>
      <c r="H51" s="94"/>
      <c r="I51" s="94"/>
      <c r="J51" s="94"/>
      <c r="K51" s="94"/>
      <c r="L51" s="95"/>
    </row>
    <row r="52" spans="1:12" s="4" customFormat="1" ht="15.75" customHeight="1" thickBot="1" x14ac:dyDescent="0.25">
      <c r="A52" s="103"/>
      <c r="B52" s="91"/>
      <c r="C52" s="91"/>
      <c r="D52" s="91" t="str">
        <f>G17</f>
        <v>Кавтасьева Е.Г. (1 кат, г. Самара)</v>
      </c>
      <c r="E52" s="91"/>
      <c r="F52" s="91"/>
      <c r="G52" s="91" t="str">
        <f>G18</f>
        <v>Артамонова С.А. (1 кат, г. Самара)</v>
      </c>
      <c r="H52" s="91"/>
      <c r="I52" s="91"/>
      <c r="J52" s="91" t="str">
        <f>G19</f>
        <v>Поваляева М.М. (1 кат., г. Самара)</v>
      </c>
      <c r="K52" s="91"/>
      <c r="L52" s="92"/>
    </row>
    <row r="53" spans="1:12" s="4" customFormat="1" ht="14.25" customHeight="1" thickTop="1" x14ac:dyDescent="0.2">
      <c r="A53" s="1"/>
      <c r="B53" s="13"/>
      <c r="C53" s="13"/>
      <c r="D53" s="1"/>
      <c r="E53" s="1"/>
      <c r="F53" s="1"/>
      <c r="G53" s="1"/>
      <c r="H53" s="1"/>
      <c r="I53" s="1"/>
      <c r="J53" s="40"/>
      <c r="K53" s="1"/>
      <c r="L53" s="1"/>
    </row>
    <row r="61" spans="1:12" ht="9.75" customHeight="1" x14ac:dyDescent="0.2"/>
  </sheetData>
  <mergeCells count="47">
    <mergeCell ref="A13:D13"/>
    <mergeCell ref="A14:D14"/>
    <mergeCell ref="A6:L6"/>
    <mergeCell ref="A7:L7"/>
    <mergeCell ref="A9:L9"/>
    <mergeCell ref="A8:L8"/>
    <mergeCell ref="A12:L12"/>
    <mergeCell ref="A10:L10"/>
    <mergeCell ref="A11:L11"/>
    <mergeCell ref="A1:L1"/>
    <mergeCell ref="A2:L2"/>
    <mergeCell ref="A3:L3"/>
    <mergeCell ref="A4:L4"/>
    <mergeCell ref="A5:L5"/>
    <mergeCell ref="G35:L35"/>
    <mergeCell ref="H15:L15"/>
    <mergeCell ref="E21:E22"/>
    <mergeCell ref="F21:F22"/>
    <mergeCell ref="G21:G22"/>
    <mergeCell ref="H21:H22"/>
    <mergeCell ref="L21:L22"/>
    <mergeCell ref="A15:G15"/>
    <mergeCell ref="K21:K22"/>
    <mergeCell ref="I21:I22"/>
    <mergeCell ref="H16:L16"/>
    <mergeCell ref="J21:J22"/>
    <mergeCell ref="H17:L17"/>
    <mergeCell ref="H18:L18"/>
    <mergeCell ref="C21:C22"/>
    <mergeCell ref="D21:D22"/>
    <mergeCell ref="A21:A22"/>
    <mergeCell ref="B21:B22"/>
    <mergeCell ref="A45:C45"/>
    <mergeCell ref="A35:D35"/>
    <mergeCell ref="A52:C52"/>
    <mergeCell ref="D45:F45"/>
    <mergeCell ref="G45:I45"/>
    <mergeCell ref="J45:L45"/>
    <mergeCell ref="J52:L52"/>
    <mergeCell ref="G52:I52"/>
    <mergeCell ref="D52:F52"/>
    <mergeCell ref="A51:E51"/>
    <mergeCell ref="F51:L51"/>
    <mergeCell ref="A46:E46"/>
    <mergeCell ref="F46:L46"/>
    <mergeCell ref="A50:E50"/>
    <mergeCell ref="F50:L50"/>
  </mergeCells>
  <conditionalFormatting sqref="B36:B44 B16:B22 B46:B51 B53:B1048576">
    <cfRule type="duplicateValues" dxfId="1" priority="5"/>
  </conditionalFormatting>
  <conditionalFormatting sqref="G42:G43 G36:G40">
    <cfRule type="duplicateValues" dxfId="0" priority="12"/>
  </conditionalFormatting>
  <printOptions horizontalCentered="1"/>
  <pageMargins left="0.196850393700787" right="0.196850393700787" top="0.90551181102362199" bottom="0.86614173228346503" header="0.15748031496063" footer="0.118110236220472"/>
  <pageSetup paperSize="256" scale="64" fitToHeight="0" orientation="portrait" r:id="rId1"/>
  <headerFooter alignWithMargins="0">
    <oddHeader>&amp;L&amp;"Calibri,полужирный курсив"&amp;UРЕЗУЛЬТАТЫ НА САЙТЕ WWW.FVSR|highway|results&amp;C&amp;"Calibri,обычный"&amp;8Протокол - &amp;A&amp;R&amp;"Calibri,полужирный курсив"&amp;UФЕДЕРАЦИЯ ВЕЛОСИПЕДНОГО СПОРТА РОССИИ - WWW.FVSR.RU</oddHeader>
    <oddFooter>&amp;C&amp;"Calibri,обычный"                                                                   Страница &amp;P из &amp;N                                                                              Отчет создан &amp;D в &amp;T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инд гонка</vt:lpstr>
      <vt:lpstr>'инд гонка'!Заголовки_для_печати</vt:lpstr>
      <vt:lpstr>'инд гонка'!Область_печати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Arsen</cp:lastModifiedBy>
  <cp:lastPrinted>2020-11-13T01:28:07Z</cp:lastPrinted>
  <dcterms:created xsi:type="dcterms:W3CDTF">1996-10-08T23:32:33Z</dcterms:created>
  <dcterms:modified xsi:type="dcterms:W3CDTF">2022-06-21T13:43:00Z</dcterms:modified>
</cp:coreProperties>
</file>