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AE47FB15-F36F-4B26-8DC6-5960DB0493E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5" i="2" l="1"/>
  <c r="K86" i="2" l="1"/>
  <c r="K84" i="2"/>
  <c r="I84" i="2"/>
  <c r="H95" i="2" l="1"/>
  <c r="E95" i="2"/>
  <c r="I87" i="2"/>
  <c r="I86" i="2"/>
  <c r="I85" i="2"/>
  <c r="K83" i="2"/>
  <c r="K82" i="2"/>
  <c r="K81" i="2"/>
  <c r="I83" i="2" l="1"/>
  <c r="I82" i="2" s="1"/>
</calcChain>
</file>

<file path=xl/sharedStrings.xml><?xml version="1.0" encoding="utf-8"?>
<sst xmlns="http://schemas.openxmlformats.org/spreadsheetml/2006/main" count="288" uniqueCount="140">
  <si>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</si>
  <si>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</si>
  <si>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</si>
  <si>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</si>
  <si>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</si>
  <si>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</si>
  <si>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</si>
  <si>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</si>
  <si>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</si>
  <si>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</si>
  <si>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</si>
  <si>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</si>
  <si>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</si>
  <si>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</si>
  <si>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</si>
  <si>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</si>
  <si>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</si>
  <si>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</si>
  <si>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</si>
  <si>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</si>
  <si>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</si>
  <si>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</si>
  <si>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</si>
  <si>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</si>
  <si>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</si>
  <si>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</si>
  <si>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</si>
  <si>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</si>
  <si>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</si>
  <si>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</si>
  <si>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</si>
  <si>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</si>
  <si>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</si>
  <si>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</si>
  <si>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</si>
  <si>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</si>
  <si>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</si>
  <si>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</si>
  <si>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</si>
  <si>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</si>
  <si>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</si>
  <si>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</si>
  <si>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</si>
  <si>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</si>
  <si>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</si>
  <si>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</si>
  <si>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</si>
  <si>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</si>
  <si>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</si>
  <si>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</si>
  <si>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</si>
  <si>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</si>
  <si>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ГБУ БО СШОР "Русь"</t>
  </si>
  <si>
    <t>Температура: +18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</si>
  <si>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</si>
  <si>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</si>
  <si>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 xml:space="preserve"> МЕСТО ПРОВЕДЕНИЯ: г. Пенза</t>
  </si>
  <si>
    <t>Пензенская обл.</t>
  </si>
  <si>
    <t>БУКОВА О.Ю. (IК, г. Пенза)</t>
  </si>
  <si>
    <t>МУНИЦИПАЛЬНОЕ БЮДЖЕТНОЕ УЧРЕЖДЕНИЕ ДОПОЛНИТЕЛЬНОГО ОБРАЗОВАНИЯ "СПОРТИВНАЯ ШКОЛА №4 г. ПЕНЗЫ"</t>
  </si>
  <si>
    <t>№ ЕКП 2023: 29853</t>
  </si>
  <si>
    <t>ГБУ ДО "Московская академия велосипедного спорта"</t>
  </si>
  <si>
    <t>ГБУ ДО РМ "СШОР по велоспорту"</t>
  </si>
  <si>
    <t>ГБУ ДО РМ"СШОР по велоспорту"</t>
  </si>
  <si>
    <t>МБУ ДО СШ №4 г.Пензы</t>
  </si>
  <si>
    <t>СПб ГБПОУ "Олимпийские надежды"</t>
  </si>
  <si>
    <t>ГБУ МО "СШОР по велоспорту"</t>
  </si>
  <si>
    <t>Санкт-Петербург</t>
  </si>
  <si>
    <t>Брянская обл.</t>
  </si>
  <si>
    <t>Московская обл.</t>
  </si>
  <si>
    <t>Юноши 13-14 лет</t>
  </si>
  <si>
    <t>Карпинский Константин</t>
  </si>
  <si>
    <t>Гатилин Александр</t>
  </si>
  <si>
    <t>Дьяченко Руслан</t>
  </si>
  <si>
    <t>Авчухов Юрий</t>
  </si>
  <si>
    <t>Есин Николай</t>
  </si>
  <si>
    <t>Хамидуллин Богдан</t>
  </si>
  <si>
    <t>Козий Федор</t>
  </si>
  <si>
    <t>Журавлев Артем</t>
  </si>
  <si>
    <t>Истомин Глеб</t>
  </si>
  <si>
    <t>Тельнов Лев</t>
  </si>
  <si>
    <t>Матинов Артем</t>
  </si>
  <si>
    <t>Мещанинов Александр</t>
  </si>
  <si>
    <t>Мазуров Сергей</t>
  </si>
  <si>
    <t>Кекух Роман</t>
  </si>
  <si>
    <t>Шумский Илья</t>
  </si>
  <si>
    <t>Иванов Егор</t>
  </si>
  <si>
    <t>Смирнов Иван</t>
  </si>
  <si>
    <t>Виноградов Платон</t>
  </si>
  <si>
    <t>Баранов Никита</t>
  </si>
  <si>
    <t>Стульников Олег</t>
  </si>
  <si>
    <t>Вакуленко Матвей</t>
  </si>
  <si>
    <t>Шмаков Дмитрий</t>
  </si>
  <si>
    <t>Советов Егор</t>
  </si>
  <si>
    <t>Оплюшкин Роман</t>
  </si>
  <si>
    <t>Дудин Тимофей</t>
  </si>
  <si>
    <t>Семин Максим</t>
  </si>
  <si>
    <t>Сапунов Владислав</t>
  </si>
  <si>
    <t>Крылов Марк</t>
  </si>
  <si>
    <t>Князев Иван</t>
  </si>
  <si>
    <t>Маликов Владимир</t>
  </si>
  <si>
    <t>Журавлев Михаил</t>
  </si>
  <si>
    <t>Морозов Ярослав</t>
  </si>
  <si>
    <t>Квадяев Денис</t>
  </si>
  <si>
    <t>Хамаганов Егор</t>
  </si>
  <si>
    <t>Кочергин Дмитрий</t>
  </si>
  <si>
    <t>Исаков Василий</t>
  </si>
  <si>
    <t>Тимошин Егор</t>
  </si>
  <si>
    <t>Шабанов Матвей</t>
  </si>
  <si>
    <t>Иванов Даниил</t>
  </si>
  <si>
    <t>Карпов Даниил</t>
  </si>
  <si>
    <t>Перьков Александр</t>
  </si>
  <si>
    <t>Вострокнутов Максим</t>
  </si>
  <si>
    <t>Галичев Марк</t>
  </si>
  <si>
    <t>Кандахаров Денис</t>
  </si>
  <si>
    <t>Алексеев Олег</t>
  </si>
  <si>
    <t>Уралев Александр</t>
  </si>
  <si>
    <t>Юсупов Артур</t>
  </si>
  <si>
    <t>Гришкин Тимофей</t>
  </si>
  <si>
    <t>Дементьев Даниил</t>
  </si>
  <si>
    <t>Касумов Тимур</t>
  </si>
  <si>
    <t>Куличенко Юрий</t>
  </si>
  <si>
    <t>Мальков Евгений</t>
  </si>
  <si>
    <t>Палащенко Максим</t>
  </si>
  <si>
    <t>Горюнов Матвей</t>
  </si>
  <si>
    <t>Терехин Кирилл</t>
  </si>
  <si>
    <t>Трусов Владимир</t>
  </si>
  <si>
    <t>Туржов Константин</t>
  </si>
  <si>
    <t>Иркутская обл.</t>
  </si>
  <si>
    <t>Иркутск СШОР "Олимпиец"</t>
  </si>
  <si>
    <t>ГБУ СШОР Петродворцового р-на СПБ</t>
  </si>
  <si>
    <t>ГБУ СШОР Петродворцового р-на СПб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</si>
  <si>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</si>
  <si>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t>№ ВРВС: 0080001611Я</t>
  </si>
  <si>
    <t xml:space="preserve"> ДАТА ПРОВЕДЕНИЯ: 28-29 апреля 2023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</si>
  <si>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</si>
  <si>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ВМХ - гонка - "Классик" (или "Классик-смешанная")</t>
  </si>
  <si>
    <t>Республика Мордовия</t>
  </si>
  <si>
    <t>1 сп.юн.р.</t>
  </si>
  <si>
    <t>2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</si>
</sst>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4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5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14" fontId="5" fillId="0" borderId="24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164" fontId="16" fillId="0" borderId="19" xfId="2" applyNumberFormat="1" applyFont="1" applyBorder="1" applyAlignment="1">
      <alignment horizontal="center" vertical="center" wrapText="1"/>
    </xf>
    <xf numFmtId="0" fontId="16" fillId="0" borderId="19" xfId="2" applyFont="1" applyBorder="1" applyAlignment="1">
      <alignment vertical="center" wrapText="1"/>
    </xf>
    <xf numFmtId="0" fontId="22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4" fillId="2" borderId="35" xfId="12" applyFont="1" applyFill="1" applyBorder="1" applyAlignment="1">
      <alignment horizontal="center" vertical="center" wrapText="1"/>
    </xf>
    <xf numFmtId="46" fontId="14" fillId="2" borderId="35" xfId="12" applyNumberFormat="1" applyFont="1" applyFill="1" applyBorder="1" applyAlignment="1">
      <alignment horizontal="center" vertical="center" wrapText="1"/>
    </xf>
    <xf numFmtId="14" fontId="5" fillId="0" borderId="36" xfId="2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19" xfId="11" applyFont="1" applyBorder="1" applyAlignment="1">
      <alignment vertical="center" wrapText="1"/>
    </xf>
    <xf numFmtId="0" fontId="22" fillId="0" borderId="37" xfId="0" applyNumberFormat="1" applyFont="1" applyFill="1" applyBorder="1" applyAlignment="1">
      <alignment horizontal="center" vertical="center"/>
    </xf>
    <xf numFmtId="0" fontId="21" fillId="0" borderId="36" xfId="2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2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226219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2</xdr:col>
      <xdr:colOff>223343</xdr:colOff>
      <xdr:row>2</xdr:row>
      <xdr:rowOff>257241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14300"/>
          <a:ext cx="890093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O95"/>
  <sheetViews>
    <sheetView tabSelected="1" view="pageBreakPreview" topLeftCell="A70" zoomScaleNormal="100" zoomScaleSheetLayoutView="100" zoomScalePageLayoutView="95" workbookViewId="0">
      <selection activeCell="I75" sqref="I75"/>
    </sheetView>
  </sheetViews>
  <sheetFormatPr defaultColWidth="9.109375" defaultRowHeight="13.8" x14ac:dyDescent="0.25"/>
  <cols>
    <col min="1" max="1" width="6.5546875" style="1" customWidth="1"/>
    <col min="2" max="2" width="7.88671875" style="2" customWidth="1"/>
    <col min="3" max="3" width="12.88671875" style="2" customWidth="1"/>
    <col min="4" max="4" width="19.88671875" style="1" customWidth="1"/>
    <col min="5" max="5" width="12.44140625" style="1" customWidth="1"/>
    <col min="6" max="6" width="8.6640625" style="1" customWidth="1"/>
    <col min="7" max="7" width="19.109375" style="1" customWidth="1"/>
    <col min="8" max="8" width="32.88671875" style="1" customWidth="1"/>
    <col min="9" max="9" width="27.44140625" style="1" customWidth="1"/>
    <col min="10" max="10" width="16.109375" style="1" customWidth="1"/>
    <col min="11" max="11" width="16.6640625" style="1" customWidth="1"/>
    <col min="12" max="1003" width="9.109375" style="1"/>
  </cols>
  <sheetData>
    <row r="1" spans="1:11" ht="22.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6.25" customHeigh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3" customFormat="1" ht="22.5" customHeight="1" x14ac:dyDescent="0.2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2.5" customHeight="1" x14ac:dyDescent="0.25">
      <c r="A4" s="109" t="s">
        <v>55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1" customHeight="1" x14ac:dyDescent="0.25">
      <c r="A5" s="109" t="s">
        <v>59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3" customFormat="1" ht="28.8" x14ac:dyDescent="0.25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3" customFormat="1" ht="18" customHeight="1" x14ac:dyDescent="0.25">
      <c r="A7" s="105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3" customFormat="1" ht="6" customHeight="1" thickBot="1" x14ac:dyDescent="0.3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8" customHeight="1" thickTop="1" x14ac:dyDescent="0.25">
      <c r="A9" s="107" t="s">
        <v>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8" customHeight="1" x14ac:dyDescent="0.25">
      <c r="A10" s="108" t="s">
        <v>136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9.5" customHeight="1" x14ac:dyDescent="0.25">
      <c r="A11" s="108" t="s">
        <v>70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7.5" customHeight="1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5.6" x14ac:dyDescent="0.25">
      <c r="A13" s="101" t="s">
        <v>56</v>
      </c>
      <c r="B13" s="101"/>
      <c r="C13" s="101"/>
      <c r="D13" s="101"/>
      <c r="E13" s="4"/>
      <c r="F13" s="4"/>
      <c r="H13" s="59" t="s">
        <v>132</v>
      </c>
      <c r="I13" s="4"/>
      <c r="J13" s="5"/>
      <c r="K13" s="6" t="s">
        <v>133</v>
      </c>
    </row>
    <row r="14" spans="1:11" ht="15.6" x14ac:dyDescent="0.25">
      <c r="A14" s="102" t="s">
        <v>134</v>
      </c>
      <c r="B14" s="102"/>
      <c r="C14" s="102"/>
      <c r="D14" s="102"/>
      <c r="E14" s="7"/>
      <c r="F14" s="7"/>
      <c r="H14" s="60" t="s">
        <v>135</v>
      </c>
      <c r="I14" s="7"/>
      <c r="J14" s="8"/>
      <c r="K14" s="63" t="s">
        <v>60</v>
      </c>
    </row>
    <row r="15" spans="1:11" ht="14.4" x14ac:dyDescent="0.25">
      <c r="A15" s="103" t="s">
        <v>5</v>
      </c>
      <c r="B15" s="103"/>
      <c r="C15" s="103"/>
      <c r="D15" s="103"/>
      <c r="E15" s="103"/>
      <c r="F15" s="103"/>
      <c r="G15" s="103"/>
      <c r="H15" s="103"/>
      <c r="I15" s="104" t="s">
        <v>6</v>
      </c>
      <c r="J15" s="104"/>
      <c r="K15" s="104"/>
    </row>
    <row r="16" spans="1:11" ht="14.4" x14ac:dyDescent="0.25">
      <c r="A16" s="9" t="s">
        <v>7</v>
      </c>
      <c r="B16" s="10"/>
      <c r="C16" s="10"/>
      <c r="D16" s="11"/>
      <c r="E16" s="12"/>
      <c r="F16" s="11"/>
      <c r="G16" s="13"/>
      <c r="H16" s="52"/>
      <c r="I16" s="93" t="s">
        <v>47</v>
      </c>
      <c r="J16" s="93"/>
      <c r="K16" s="93"/>
    </row>
    <row r="17" spans="1:11" ht="14.4" x14ac:dyDescent="0.25">
      <c r="A17" s="9" t="s">
        <v>8</v>
      </c>
      <c r="B17" s="10"/>
      <c r="C17" s="10"/>
      <c r="D17" s="13"/>
      <c r="E17" s="12"/>
      <c r="F17" s="11"/>
      <c r="G17" s="14"/>
      <c r="H17" s="61" t="s">
        <v>45</v>
      </c>
      <c r="I17" s="15" t="s">
        <v>9</v>
      </c>
      <c r="J17" s="16"/>
      <c r="K17" s="58">
        <v>3</v>
      </c>
    </row>
    <row r="18" spans="1:11" ht="14.4" x14ac:dyDescent="0.25">
      <c r="A18" s="17" t="s">
        <v>10</v>
      </c>
      <c r="B18" s="10"/>
      <c r="C18" s="10"/>
      <c r="D18" s="13"/>
      <c r="E18" s="12"/>
      <c r="F18" s="11"/>
      <c r="G18" s="14"/>
      <c r="H18" s="61" t="s">
        <v>58</v>
      </c>
      <c r="I18" s="15" t="s">
        <v>11</v>
      </c>
      <c r="J18" s="16"/>
      <c r="K18" s="58">
        <v>1</v>
      </c>
    </row>
    <row r="19" spans="1:11" ht="15" thickBot="1" x14ac:dyDescent="0.3">
      <c r="A19" s="9" t="s">
        <v>12</v>
      </c>
      <c r="B19" s="18"/>
      <c r="C19" s="18"/>
      <c r="D19" s="14"/>
      <c r="E19" s="14"/>
      <c r="F19" s="14"/>
      <c r="G19" s="19"/>
      <c r="H19" s="62" t="s">
        <v>46</v>
      </c>
      <c r="I19" s="20" t="s">
        <v>44</v>
      </c>
      <c r="J19" s="56">
        <v>372</v>
      </c>
      <c r="K19" s="57">
        <v>372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8" customFormat="1" ht="42.75" customHeight="1" thickTop="1" x14ac:dyDescent="0.25">
      <c r="A21" s="25" t="s">
        <v>13</v>
      </c>
      <c r="B21" s="76" t="s">
        <v>14</v>
      </c>
      <c r="C21" s="76" t="s">
        <v>15</v>
      </c>
      <c r="D21" s="76" t="s">
        <v>16</v>
      </c>
      <c r="E21" s="76" t="s">
        <v>17</v>
      </c>
      <c r="F21" s="76" t="s">
        <v>18</v>
      </c>
      <c r="G21" s="76" t="s">
        <v>19</v>
      </c>
      <c r="H21" s="76" t="s">
        <v>20</v>
      </c>
      <c r="I21" s="77" t="s">
        <v>21</v>
      </c>
      <c r="J21" s="26" t="s">
        <v>22</v>
      </c>
      <c r="K21" s="27" t="s">
        <v>23</v>
      </c>
    </row>
    <row r="22" spans="1:11" s="29" customFormat="1" ht="27" customHeight="1" x14ac:dyDescent="0.25">
      <c r="A22" s="74">
        <v>1</v>
      </c>
      <c r="B22" s="70">
        <v>628</v>
      </c>
      <c r="C22" s="71">
        <v>10080701556</v>
      </c>
      <c r="D22" s="72" t="s">
        <v>73</v>
      </c>
      <c r="E22" s="66">
        <v>40137</v>
      </c>
      <c r="F22" s="71" t="s">
        <v>35</v>
      </c>
      <c r="G22" s="72" t="s">
        <v>51</v>
      </c>
      <c r="H22" s="73" t="s">
        <v>61</v>
      </c>
      <c r="I22" s="75"/>
      <c r="J22" s="75"/>
      <c r="K22" s="55"/>
    </row>
    <row r="23" spans="1:11" s="29" customFormat="1" ht="27" customHeight="1" x14ac:dyDescent="0.25">
      <c r="A23" s="74">
        <v>2</v>
      </c>
      <c r="B23" s="70">
        <v>831</v>
      </c>
      <c r="C23" s="71">
        <v>10064774459</v>
      </c>
      <c r="D23" s="72" t="s">
        <v>71</v>
      </c>
      <c r="E23" s="66">
        <v>40045</v>
      </c>
      <c r="F23" s="71" t="s">
        <v>35</v>
      </c>
      <c r="G23" s="72" t="s">
        <v>67</v>
      </c>
      <c r="H23" s="72" t="s">
        <v>65</v>
      </c>
      <c r="I23" s="75"/>
      <c r="J23" s="75"/>
      <c r="K23" s="55"/>
    </row>
    <row r="24" spans="1:11" s="29" customFormat="1" ht="27" customHeight="1" x14ac:dyDescent="0.25">
      <c r="A24" s="74">
        <v>3</v>
      </c>
      <c r="B24" s="70">
        <v>625</v>
      </c>
      <c r="C24" s="71">
        <v>10094844156</v>
      </c>
      <c r="D24" s="72" t="s">
        <v>85</v>
      </c>
      <c r="E24" s="66">
        <v>39965</v>
      </c>
      <c r="F24" s="71" t="s">
        <v>35</v>
      </c>
      <c r="G24" s="72" t="s">
        <v>51</v>
      </c>
      <c r="H24" s="73" t="s">
        <v>61</v>
      </c>
      <c r="I24" s="75"/>
      <c r="J24" s="75"/>
      <c r="K24" s="55"/>
    </row>
    <row r="25" spans="1:11" s="29" customFormat="1" ht="27" customHeight="1" x14ac:dyDescent="0.25">
      <c r="A25" s="74">
        <v>4</v>
      </c>
      <c r="B25" s="70">
        <v>312</v>
      </c>
      <c r="C25" s="71">
        <v>10092432492</v>
      </c>
      <c r="D25" s="72" t="s">
        <v>79</v>
      </c>
      <c r="E25" s="66">
        <v>40200</v>
      </c>
      <c r="F25" s="71" t="s">
        <v>39</v>
      </c>
      <c r="G25" s="72" t="s">
        <v>51</v>
      </c>
      <c r="H25" s="73" t="s">
        <v>61</v>
      </c>
      <c r="I25" s="75"/>
      <c r="J25" s="75"/>
      <c r="K25" s="55"/>
    </row>
    <row r="26" spans="1:11" s="29" customFormat="1" ht="27" customHeight="1" x14ac:dyDescent="0.25">
      <c r="A26" s="74">
        <v>5</v>
      </c>
      <c r="B26" s="70">
        <v>931</v>
      </c>
      <c r="C26" s="71">
        <v>10022560564</v>
      </c>
      <c r="D26" s="72" t="s">
        <v>74</v>
      </c>
      <c r="E26" s="66">
        <v>39902</v>
      </c>
      <c r="F26" s="71" t="s">
        <v>35</v>
      </c>
      <c r="G26" s="72" t="s">
        <v>51</v>
      </c>
      <c r="H26" s="73" t="s">
        <v>61</v>
      </c>
      <c r="I26" s="75"/>
      <c r="J26" s="75"/>
      <c r="K26" s="55"/>
    </row>
    <row r="27" spans="1:11" s="29" customFormat="1" ht="27" customHeight="1" x14ac:dyDescent="0.25">
      <c r="A27" s="74">
        <v>6</v>
      </c>
      <c r="B27" s="70">
        <v>525</v>
      </c>
      <c r="C27" s="71">
        <v>10080214536</v>
      </c>
      <c r="D27" s="72" t="s">
        <v>77</v>
      </c>
      <c r="E27" s="66">
        <v>40193</v>
      </c>
      <c r="F27" s="71" t="s">
        <v>39</v>
      </c>
      <c r="G27" s="72" t="s">
        <v>51</v>
      </c>
      <c r="H27" s="73" t="s">
        <v>61</v>
      </c>
      <c r="I27" s="75"/>
      <c r="J27" s="75"/>
      <c r="K27" s="55"/>
    </row>
    <row r="28" spans="1:11" s="29" customFormat="1" ht="27" customHeight="1" x14ac:dyDescent="0.25">
      <c r="A28" s="74">
        <v>7</v>
      </c>
      <c r="B28" s="70">
        <v>838</v>
      </c>
      <c r="C28" s="71">
        <v>10062815968</v>
      </c>
      <c r="D28" s="72" t="s">
        <v>82</v>
      </c>
      <c r="E28" s="66">
        <v>40280</v>
      </c>
      <c r="F28" s="71" t="s">
        <v>35</v>
      </c>
      <c r="G28" s="72" t="s">
        <v>67</v>
      </c>
      <c r="H28" s="72" t="s">
        <v>65</v>
      </c>
      <c r="I28" s="75"/>
      <c r="J28" s="75"/>
      <c r="K28" s="55"/>
    </row>
    <row r="29" spans="1:11" s="29" customFormat="1" ht="27" customHeight="1" x14ac:dyDescent="0.25">
      <c r="A29" s="74">
        <v>8</v>
      </c>
      <c r="B29" s="70">
        <v>123</v>
      </c>
      <c r="C29" s="71">
        <v>10076198534</v>
      </c>
      <c r="D29" s="72" t="s">
        <v>78</v>
      </c>
      <c r="E29" s="66">
        <v>39898</v>
      </c>
      <c r="F29" s="71" t="s">
        <v>35</v>
      </c>
      <c r="G29" s="72" t="s">
        <v>137</v>
      </c>
      <c r="H29" s="72" t="s">
        <v>62</v>
      </c>
      <c r="I29" s="75"/>
      <c r="J29" s="75"/>
      <c r="K29" s="55"/>
    </row>
    <row r="30" spans="1:11" s="29" customFormat="1" ht="27" customHeight="1" x14ac:dyDescent="0.25">
      <c r="A30" s="74">
        <v>9</v>
      </c>
      <c r="B30" s="70">
        <v>72</v>
      </c>
      <c r="C30" s="71">
        <v>10080979725</v>
      </c>
      <c r="D30" s="72" t="s">
        <v>81</v>
      </c>
      <c r="E30" s="66">
        <v>40329</v>
      </c>
      <c r="F30" s="71" t="s">
        <v>39</v>
      </c>
      <c r="G30" s="72" t="s">
        <v>137</v>
      </c>
      <c r="H30" s="72" t="s">
        <v>62</v>
      </c>
      <c r="I30" s="75"/>
      <c r="J30" s="75"/>
      <c r="K30" s="55"/>
    </row>
    <row r="31" spans="1:11" s="29" customFormat="1" ht="27" customHeight="1" x14ac:dyDescent="0.25">
      <c r="A31" s="74">
        <v>10</v>
      </c>
      <c r="B31" s="70">
        <v>619</v>
      </c>
      <c r="C31" s="71">
        <v>10094918221</v>
      </c>
      <c r="D31" s="72" t="s">
        <v>83</v>
      </c>
      <c r="E31" s="66">
        <v>40432</v>
      </c>
      <c r="F31" s="71" t="s">
        <v>39</v>
      </c>
      <c r="G31" s="72" t="s">
        <v>51</v>
      </c>
      <c r="H31" s="73" t="s">
        <v>61</v>
      </c>
      <c r="I31" s="75"/>
      <c r="J31" s="75"/>
      <c r="K31" s="55"/>
    </row>
    <row r="32" spans="1:11" s="29" customFormat="1" ht="27" customHeight="1" x14ac:dyDescent="0.25">
      <c r="A32" s="74">
        <v>11</v>
      </c>
      <c r="B32" s="70">
        <v>45</v>
      </c>
      <c r="C32" s="71">
        <v>10092373585</v>
      </c>
      <c r="D32" s="72" t="s">
        <v>80</v>
      </c>
      <c r="E32" s="66">
        <v>40129</v>
      </c>
      <c r="F32" s="71" t="s">
        <v>35</v>
      </c>
      <c r="G32" s="72" t="s">
        <v>57</v>
      </c>
      <c r="H32" s="72" t="s">
        <v>64</v>
      </c>
      <c r="I32" s="75"/>
      <c r="J32" s="75"/>
      <c r="K32" s="55"/>
    </row>
    <row r="33" spans="1:11" s="29" customFormat="1" ht="27" customHeight="1" x14ac:dyDescent="0.25">
      <c r="A33" s="74">
        <v>12</v>
      </c>
      <c r="B33" s="70">
        <v>158</v>
      </c>
      <c r="C33" s="71">
        <v>10100512592</v>
      </c>
      <c r="D33" s="72" t="s">
        <v>76</v>
      </c>
      <c r="E33" s="66">
        <v>39907</v>
      </c>
      <c r="F33" s="71" t="s">
        <v>35</v>
      </c>
      <c r="G33" s="72" t="s">
        <v>57</v>
      </c>
      <c r="H33" s="72" t="s">
        <v>64</v>
      </c>
      <c r="I33" s="75"/>
      <c r="J33" s="75"/>
      <c r="K33" s="55"/>
    </row>
    <row r="34" spans="1:11" s="29" customFormat="1" ht="27" customHeight="1" x14ac:dyDescent="0.25">
      <c r="A34" s="74">
        <v>13</v>
      </c>
      <c r="B34" s="70">
        <v>866</v>
      </c>
      <c r="C34" s="71">
        <v>10091431271</v>
      </c>
      <c r="D34" s="72" t="s">
        <v>91</v>
      </c>
      <c r="E34" s="66">
        <v>40430</v>
      </c>
      <c r="F34" s="71" t="s">
        <v>35</v>
      </c>
      <c r="G34" s="72" t="s">
        <v>67</v>
      </c>
      <c r="H34" s="72" t="s">
        <v>65</v>
      </c>
      <c r="I34" s="75"/>
      <c r="J34" s="75"/>
      <c r="K34" s="55"/>
    </row>
    <row r="35" spans="1:11" s="29" customFormat="1" ht="27" customHeight="1" x14ac:dyDescent="0.25">
      <c r="A35" s="74">
        <v>14</v>
      </c>
      <c r="B35" s="70">
        <v>85</v>
      </c>
      <c r="C35" s="71">
        <v>10090065086</v>
      </c>
      <c r="D35" s="72" t="s">
        <v>75</v>
      </c>
      <c r="E35" s="66">
        <v>40058</v>
      </c>
      <c r="F35" s="71" t="s">
        <v>35</v>
      </c>
      <c r="G35" s="72" t="s">
        <v>137</v>
      </c>
      <c r="H35" s="72" t="s">
        <v>62</v>
      </c>
      <c r="I35" s="75"/>
      <c r="J35" s="75"/>
      <c r="K35" s="55"/>
    </row>
    <row r="36" spans="1:11" s="29" customFormat="1" ht="27" customHeight="1" x14ac:dyDescent="0.25">
      <c r="A36" s="74">
        <v>15</v>
      </c>
      <c r="B36" s="70">
        <v>315</v>
      </c>
      <c r="C36" s="71">
        <v>10076942404</v>
      </c>
      <c r="D36" s="72" t="s">
        <v>89</v>
      </c>
      <c r="E36" s="66">
        <v>40466</v>
      </c>
      <c r="F36" s="71" t="s">
        <v>39</v>
      </c>
      <c r="G36" s="72" t="s">
        <v>51</v>
      </c>
      <c r="H36" s="73" t="s">
        <v>61</v>
      </c>
      <c r="I36" s="75"/>
      <c r="J36" s="75"/>
      <c r="K36" s="55"/>
    </row>
    <row r="37" spans="1:11" s="29" customFormat="1" ht="27" customHeight="1" x14ac:dyDescent="0.25">
      <c r="A37" s="74">
        <v>16</v>
      </c>
      <c r="B37" s="70">
        <v>67</v>
      </c>
      <c r="C37" s="71">
        <v>10076198736</v>
      </c>
      <c r="D37" s="72" t="s">
        <v>72</v>
      </c>
      <c r="E37" s="66">
        <v>39933</v>
      </c>
      <c r="F37" s="71" t="s">
        <v>35</v>
      </c>
      <c r="G37" s="72" t="s">
        <v>137</v>
      </c>
      <c r="H37" s="72" t="s">
        <v>63</v>
      </c>
      <c r="I37" s="75"/>
      <c r="J37" s="75"/>
      <c r="K37" s="55"/>
    </row>
    <row r="38" spans="1:11" s="29" customFormat="1" ht="27" customHeight="1" x14ac:dyDescent="0.25">
      <c r="A38" s="74">
        <v>17</v>
      </c>
      <c r="B38" s="70">
        <v>538</v>
      </c>
      <c r="C38" s="71">
        <v>10116101405</v>
      </c>
      <c r="D38" s="72" t="s">
        <v>86</v>
      </c>
      <c r="E38" s="66">
        <v>40257</v>
      </c>
      <c r="F38" s="71" t="s">
        <v>39</v>
      </c>
      <c r="G38" s="72" t="s">
        <v>51</v>
      </c>
      <c r="H38" s="73" t="s">
        <v>61</v>
      </c>
      <c r="I38" s="75"/>
      <c r="J38" s="75"/>
      <c r="K38" s="55"/>
    </row>
    <row r="39" spans="1:11" s="29" customFormat="1" ht="27" customHeight="1" x14ac:dyDescent="0.25">
      <c r="A39" s="74">
        <v>18</v>
      </c>
      <c r="B39" s="70">
        <v>238</v>
      </c>
      <c r="C39" s="71">
        <v>10120945240</v>
      </c>
      <c r="D39" s="72" t="s">
        <v>97</v>
      </c>
      <c r="E39" s="66">
        <v>40066</v>
      </c>
      <c r="F39" s="71" t="s">
        <v>35</v>
      </c>
      <c r="G39" s="72" t="s">
        <v>69</v>
      </c>
      <c r="H39" s="72" t="s">
        <v>66</v>
      </c>
      <c r="I39" s="75"/>
      <c r="J39" s="75"/>
      <c r="K39" s="55"/>
    </row>
    <row r="40" spans="1:11" s="29" customFormat="1" ht="27" customHeight="1" x14ac:dyDescent="0.25">
      <c r="A40" s="74">
        <v>19</v>
      </c>
      <c r="B40" s="70">
        <v>589</v>
      </c>
      <c r="C40" s="71">
        <v>10090058117</v>
      </c>
      <c r="D40" s="72" t="s">
        <v>94</v>
      </c>
      <c r="E40" s="66">
        <v>40287</v>
      </c>
      <c r="F40" s="71" t="s">
        <v>39</v>
      </c>
      <c r="G40" s="72" t="s">
        <v>57</v>
      </c>
      <c r="H40" s="72" t="s">
        <v>64</v>
      </c>
      <c r="I40" s="75"/>
      <c r="J40" s="75"/>
      <c r="K40" s="55"/>
    </row>
    <row r="41" spans="1:11" s="29" customFormat="1" ht="27" customHeight="1" x14ac:dyDescent="0.25">
      <c r="A41" s="74">
        <v>20</v>
      </c>
      <c r="B41" s="70">
        <v>69</v>
      </c>
      <c r="C41" s="71">
        <v>10090374678</v>
      </c>
      <c r="D41" s="72" t="s">
        <v>96</v>
      </c>
      <c r="E41" s="66">
        <v>40509</v>
      </c>
      <c r="F41" s="71" t="s">
        <v>39</v>
      </c>
      <c r="G41" s="72" t="s">
        <v>137</v>
      </c>
      <c r="H41" s="72" t="s">
        <v>62</v>
      </c>
      <c r="I41" s="75"/>
      <c r="J41" s="75"/>
      <c r="K41" s="55"/>
    </row>
    <row r="42" spans="1:11" s="29" customFormat="1" ht="27" customHeight="1" x14ac:dyDescent="0.25">
      <c r="A42" s="74">
        <v>21</v>
      </c>
      <c r="B42" s="70">
        <v>651</v>
      </c>
      <c r="C42" s="71">
        <v>10089789749</v>
      </c>
      <c r="D42" s="72" t="s">
        <v>84</v>
      </c>
      <c r="E42" s="66">
        <v>40426</v>
      </c>
      <c r="F42" s="71" t="s">
        <v>39</v>
      </c>
      <c r="G42" s="72" t="s">
        <v>51</v>
      </c>
      <c r="H42" s="73" t="s">
        <v>61</v>
      </c>
      <c r="I42" s="75"/>
      <c r="J42" s="75"/>
      <c r="K42" s="55"/>
    </row>
    <row r="43" spans="1:11" s="29" customFormat="1" ht="27" customHeight="1" x14ac:dyDescent="0.25">
      <c r="A43" s="74">
        <v>22</v>
      </c>
      <c r="B43" s="70">
        <v>36</v>
      </c>
      <c r="C43" s="71">
        <v>10100092058</v>
      </c>
      <c r="D43" s="72" t="s">
        <v>90</v>
      </c>
      <c r="E43" s="66">
        <v>40177</v>
      </c>
      <c r="F43" s="71" t="s">
        <v>39</v>
      </c>
      <c r="G43" s="72" t="s">
        <v>57</v>
      </c>
      <c r="H43" s="72" t="s">
        <v>64</v>
      </c>
      <c r="I43" s="75"/>
      <c r="J43" s="75"/>
      <c r="K43" s="55"/>
    </row>
    <row r="44" spans="1:11" s="29" customFormat="1" ht="27" customHeight="1" x14ac:dyDescent="0.25">
      <c r="A44" s="74">
        <v>23</v>
      </c>
      <c r="B44" s="70">
        <v>604</v>
      </c>
      <c r="C44" s="71">
        <v>10092186962</v>
      </c>
      <c r="D44" s="72" t="s">
        <v>103</v>
      </c>
      <c r="E44" s="66">
        <v>40311</v>
      </c>
      <c r="F44" s="71" t="s">
        <v>39</v>
      </c>
      <c r="G44" s="72" t="s">
        <v>51</v>
      </c>
      <c r="H44" s="73" t="s">
        <v>61</v>
      </c>
      <c r="I44" s="75"/>
      <c r="J44" s="75"/>
      <c r="K44" s="55"/>
    </row>
    <row r="45" spans="1:11" s="29" customFormat="1" ht="27" customHeight="1" x14ac:dyDescent="0.25">
      <c r="A45" s="74">
        <v>24</v>
      </c>
      <c r="B45" s="70">
        <v>607</v>
      </c>
      <c r="C45" s="71">
        <v>10089788941</v>
      </c>
      <c r="D45" s="72" t="s">
        <v>98</v>
      </c>
      <c r="E45" s="66">
        <v>40339</v>
      </c>
      <c r="F45" s="71" t="s">
        <v>39</v>
      </c>
      <c r="G45" s="72" t="s">
        <v>51</v>
      </c>
      <c r="H45" s="73" t="s">
        <v>61</v>
      </c>
      <c r="I45" s="75"/>
      <c r="J45" s="75"/>
      <c r="K45" s="55"/>
    </row>
    <row r="46" spans="1:11" s="29" customFormat="1" ht="27" customHeight="1" x14ac:dyDescent="0.25">
      <c r="A46" s="74">
        <v>25</v>
      </c>
      <c r="B46" s="70">
        <v>383</v>
      </c>
      <c r="C46" s="71">
        <v>10138439996</v>
      </c>
      <c r="D46" s="72" t="s">
        <v>104</v>
      </c>
      <c r="E46" s="66">
        <v>39893</v>
      </c>
      <c r="F46" s="71" t="s">
        <v>35</v>
      </c>
      <c r="G46" s="72" t="s">
        <v>128</v>
      </c>
      <c r="H46" s="72" t="s">
        <v>129</v>
      </c>
      <c r="I46" s="75"/>
      <c r="J46" s="75"/>
      <c r="K46" s="55"/>
    </row>
    <row r="47" spans="1:11" s="29" customFormat="1" ht="27" customHeight="1" x14ac:dyDescent="0.25">
      <c r="A47" s="74">
        <v>26</v>
      </c>
      <c r="B47" s="70">
        <v>616</v>
      </c>
      <c r="C47" s="71">
        <v>10089789244</v>
      </c>
      <c r="D47" s="72" t="s">
        <v>88</v>
      </c>
      <c r="E47" s="66">
        <v>40537</v>
      </c>
      <c r="F47" s="71" t="s">
        <v>39</v>
      </c>
      <c r="G47" s="72" t="s">
        <v>51</v>
      </c>
      <c r="H47" s="73" t="s">
        <v>61</v>
      </c>
      <c r="I47" s="75"/>
      <c r="J47" s="75"/>
      <c r="K47" s="55"/>
    </row>
    <row r="48" spans="1:11" s="29" customFormat="1" ht="27" customHeight="1" x14ac:dyDescent="0.25">
      <c r="A48" s="74">
        <v>27</v>
      </c>
      <c r="B48" s="70">
        <v>37</v>
      </c>
      <c r="C48" s="71">
        <v>10090655978</v>
      </c>
      <c r="D48" s="72" t="s">
        <v>92</v>
      </c>
      <c r="E48" s="66">
        <v>40028</v>
      </c>
      <c r="F48" s="71" t="s">
        <v>35</v>
      </c>
      <c r="G48" s="72" t="s">
        <v>51</v>
      </c>
      <c r="H48" s="73" t="s">
        <v>61</v>
      </c>
      <c r="I48" s="75"/>
      <c r="J48" s="75"/>
      <c r="K48" s="55"/>
    </row>
    <row r="49" spans="1:11" s="29" customFormat="1" ht="27" customHeight="1" x14ac:dyDescent="0.25">
      <c r="A49" s="74">
        <v>28</v>
      </c>
      <c r="B49" s="70">
        <v>303</v>
      </c>
      <c r="C49" s="71">
        <v>10090443689</v>
      </c>
      <c r="D49" s="72" t="s">
        <v>87</v>
      </c>
      <c r="E49" s="66">
        <v>40200</v>
      </c>
      <c r="F49" s="71" t="s">
        <v>39</v>
      </c>
      <c r="G49" s="72" t="s">
        <v>51</v>
      </c>
      <c r="H49" s="73" t="s">
        <v>61</v>
      </c>
      <c r="I49" s="75"/>
      <c r="J49" s="75"/>
      <c r="K49" s="55"/>
    </row>
    <row r="50" spans="1:11" s="29" customFormat="1" ht="27" customHeight="1" x14ac:dyDescent="0.25">
      <c r="A50" s="74">
        <v>29</v>
      </c>
      <c r="B50" s="70">
        <v>239</v>
      </c>
      <c r="C50" s="71">
        <v>10120949482</v>
      </c>
      <c r="D50" s="72" t="s">
        <v>126</v>
      </c>
      <c r="E50" s="66">
        <v>40229</v>
      </c>
      <c r="F50" s="71" t="s">
        <v>39</v>
      </c>
      <c r="G50" s="72" t="s">
        <v>69</v>
      </c>
      <c r="H50" s="72" t="s">
        <v>66</v>
      </c>
      <c r="I50" s="75"/>
      <c r="J50" s="75"/>
      <c r="K50" s="55"/>
    </row>
    <row r="51" spans="1:11" s="29" customFormat="1" ht="27" customHeight="1" x14ac:dyDescent="0.25">
      <c r="A51" s="74">
        <v>30</v>
      </c>
      <c r="B51" s="70">
        <v>648</v>
      </c>
      <c r="C51" s="71">
        <v>10116830824</v>
      </c>
      <c r="D51" s="72" t="s">
        <v>99</v>
      </c>
      <c r="E51" s="66">
        <v>40463</v>
      </c>
      <c r="F51" s="71" t="s">
        <v>39</v>
      </c>
      <c r="G51" s="72" t="s">
        <v>51</v>
      </c>
      <c r="H51" s="73" t="s">
        <v>61</v>
      </c>
      <c r="I51" s="75"/>
      <c r="J51" s="75"/>
      <c r="K51" s="55"/>
    </row>
    <row r="52" spans="1:11" s="29" customFormat="1" ht="27" customHeight="1" x14ac:dyDescent="0.25">
      <c r="A52" s="74">
        <v>31</v>
      </c>
      <c r="B52" s="70">
        <v>893</v>
      </c>
      <c r="C52" s="71">
        <v>10117277125</v>
      </c>
      <c r="D52" s="72" t="s">
        <v>93</v>
      </c>
      <c r="E52" s="66">
        <v>39859</v>
      </c>
      <c r="F52" s="71" t="s">
        <v>37</v>
      </c>
      <c r="G52" s="72" t="s">
        <v>51</v>
      </c>
      <c r="H52" s="73" t="s">
        <v>61</v>
      </c>
      <c r="I52" s="75"/>
      <c r="J52" s="75"/>
      <c r="K52" s="55"/>
    </row>
    <row r="53" spans="1:11" s="29" customFormat="1" ht="27" customHeight="1" x14ac:dyDescent="0.25">
      <c r="A53" s="74">
        <v>32</v>
      </c>
      <c r="B53" s="70">
        <v>17</v>
      </c>
      <c r="C53" s="71">
        <v>10103575267</v>
      </c>
      <c r="D53" s="72" t="s">
        <v>105</v>
      </c>
      <c r="E53" s="66">
        <v>40094</v>
      </c>
      <c r="F53" s="71" t="s">
        <v>35</v>
      </c>
      <c r="G53" s="72" t="s">
        <v>57</v>
      </c>
      <c r="H53" s="72" t="s">
        <v>64</v>
      </c>
      <c r="I53" s="75"/>
      <c r="J53" s="75"/>
      <c r="K53" s="55"/>
    </row>
    <row r="54" spans="1:11" s="29" customFormat="1" ht="27" customHeight="1" x14ac:dyDescent="0.25">
      <c r="A54" s="74">
        <v>33</v>
      </c>
      <c r="B54" s="70">
        <v>33</v>
      </c>
      <c r="C54" s="71"/>
      <c r="D54" s="72" t="s">
        <v>109</v>
      </c>
      <c r="E54" s="66">
        <v>40496</v>
      </c>
      <c r="F54" s="71"/>
      <c r="G54" s="72" t="s">
        <v>67</v>
      </c>
      <c r="H54" s="72" t="s">
        <v>65</v>
      </c>
      <c r="I54" s="75"/>
      <c r="J54" s="75"/>
      <c r="K54" s="55"/>
    </row>
    <row r="55" spans="1:11" s="29" customFormat="1" ht="27" customHeight="1" x14ac:dyDescent="0.25">
      <c r="A55" s="74">
        <v>34</v>
      </c>
      <c r="B55" s="70">
        <v>585</v>
      </c>
      <c r="C55" s="71">
        <v>10102332152</v>
      </c>
      <c r="D55" s="72" t="s">
        <v>102</v>
      </c>
      <c r="E55" s="66">
        <v>39990</v>
      </c>
      <c r="F55" s="71" t="s">
        <v>35</v>
      </c>
      <c r="G55" s="72" t="s">
        <v>57</v>
      </c>
      <c r="H55" s="72" t="s">
        <v>64</v>
      </c>
      <c r="I55" s="75"/>
      <c r="J55" s="75"/>
      <c r="K55" s="55"/>
    </row>
    <row r="56" spans="1:11" s="29" customFormat="1" ht="27" customHeight="1" x14ac:dyDescent="0.25">
      <c r="A56" s="74">
        <v>35</v>
      </c>
      <c r="B56" s="70">
        <v>14</v>
      </c>
      <c r="C56" s="71">
        <v>10103548692</v>
      </c>
      <c r="D56" s="72" t="s">
        <v>108</v>
      </c>
      <c r="E56" s="66">
        <v>40008</v>
      </c>
      <c r="F56" s="71" t="s">
        <v>139</v>
      </c>
      <c r="G56" s="72" t="s">
        <v>57</v>
      </c>
      <c r="H56" s="72" t="s">
        <v>64</v>
      </c>
      <c r="I56" s="75"/>
      <c r="J56" s="75"/>
      <c r="K56" s="55"/>
    </row>
    <row r="57" spans="1:11" s="29" customFormat="1" ht="27" customHeight="1" x14ac:dyDescent="0.25">
      <c r="A57" s="74">
        <v>36</v>
      </c>
      <c r="B57" s="70">
        <v>691</v>
      </c>
      <c r="C57" s="71">
        <v>10094920948</v>
      </c>
      <c r="D57" s="72" t="s">
        <v>100</v>
      </c>
      <c r="E57" s="66">
        <v>39876</v>
      </c>
      <c r="F57" s="71" t="s">
        <v>35</v>
      </c>
      <c r="G57" s="72" t="s">
        <v>51</v>
      </c>
      <c r="H57" s="73" t="s">
        <v>61</v>
      </c>
      <c r="I57" s="75"/>
      <c r="J57" s="75"/>
      <c r="K57" s="55"/>
    </row>
    <row r="58" spans="1:11" s="29" customFormat="1" ht="27" customHeight="1" x14ac:dyDescent="0.25">
      <c r="A58" s="74">
        <v>37</v>
      </c>
      <c r="B58" s="70">
        <v>78</v>
      </c>
      <c r="C58" s="71">
        <v>10139176489</v>
      </c>
      <c r="D58" s="72" t="s">
        <v>124</v>
      </c>
      <c r="E58" s="66">
        <v>40193</v>
      </c>
      <c r="F58" s="71" t="s">
        <v>138</v>
      </c>
      <c r="G58" s="72" t="s">
        <v>137</v>
      </c>
      <c r="H58" s="72" t="s">
        <v>62</v>
      </c>
      <c r="I58" s="75"/>
      <c r="J58" s="75"/>
      <c r="K58" s="55"/>
    </row>
    <row r="59" spans="1:11" s="29" customFormat="1" ht="27" customHeight="1" x14ac:dyDescent="0.25">
      <c r="A59" s="74">
        <v>38</v>
      </c>
      <c r="B59" s="70">
        <v>588</v>
      </c>
      <c r="C59" s="71">
        <v>10112811788</v>
      </c>
      <c r="D59" s="72" t="s">
        <v>116</v>
      </c>
      <c r="E59" s="66">
        <v>39967</v>
      </c>
      <c r="F59" s="71" t="s">
        <v>35</v>
      </c>
      <c r="G59" s="72" t="s">
        <v>57</v>
      </c>
      <c r="H59" s="72" t="s">
        <v>64</v>
      </c>
      <c r="I59" s="75"/>
      <c r="J59" s="75"/>
      <c r="K59" s="55"/>
    </row>
    <row r="60" spans="1:11" s="29" customFormat="1" ht="27" customHeight="1" x14ac:dyDescent="0.25">
      <c r="A60" s="74">
        <v>39</v>
      </c>
      <c r="B60" s="70">
        <v>359</v>
      </c>
      <c r="C60" s="71">
        <v>10126132417</v>
      </c>
      <c r="D60" s="72" t="s">
        <v>95</v>
      </c>
      <c r="E60" s="66">
        <v>39991</v>
      </c>
      <c r="F60" s="71" t="s">
        <v>35</v>
      </c>
      <c r="G60" s="72" t="s">
        <v>68</v>
      </c>
      <c r="H60" s="72" t="s">
        <v>52</v>
      </c>
      <c r="I60" s="75"/>
      <c r="J60" s="75"/>
      <c r="K60" s="55"/>
    </row>
    <row r="61" spans="1:11" s="29" customFormat="1" ht="27" customHeight="1" x14ac:dyDescent="0.25">
      <c r="A61" s="74">
        <v>40</v>
      </c>
      <c r="B61" s="70">
        <v>81</v>
      </c>
      <c r="C61" s="71">
        <v>10100048814</v>
      </c>
      <c r="D61" s="72" t="s">
        <v>107</v>
      </c>
      <c r="E61" s="66">
        <v>40539</v>
      </c>
      <c r="F61" s="71" t="s">
        <v>39</v>
      </c>
      <c r="G61" s="72" t="s">
        <v>57</v>
      </c>
      <c r="H61" s="72" t="s">
        <v>64</v>
      </c>
      <c r="I61" s="75"/>
      <c r="J61" s="75"/>
      <c r="K61" s="55"/>
    </row>
    <row r="62" spans="1:11" s="29" customFormat="1" ht="27" customHeight="1" x14ac:dyDescent="0.25">
      <c r="A62" s="74">
        <v>41</v>
      </c>
      <c r="B62" s="70">
        <v>669</v>
      </c>
      <c r="C62" s="71">
        <v>10115492123</v>
      </c>
      <c r="D62" s="72" t="s">
        <v>110</v>
      </c>
      <c r="E62" s="66">
        <v>40369</v>
      </c>
      <c r="F62" s="71" t="s">
        <v>39</v>
      </c>
      <c r="G62" s="72" t="s">
        <v>51</v>
      </c>
      <c r="H62" s="73" t="s">
        <v>61</v>
      </c>
      <c r="I62" s="75"/>
      <c r="J62" s="75"/>
      <c r="K62" s="55"/>
    </row>
    <row r="63" spans="1:11" s="29" customFormat="1" ht="27" customHeight="1" x14ac:dyDescent="0.25">
      <c r="A63" s="74">
        <v>42</v>
      </c>
      <c r="B63" s="70">
        <v>198</v>
      </c>
      <c r="C63" s="83">
        <v>10113022663</v>
      </c>
      <c r="D63" s="80" t="s">
        <v>127</v>
      </c>
      <c r="E63" s="78">
        <v>40032</v>
      </c>
      <c r="F63" s="79" t="s">
        <v>35</v>
      </c>
      <c r="G63" s="80" t="s">
        <v>67</v>
      </c>
      <c r="H63" s="72" t="s">
        <v>130</v>
      </c>
      <c r="I63" s="75"/>
      <c r="J63" s="75"/>
      <c r="K63" s="55"/>
    </row>
    <row r="64" spans="1:11" s="29" customFormat="1" ht="27" customHeight="1" x14ac:dyDescent="0.25">
      <c r="A64" s="74">
        <v>43</v>
      </c>
      <c r="B64" s="82">
        <v>58</v>
      </c>
      <c r="C64" s="71">
        <v>10100114589</v>
      </c>
      <c r="D64" s="72" t="s">
        <v>115</v>
      </c>
      <c r="E64" s="66">
        <v>40376</v>
      </c>
      <c r="F64" s="71" t="s">
        <v>139</v>
      </c>
      <c r="G64" s="72" t="s">
        <v>57</v>
      </c>
      <c r="H64" s="84" t="s">
        <v>64</v>
      </c>
      <c r="I64" s="75"/>
      <c r="J64" s="75"/>
      <c r="K64" s="55"/>
    </row>
    <row r="65" spans="1:11" s="29" customFormat="1" ht="27" customHeight="1" x14ac:dyDescent="0.25">
      <c r="A65" s="74">
        <v>44</v>
      </c>
      <c r="B65" s="70">
        <v>156</v>
      </c>
      <c r="C65" s="71">
        <v>10092187669</v>
      </c>
      <c r="D65" s="72" t="s">
        <v>117</v>
      </c>
      <c r="E65" s="66">
        <v>40165</v>
      </c>
      <c r="F65" s="71" t="s">
        <v>37</v>
      </c>
      <c r="G65" s="72" t="s">
        <v>137</v>
      </c>
      <c r="H65" s="72" t="s">
        <v>62</v>
      </c>
      <c r="I65" s="75"/>
      <c r="J65" s="75"/>
      <c r="K65" s="55"/>
    </row>
    <row r="66" spans="1:11" s="29" customFormat="1" ht="27" customHeight="1" x14ac:dyDescent="0.25">
      <c r="A66" s="74">
        <v>45</v>
      </c>
      <c r="B66" s="70">
        <v>36</v>
      </c>
      <c r="C66" s="71">
        <v>10138728370</v>
      </c>
      <c r="D66" s="72" t="s">
        <v>118</v>
      </c>
      <c r="E66" s="66">
        <v>40310</v>
      </c>
      <c r="F66" s="71" t="s">
        <v>138</v>
      </c>
      <c r="G66" s="72" t="s">
        <v>137</v>
      </c>
      <c r="H66" s="72" t="s">
        <v>62</v>
      </c>
      <c r="I66" s="75"/>
      <c r="J66" s="75"/>
      <c r="K66" s="55"/>
    </row>
    <row r="67" spans="1:11" s="29" customFormat="1" ht="27" customHeight="1" x14ac:dyDescent="0.25">
      <c r="A67" s="74">
        <v>46</v>
      </c>
      <c r="B67" s="70">
        <v>58</v>
      </c>
      <c r="C67" s="71">
        <v>10127772828</v>
      </c>
      <c r="D67" s="72" t="s">
        <v>112</v>
      </c>
      <c r="E67" s="66">
        <v>40125</v>
      </c>
      <c r="F67" s="71" t="s">
        <v>35</v>
      </c>
      <c r="G67" s="72" t="s">
        <v>57</v>
      </c>
      <c r="H67" s="72" t="s">
        <v>64</v>
      </c>
      <c r="I67" s="75"/>
      <c r="J67" s="75"/>
      <c r="K67" s="55"/>
    </row>
    <row r="68" spans="1:11" s="29" customFormat="1" ht="27" customHeight="1" x14ac:dyDescent="0.25">
      <c r="A68" s="74">
        <v>47</v>
      </c>
      <c r="B68" s="70">
        <v>478</v>
      </c>
      <c r="C68" s="71">
        <v>10140567532</v>
      </c>
      <c r="D68" s="72" t="s">
        <v>113</v>
      </c>
      <c r="E68" s="66">
        <v>40136</v>
      </c>
      <c r="F68" s="71" t="s">
        <v>35</v>
      </c>
      <c r="G68" s="72" t="s">
        <v>67</v>
      </c>
      <c r="H68" s="72" t="s">
        <v>130</v>
      </c>
      <c r="I68" s="75"/>
      <c r="J68" s="75"/>
      <c r="K68" s="55"/>
    </row>
    <row r="69" spans="1:11" s="29" customFormat="1" ht="27" customHeight="1" x14ac:dyDescent="0.25">
      <c r="A69" s="74">
        <v>48</v>
      </c>
      <c r="B69" s="70">
        <v>582</v>
      </c>
      <c r="C69" s="71">
        <v>10127774242</v>
      </c>
      <c r="D69" s="72" t="s">
        <v>111</v>
      </c>
      <c r="E69" s="66">
        <v>39945</v>
      </c>
      <c r="F69" s="71" t="s">
        <v>35</v>
      </c>
      <c r="G69" s="72" t="s">
        <v>57</v>
      </c>
      <c r="H69" s="72" t="s">
        <v>64</v>
      </c>
      <c r="I69" s="75"/>
      <c r="J69" s="75"/>
      <c r="K69" s="55"/>
    </row>
    <row r="70" spans="1:11" s="29" customFormat="1" ht="27" customHeight="1" x14ac:dyDescent="0.25">
      <c r="A70" s="74">
        <v>49</v>
      </c>
      <c r="B70" s="70">
        <v>2</v>
      </c>
      <c r="C70" s="71"/>
      <c r="D70" s="72" t="s">
        <v>125</v>
      </c>
      <c r="E70" s="66">
        <v>40111</v>
      </c>
      <c r="F70" s="71" t="s">
        <v>37</v>
      </c>
      <c r="G70" s="72" t="s">
        <v>137</v>
      </c>
      <c r="H70" s="72" t="s">
        <v>62</v>
      </c>
      <c r="I70" s="75"/>
      <c r="J70" s="75"/>
      <c r="K70" s="55"/>
    </row>
    <row r="71" spans="1:11" s="29" customFormat="1" ht="27" customHeight="1" x14ac:dyDescent="0.25">
      <c r="A71" s="74">
        <v>50</v>
      </c>
      <c r="B71" s="70">
        <v>164</v>
      </c>
      <c r="C71" s="71">
        <v>10142009596</v>
      </c>
      <c r="D71" s="72" t="s">
        <v>120</v>
      </c>
      <c r="E71" s="66">
        <v>40431</v>
      </c>
      <c r="F71" s="71"/>
      <c r="G71" s="72" t="s">
        <v>57</v>
      </c>
      <c r="H71" s="72" t="s">
        <v>64</v>
      </c>
      <c r="I71" s="75"/>
      <c r="J71" s="75"/>
      <c r="K71" s="55"/>
    </row>
    <row r="72" spans="1:11" s="29" customFormat="1" ht="27" customHeight="1" x14ac:dyDescent="0.25">
      <c r="A72" s="74">
        <v>51</v>
      </c>
      <c r="B72" s="70">
        <v>66</v>
      </c>
      <c r="C72" s="71">
        <v>10139185684</v>
      </c>
      <c r="D72" s="72" t="s">
        <v>114</v>
      </c>
      <c r="E72" s="66">
        <v>40353</v>
      </c>
      <c r="F72" s="71" t="s">
        <v>138</v>
      </c>
      <c r="G72" s="72" t="s">
        <v>137</v>
      </c>
      <c r="H72" s="72" t="s">
        <v>62</v>
      </c>
      <c r="I72" s="75"/>
      <c r="J72" s="75"/>
      <c r="K72" s="55"/>
    </row>
    <row r="73" spans="1:11" s="29" customFormat="1" ht="27" customHeight="1" x14ac:dyDescent="0.25">
      <c r="A73" s="74">
        <v>52</v>
      </c>
      <c r="B73" s="70">
        <v>10</v>
      </c>
      <c r="C73" s="71">
        <v>10138536491</v>
      </c>
      <c r="D73" s="72" t="s">
        <v>119</v>
      </c>
      <c r="E73" s="66">
        <v>40064</v>
      </c>
      <c r="F73" s="71" t="s">
        <v>35</v>
      </c>
      <c r="G73" s="72" t="s">
        <v>57</v>
      </c>
      <c r="H73" s="72" t="s">
        <v>64</v>
      </c>
      <c r="I73" s="75"/>
      <c r="J73" s="75"/>
      <c r="K73" s="55"/>
    </row>
    <row r="74" spans="1:11" s="29" customFormat="1" ht="27" customHeight="1" x14ac:dyDescent="0.25">
      <c r="A74" s="74">
        <v>53</v>
      </c>
      <c r="B74" s="70">
        <v>596</v>
      </c>
      <c r="C74" s="71">
        <v>10138923582</v>
      </c>
      <c r="D74" s="72" t="s">
        <v>123</v>
      </c>
      <c r="E74" s="66">
        <v>39892</v>
      </c>
      <c r="F74" s="71" t="s">
        <v>35</v>
      </c>
      <c r="G74" s="72" t="s">
        <v>67</v>
      </c>
      <c r="H74" s="72" t="s">
        <v>131</v>
      </c>
      <c r="I74" s="75"/>
      <c r="J74" s="75"/>
      <c r="K74" s="55"/>
    </row>
    <row r="75" spans="1:11" s="29" customFormat="1" ht="27" customHeight="1" x14ac:dyDescent="0.25">
      <c r="A75" s="74">
        <v>54</v>
      </c>
      <c r="B75" s="70">
        <v>47</v>
      </c>
      <c r="C75" s="71">
        <v>10127773131</v>
      </c>
      <c r="D75" s="72" t="s">
        <v>121</v>
      </c>
      <c r="E75" s="66">
        <v>40475</v>
      </c>
      <c r="F75" s="71"/>
      <c r="G75" s="72" t="s">
        <v>57</v>
      </c>
      <c r="H75" s="72" t="s">
        <v>64</v>
      </c>
      <c r="I75" s="75"/>
      <c r="J75" s="75"/>
      <c r="K75" s="55"/>
    </row>
    <row r="76" spans="1:11" s="29" customFormat="1" ht="27" customHeight="1" x14ac:dyDescent="0.25">
      <c r="A76" s="86">
        <v>55</v>
      </c>
      <c r="B76" s="70">
        <v>77</v>
      </c>
      <c r="C76" s="71">
        <v>10138536390</v>
      </c>
      <c r="D76" s="72" t="s">
        <v>122</v>
      </c>
      <c r="E76" s="66">
        <v>40154</v>
      </c>
      <c r="F76" s="71"/>
      <c r="G76" s="72" t="s">
        <v>57</v>
      </c>
      <c r="H76" s="72" t="s">
        <v>64</v>
      </c>
      <c r="I76" s="75"/>
      <c r="J76" s="75"/>
      <c r="K76" s="55"/>
    </row>
    <row r="77" spans="1:11" s="29" customFormat="1" ht="27" customHeight="1" x14ac:dyDescent="0.25">
      <c r="A77" s="86">
        <v>56</v>
      </c>
      <c r="B77" s="70">
        <v>81</v>
      </c>
      <c r="C77" s="71">
        <v>10090064480</v>
      </c>
      <c r="D77" s="72" t="s">
        <v>101</v>
      </c>
      <c r="E77" s="66">
        <v>39933</v>
      </c>
      <c r="F77" s="71" t="s">
        <v>39</v>
      </c>
      <c r="G77" s="72" t="s">
        <v>137</v>
      </c>
      <c r="H77" s="72" t="s">
        <v>63</v>
      </c>
      <c r="I77" s="75"/>
      <c r="J77" s="75"/>
      <c r="K77" s="55"/>
    </row>
    <row r="78" spans="1:11" s="29" customFormat="1" ht="27" customHeight="1" thickBot="1" x14ac:dyDescent="0.3">
      <c r="A78" s="86">
        <v>57</v>
      </c>
      <c r="B78" s="70">
        <v>602</v>
      </c>
      <c r="C78" s="71">
        <v>10094892050</v>
      </c>
      <c r="D78" s="72" t="s">
        <v>106</v>
      </c>
      <c r="E78" s="66">
        <v>40486</v>
      </c>
      <c r="F78" s="71" t="s">
        <v>39</v>
      </c>
      <c r="G78" s="72" t="s">
        <v>51</v>
      </c>
      <c r="H78" s="73" t="s">
        <v>61</v>
      </c>
      <c r="I78" s="75"/>
      <c r="J78" s="75"/>
      <c r="K78" s="55"/>
    </row>
    <row r="79" spans="1:11" ht="7.5" customHeight="1" thickTop="1" thickBot="1" x14ac:dyDescent="0.35">
      <c r="A79" s="85"/>
      <c r="B79" s="30"/>
      <c r="C79" s="30"/>
      <c r="D79" s="81"/>
      <c r="E79" s="67"/>
      <c r="F79" s="68"/>
      <c r="G79" s="67"/>
      <c r="H79" s="31"/>
      <c r="I79" s="69"/>
      <c r="J79" s="69"/>
      <c r="K79" s="69"/>
    </row>
    <row r="80" spans="1:11" ht="14.4" thickTop="1" x14ac:dyDescent="0.25">
      <c r="A80" s="94" t="s">
        <v>26</v>
      </c>
      <c r="B80" s="94"/>
      <c r="C80" s="94"/>
      <c r="D80" s="94"/>
      <c r="E80" s="47"/>
      <c r="F80" s="47"/>
      <c r="G80" s="47"/>
      <c r="H80" s="95" t="s">
        <v>27</v>
      </c>
      <c r="I80" s="95"/>
      <c r="J80" s="95"/>
      <c r="K80" s="96"/>
    </row>
    <row r="81" spans="1:11" ht="14.4" x14ac:dyDescent="0.25">
      <c r="A81" s="32" t="s">
        <v>53</v>
      </c>
      <c r="B81" s="33"/>
      <c r="C81" s="48"/>
      <c r="D81" s="35"/>
      <c r="E81" s="49"/>
      <c r="F81" s="49"/>
      <c r="G81" s="34"/>
      <c r="H81" s="50" t="s">
        <v>28</v>
      </c>
      <c r="I81" s="64">
        <v>7</v>
      </c>
      <c r="J81" s="50" t="s">
        <v>29</v>
      </c>
      <c r="K81" s="53">
        <f>COUNTIF(F$21:F188,"ЗМС")</f>
        <v>0</v>
      </c>
    </row>
    <row r="82" spans="1:11" ht="14.4" x14ac:dyDescent="0.25">
      <c r="A82" s="32" t="s">
        <v>48</v>
      </c>
      <c r="B82" s="33"/>
      <c r="C82" s="51"/>
      <c r="D82" s="35"/>
      <c r="E82" s="46"/>
      <c r="F82" s="46"/>
      <c r="G82" s="36"/>
      <c r="H82" s="50" t="s">
        <v>30</v>
      </c>
      <c r="I82" s="54">
        <f>I83+I87</f>
        <v>57</v>
      </c>
      <c r="J82" s="50" t="s">
        <v>31</v>
      </c>
      <c r="K82" s="53">
        <f>COUNTIF(F$21:F188,"МСМК")</f>
        <v>0</v>
      </c>
    </row>
    <row r="83" spans="1:11" ht="14.4" x14ac:dyDescent="0.25">
      <c r="A83" s="32" t="s">
        <v>49</v>
      </c>
      <c r="B83" s="33"/>
      <c r="C83" s="52"/>
      <c r="D83" s="35"/>
      <c r="E83" s="46"/>
      <c r="F83" s="46"/>
      <c r="G83" s="36"/>
      <c r="H83" s="50" t="s">
        <v>32</v>
      </c>
      <c r="I83" s="54">
        <f>I84+I85+I86</f>
        <v>57</v>
      </c>
      <c r="J83" s="50" t="s">
        <v>24</v>
      </c>
      <c r="K83" s="53">
        <f>COUNTIF(F$21:F78,"МС")</f>
        <v>0</v>
      </c>
    </row>
    <row r="84" spans="1:11" ht="14.4" x14ac:dyDescent="0.25">
      <c r="A84" s="32" t="s">
        <v>50</v>
      </c>
      <c r="B84" s="33"/>
      <c r="C84" s="52"/>
      <c r="D84" s="35"/>
      <c r="E84" s="46"/>
      <c r="F84" s="46"/>
      <c r="G84" s="36"/>
      <c r="H84" s="50" t="s">
        <v>33</v>
      </c>
      <c r="I84" s="54">
        <f>COUNT(A10:A143)</f>
        <v>57</v>
      </c>
      <c r="J84" s="50" t="s">
        <v>25</v>
      </c>
      <c r="K84" s="53">
        <f>COUNTIF(F$20:F78,"КМС")</f>
        <v>0</v>
      </c>
    </row>
    <row r="85" spans="1:11" ht="14.4" x14ac:dyDescent="0.25">
      <c r="A85" s="37"/>
      <c r="B85" s="33"/>
      <c r="C85" s="52"/>
      <c r="D85" s="35"/>
      <c r="E85" s="38"/>
      <c r="F85" s="38"/>
      <c r="G85" s="38"/>
      <c r="H85" s="50" t="s">
        <v>34</v>
      </c>
      <c r="I85" s="54">
        <f>COUNTIF(A10:A142,"НФ")</f>
        <v>0</v>
      </c>
      <c r="J85" s="50" t="s">
        <v>35</v>
      </c>
      <c r="K85" s="53">
        <v>25</v>
      </c>
    </row>
    <row r="86" spans="1:11" x14ac:dyDescent="0.25">
      <c r="A86" s="39"/>
      <c r="B86" s="14"/>
      <c r="C86" s="14"/>
      <c r="D86" s="35"/>
      <c r="E86" s="38"/>
      <c r="F86" s="38"/>
      <c r="G86" s="38"/>
      <c r="H86" s="50" t="s">
        <v>36</v>
      </c>
      <c r="I86" s="54">
        <f>COUNTIF(A10:A142,"ДСКВ")</f>
        <v>0</v>
      </c>
      <c r="J86" s="50" t="s">
        <v>37</v>
      </c>
      <c r="K86" s="53">
        <f>COUNTIF(F$29:F190,"2 СР")</f>
        <v>3</v>
      </c>
    </row>
    <row r="87" spans="1:11" ht="14.4" x14ac:dyDescent="0.25">
      <c r="A87" s="40"/>
      <c r="B87" s="33"/>
      <c r="C87" s="18"/>
      <c r="D87" s="35"/>
      <c r="E87" s="46"/>
      <c r="F87" s="46"/>
      <c r="G87" s="36"/>
      <c r="H87" s="50" t="s">
        <v>38</v>
      </c>
      <c r="I87" s="54">
        <f>COUNTIF(A10:A142,"НС")</f>
        <v>0</v>
      </c>
      <c r="J87" s="50" t="s">
        <v>39</v>
      </c>
      <c r="K87" s="53">
        <v>20</v>
      </c>
    </row>
    <row r="88" spans="1:11" ht="5.25" customHeight="1" x14ac:dyDescent="0.25">
      <c r="A88" s="40"/>
      <c r="B88" s="33"/>
      <c r="C88" s="33"/>
      <c r="D88" s="33"/>
      <c r="E88" s="33"/>
      <c r="F88" s="33"/>
      <c r="G88" s="14"/>
      <c r="H88" s="14"/>
      <c r="I88" s="41"/>
      <c r="J88" s="42"/>
      <c r="K88" s="43"/>
    </row>
    <row r="89" spans="1:11" x14ac:dyDescent="0.25">
      <c r="A89" s="97" t="s">
        <v>40</v>
      </c>
      <c r="B89" s="97"/>
      <c r="C89" s="97"/>
      <c r="D89" s="97"/>
      <c r="E89" s="98" t="s">
        <v>41</v>
      </c>
      <c r="F89" s="98"/>
      <c r="G89" s="98"/>
      <c r="H89" s="98" t="s">
        <v>42</v>
      </c>
      <c r="I89" s="98"/>
      <c r="J89" s="99" t="s">
        <v>43</v>
      </c>
      <c r="K89" s="99"/>
    </row>
    <row r="90" spans="1:11" x14ac:dyDescent="0.25">
      <c r="A90" s="87"/>
      <c r="B90" s="87"/>
      <c r="C90" s="87"/>
      <c r="D90" s="87"/>
      <c r="E90" s="87"/>
      <c r="F90" s="88"/>
      <c r="G90" s="88"/>
      <c r="H90" s="88"/>
      <c r="I90" s="88"/>
      <c r="J90" s="88"/>
      <c r="K90" s="89"/>
    </row>
    <row r="91" spans="1:11" x14ac:dyDescent="0.25">
      <c r="A91" s="44"/>
      <c r="B91" s="46"/>
      <c r="C91" s="46"/>
      <c r="D91" s="46"/>
      <c r="E91" s="46"/>
      <c r="F91" s="46"/>
      <c r="G91" s="46"/>
      <c r="H91" s="46"/>
      <c r="I91" s="46"/>
      <c r="J91" s="46"/>
      <c r="K91" s="45"/>
    </row>
    <row r="92" spans="1:11" x14ac:dyDescent="0.25">
      <c r="A92" s="44"/>
      <c r="B92" s="46"/>
      <c r="C92" s="46"/>
      <c r="D92" s="46"/>
      <c r="E92" s="46"/>
      <c r="F92" s="46"/>
      <c r="G92" s="46"/>
      <c r="H92" s="46"/>
      <c r="I92" s="46"/>
      <c r="J92" s="46"/>
      <c r="K92" s="45"/>
    </row>
    <row r="93" spans="1:11" x14ac:dyDescent="0.25">
      <c r="A93" s="44"/>
      <c r="B93" s="46"/>
      <c r="C93" s="46"/>
      <c r="D93" s="46"/>
      <c r="E93" s="46"/>
      <c r="F93" s="46"/>
      <c r="G93" s="46"/>
      <c r="H93" s="46"/>
      <c r="I93" s="46"/>
      <c r="J93" s="46"/>
      <c r="K93" s="45"/>
    </row>
    <row r="94" spans="1:11" x14ac:dyDescent="0.25">
      <c r="A94" s="44"/>
      <c r="B94" s="46"/>
      <c r="C94" s="46"/>
      <c r="D94" s="46"/>
      <c r="E94" s="46"/>
      <c r="F94" s="46"/>
      <c r="G94" s="46"/>
      <c r="H94" s="46"/>
      <c r="I94" s="46"/>
      <c r="J94" s="46"/>
      <c r="K94" s="45"/>
    </row>
    <row r="95" spans="1:11" ht="14.4" thickBot="1" x14ac:dyDescent="0.3">
      <c r="A95" s="90"/>
      <c r="B95" s="90"/>
      <c r="C95" s="90"/>
      <c r="D95" s="90"/>
      <c r="E95" s="91" t="str">
        <f>H17</f>
        <v>БОЯРОВ В.В. (ВК, г. Саранск)</v>
      </c>
      <c r="F95" s="91"/>
      <c r="G95" s="91"/>
      <c r="H95" s="91" t="str">
        <f>H18</f>
        <v>БУКОВА О.Ю. (IК, г. Пенза)</v>
      </c>
      <c r="I95" s="91"/>
      <c r="J95" s="92" t="str">
        <f>H19</f>
        <v>КОЧЕТКОВ Д.А. (ВК, г. Саранск)</v>
      </c>
      <c r="K95" s="92"/>
    </row>
  </sheetData>
  <mergeCells count="28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80:D80"/>
    <mergeCell ref="H80:K80"/>
    <mergeCell ref="A89:D89"/>
    <mergeCell ref="E89:G89"/>
    <mergeCell ref="H89:I89"/>
    <mergeCell ref="J89:K89"/>
    <mergeCell ref="A90:E90"/>
    <mergeCell ref="F90:K90"/>
    <mergeCell ref="A95:D95"/>
    <mergeCell ref="E95:G95"/>
    <mergeCell ref="H95:I95"/>
    <mergeCell ref="J95:K95"/>
  </mergeCells>
  <printOptions horizontalCentered="1"/>
  <pageMargins left="0.196527777777778" right="0.196527777777778" top="0.64583333333333304" bottom="0.59027777777777801" header="0.21319444444444399" footer="0.118055555555556"/>
  <pageSetup paperSize="9" scale="3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2023-05-03T09:33:30Z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