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ксана\"/>
    </mc:Choice>
  </mc:AlternateContent>
  <bookViews>
    <workbookView xWindow="0" yWindow="0" windowWidth="19200" windowHeight="11025" tabRatio="789"/>
  </bookViews>
  <sheets>
    <sheet name="Юниорки  Спринт" sheetId="94" r:id="rId1"/>
  </sheets>
  <externalReferences>
    <externalReference r:id="rId2"/>
  </externalReferences>
  <definedNames>
    <definedName name="_xlnm.Print_Titles" localSheetId="0">'Юниорки  Спринт'!$21:$21</definedName>
    <definedName name="_xlnm.Print_Area" localSheetId="0">'Юниорки  Спринт'!$A$1:$I$53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94" l="1"/>
  <c r="F40" i="94"/>
  <c r="E40" i="94"/>
  <c r="D40" i="94"/>
  <c r="C40" i="94"/>
  <c r="G39" i="94"/>
  <c r="E39" i="94"/>
  <c r="D39" i="94"/>
  <c r="C39" i="94"/>
  <c r="G38" i="94"/>
  <c r="E38" i="94"/>
  <c r="D38" i="94"/>
  <c r="C38" i="94"/>
  <c r="G37" i="94"/>
  <c r="F37" i="94"/>
  <c r="E37" i="94"/>
  <c r="D37" i="94"/>
  <c r="C37" i="94"/>
  <c r="G36" i="94"/>
  <c r="F36" i="94"/>
  <c r="E36" i="94"/>
  <c r="D36" i="94"/>
  <c r="C36" i="94"/>
  <c r="G35" i="94"/>
  <c r="F35" i="94"/>
  <c r="E35" i="94"/>
  <c r="D35" i="94"/>
  <c r="C35" i="94"/>
  <c r="G34" i="94"/>
  <c r="F34" i="94"/>
  <c r="E34" i="94"/>
  <c r="D34" i="94"/>
  <c r="C34" i="94"/>
  <c r="G33" i="94"/>
  <c r="F33" i="94"/>
  <c r="E33" i="94"/>
  <c r="D33" i="94"/>
  <c r="C33" i="94"/>
  <c r="G32" i="94"/>
  <c r="F32" i="94"/>
  <c r="E32" i="94"/>
  <c r="D32" i="94"/>
  <c r="C32" i="94"/>
  <c r="G31" i="94"/>
  <c r="F31" i="94"/>
  <c r="E31" i="94"/>
  <c r="D31" i="94"/>
  <c r="C31" i="94"/>
  <c r="G30" i="94"/>
  <c r="F30" i="94"/>
  <c r="E30" i="94"/>
  <c r="D30" i="94"/>
  <c r="C30" i="94"/>
  <c r="G29" i="94"/>
  <c r="F29" i="94"/>
  <c r="E29" i="94"/>
  <c r="D29" i="94"/>
  <c r="C29" i="94"/>
  <c r="G28" i="94"/>
  <c r="F28" i="94"/>
  <c r="E28" i="94"/>
  <c r="D28" i="94"/>
  <c r="C28" i="94"/>
  <c r="G27" i="94"/>
  <c r="F27" i="94"/>
  <c r="E27" i="94"/>
  <c r="D27" i="94"/>
  <c r="C27" i="94"/>
  <c r="G26" i="94"/>
  <c r="F26" i="94"/>
  <c r="E26" i="94"/>
  <c r="D26" i="94"/>
  <c r="C26" i="94"/>
  <c r="G25" i="94"/>
  <c r="F25" i="94"/>
  <c r="E25" i="94"/>
  <c r="D25" i="94"/>
  <c r="C25" i="94"/>
  <c r="G24" i="94"/>
  <c r="F24" i="94"/>
  <c r="E24" i="94"/>
  <c r="D24" i="94"/>
  <c r="C24" i="94"/>
  <c r="G23" i="94"/>
  <c r="F23" i="94"/>
  <c r="E23" i="94"/>
  <c r="D23" i="94"/>
  <c r="C23" i="94"/>
  <c r="H53" i="94" l="1"/>
  <c r="E53" i="94"/>
  <c r="A53" i="94"/>
</calcChain>
</file>

<file path=xl/sharedStrings.xml><?xml version="1.0" encoding="utf-8"?>
<sst xmlns="http://schemas.openxmlformats.org/spreadsheetml/2006/main" count="46" uniqueCount="46">
  <si>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</si>
  <si>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</si>
  <si>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</si>
  <si>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</si>
  <si>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</si>
  <si>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</si>
  <si>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</si>
  <si>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</si>
  <si>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</si>
  <si>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</si>
  <si>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</si>
  <si>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</si>
  <si>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</si>
  <si>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</si>
  <si>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</si>
  <si>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</si>
  <si>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</si>
  <si>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</si>
  <si>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</si>
  <si>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</si>
  <si>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</si>
  <si>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</si>
  <si>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ГЛАВНЫЙ СЕКРЕТАРЬ</t>
  </si>
  <si>
    <t>СУДЬЯ НА ФИНИШЕ</t>
  </si>
  <si>
    <t>ИТОГОВЫЙ ПРОТОКОЛ</t>
  </si>
  <si>
    <t>НАЧАЛО ГОНКИ:</t>
  </si>
  <si>
    <t>ОКОНЧАНИЕ ГОНКИ: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</si>
  <si>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</si>
  <si>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</si>
  <si>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</si>
  <si>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</si>
  <si>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</si>
  <si>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</si>
  <si>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</si>
  <si>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</si>
  <si>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Температура:</t>
  </si>
  <si>
    <t>Влажность:</t>
  </si>
  <si>
    <t>ВСЕРОССИЙСКИЕ СОРЕВНОВАНИЯ</t>
  </si>
  <si>
    <t>Спринт</t>
  </si>
  <si>
    <t>ДАТА ПРОВЕДЕНИЯ: 20 октября 2023 года</t>
  </si>
  <si>
    <t>№ ВРВС: 0080431611Я</t>
  </si>
  <si>
    <t>№ ЕКП 2023: 26298</t>
  </si>
  <si>
    <t>0,333/2</t>
  </si>
  <si>
    <t>Юниорки 17-18 лет</t>
  </si>
  <si>
    <t>2 СР</t>
  </si>
  <si>
    <t>1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</si>
</sst>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.00"/>
    <numFmt numFmtId="165" formatCode="m:ss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15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9" fontId="11" fillId="0" borderId="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65" fontId="19" fillId="0" borderId="26" xfId="0" applyNumberFormat="1" applyFont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horizontal="right" vertical="center"/>
    </xf>
    <xf numFmtId="165" fontId="18" fillId="0" borderId="27" xfId="0" applyNumberFormat="1" applyFont="1" applyBorder="1" applyAlignment="1">
      <alignment horizontal="center" vertical="center" wrapText="1"/>
    </xf>
    <xf numFmtId="165" fontId="18" fillId="0" borderId="2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14" fontId="20" fillId="3" borderId="26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4" fontId="20" fillId="3" borderId="22" xfId="0" applyNumberFormat="1" applyFont="1" applyFill="1" applyBorder="1" applyAlignment="1">
      <alignment horizontal="center" vertical="center"/>
    </xf>
    <xf numFmtId="0" fontId="20" fillId="3" borderId="26" xfId="0" applyNumberFormat="1" applyFont="1" applyFill="1" applyBorder="1" applyAlignment="1">
      <alignment horizontal="left" vertical="center"/>
    </xf>
    <xf numFmtId="0" fontId="20" fillId="3" borderId="22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4" fontId="6" fillId="2" borderId="20" xfId="3" applyNumberFormat="1" applyFont="1" applyFill="1" applyBorder="1" applyAlignment="1">
      <alignment horizontal="center" vertical="center" wrapText="1"/>
    </xf>
    <xf numFmtId="14" fontId="6" fillId="2" borderId="26" xfId="3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4F09C4B-B1D6-4D93-B58D-4D87CB69658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137059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F50BCD-01F9-4DAB-8C67-CCCFF03C44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1546085</xdr:colOff>
      <xdr:row>3</xdr:row>
      <xdr:rowOff>11044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58757440-16F5-4B62-8267-F4557A0DEA4D}"/>
            </a:ext>
          </a:extLst>
        </xdr:cNvPr>
        <xdr:cNvGrpSpPr/>
      </xdr:nvGrpSpPr>
      <xdr:grpSpPr>
        <a:xfrm>
          <a:off x="9516715" y="143565"/>
          <a:ext cx="1512957" cy="654327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E0E16B05-4E66-48B5-AFD2-EF8DF4102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E10B7F78-91AF-4424-9FC1-B98483E2DE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86;&#1089;&#1082;&#1074;&#1072;%20&#1063;&#1056;,%20&#1055;&#1056;%20&#1080;%20&#1042;&#1057;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жен Итог"/>
      <sheetName val="Спринт Юниоры 17-18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F20" t="str">
            <v>Республика Беларусь</v>
          </cell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zoomScale="69" zoomScaleNormal="90" zoomScaleSheetLayoutView="69" workbookViewId="0">
      <selection activeCell="J37" sqref="J37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6" style="10" customWidth="1"/>
    <col min="4" max="4" width="30.7109375" style="1" customWidth="1"/>
    <col min="5" max="5" width="12.28515625" style="33" customWidth="1"/>
    <col min="6" max="6" width="8.7109375" style="1" customWidth="1"/>
    <col min="7" max="7" width="33.425781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21" customHeight="1" x14ac:dyDescent="0.2">
      <c r="A2" s="96" t="s">
        <v>27</v>
      </c>
      <c r="B2" s="96"/>
      <c r="C2" s="96"/>
      <c r="D2" s="96"/>
      <c r="E2" s="96"/>
      <c r="F2" s="96"/>
      <c r="G2" s="96"/>
      <c r="H2" s="96"/>
      <c r="I2" s="96"/>
    </row>
    <row r="3" spans="1:9" ht="21" customHeight="1" x14ac:dyDescent="0.2">
      <c r="A3" s="96" t="s">
        <v>7</v>
      </c>
      <c r="B3" s="96"/>
      <c r="C3" s="96"/>
      <c r="D3" s="96"/>
      <c r="E3" s="96"/>
      <c r="F3" s="96"/>
      <c r="G3" s="96"/>
      <c r="H3" s="96"/>
      <c r="I3" s="96"/>
    </row>
    <row r="4" spans="1:9" ht="21" customHeight="1" x14ac:dyDescent="0.2">
      <c r="A4" s="96" t="s">
        <v>28</v>
      </c>
      <c r="B4" s="96"/>
      <c r="C4" s="96"/>
      <c r="D4" s="96"/>
      <c r="E4" s="96"/>
      <c r="F4" s="96"/>
      <c r="G4" s="96"/>
      <c r="H4" s="96"/>
      <c r="I4" s="96"/>
    </row>
    <row r="5" spans="1:9" ht="13.15" customHeight="1" x14ac:dyDescent="0.2"/>
    <row r="6" spans="1:9" s="2" customFormat="1" ht="20.25" customHeight="1" x14ac:dyDescent="0.2">
      <c r="A6" s="97" t="s">
        <v>37</v>
      </c>
      <c r="B6" s="97"/>
      <c r="C6" s="97"/>
      <c r="D6" s="97"/>
      <c r="E6" s="97"/>
      <c r="F6" s="97"/>
      <c r="G6" s="97"/>
      <c r="H6" s="97"/>
      <c r="I6" s="97"/>
    </row>
    <row r="7" spans="1:9" s="2" customFormat="1" ht="18" customHeight="1" x14ac:dyDescent="0.2">
      <c r="A7" s="98" t="s">
        <v>13</v>
      </c>
      <c r="B7" s="98"/>
      <c r="C7" s="98"/>
      <c r="D7" s="98"/>
      <c r="E7" s="98"/>
      <c r="F7" s="98"/>
      <c r="G7" s="98"/>
      <c r="H7" s="98"/>
      <c r="I7" s="98"/>
    </row>
    <row r="8" spans="1:9" s="2" customFormat="1" ht="6" customHeight="1" thickBot="1" x14ac:dyDescent="0.25">
      <c r="A8" s="98"/>
      <c r="B8" s="98"/>
      <c r="C8" s="98"/>
      <c r="D8" s="98"/>
      <c r="E8" s="98"/>
      <c r="F8" s="98"/>
      <c r="G8" s="98"/>
      <c r="H8" s="98"/>
      <c r="I8" s="98"/>
    </row>
    <row r="9" spans="1:9" ht="23.65" customHeight="1" thickTop="1" x14ac:dyDescent="0.2">
      <c r="A9" s="99" t="s">
        <v>24</v>
      </c>
      <c r="B9" s="100"/>
      <c r="C9" s="100"/>
      <c r="D9" s="100"/>
      <c r="E9" s="100"/>
      <c r="F9" s="100"/>
      <c r="G9" s="100"/>
      <c r="H9" s="100"/>
      <c r="I9" s="100"/>
    </row>
    <row r="10" spans="1:9" ht="18" customHeight="1" x14ac:dyDescent="0.2">
      <c r="A10" s="101" t="s">
        <v>38</v>
      </c>
      <c r="B10" s="102"/>
      <c r="C10" s="102"/>
      <c r="D10" s="102"/>
      <c r="E10" s="102"/>
      <c r="F10" s="102"/>
      <c r="G10" s="102"/>
      <c r="H10" s="102"/>
      <c r="I10" s="102"/>
    </row>
    <row r="11" spans="1:9" ht="19.5" customHeight="1" x14ac:dyDescent="0.2">
      <c r="A11" s="101" t="s">
        <v>43</v>
      </c>
      <c r="B11" s="102"/>
      <c r="C11" s="102"/>
      <c r="D11" s="102"/>
      <c r="E11" s="102"/>
      <c r="F11" s="102"/>
      <c r="G11" s="102"/>
      <c r="H11" s="102"/>
      <c r="I11" s="102"/>
    </row>
    <row r="12" spans="1:9" ht="12" customHeight="1" x14ac:dyDescent="0.2">
      <c r="A12" s="103"/>
      <c r="B12" s="104"/>
      <c r="C12" s="104"/>
      <c r="D12" s="104"/>
      <c r="E12" s="104"/>
      <c r="F12" s="104"/>
      <c r="G12" s="104"/>
      <c r="H12" s="104"/>
      <c r="I12" s="104"/>
    </row>
    <row r="13" spans="1:9" ht="15.75" x14ac:dyDescent="0.2">
      <c r="A13" s="44" t="s">
        <v>29</v>
      </c>
      <c r="B13" s="14"/>
      <c r="C13" s="26"/>
      <c r="D13" s="25"/>
      <c r="E13" s="27"/>
      <c r="F13" s="3"/>
      <c r="G13" s="35" t="s">
        <v>25</v>
      </c>
      <c r="H13" s="3"/>
      <c r="I13" s="21" t="s">
        <v>40</v>
      </c>
    </row>
    <row r="14" spans="1:9" ht="15.75" x14ac:dyDescent="0.2">
      <c r="A14" s="12" t="s">
        <v>39</v>
      </c>
      <c r="B14" s="9"/>
      <c r="C14" s="9"/>
      <c r="D14" s="34"/>
      <c r="E14" s="28"/>
      <c r="F14" s="4"/>
      <c r="G14" s="36" t="s">
        <v>26</v>
      </c>
      <c r="H14" s="4"/>
      <c r="I14" s="22" t="s">
        <v>41</v>
      </c>
    </row>
    <row r="15" spans="1:9" ht="15" x14ac:dyDescent="0.2">
      <c r="A15" s="92" t="s">
        <v>6</v>
      </c>
      <c r="B15" s="93"/>
      <c r="C15" s="93"/>
      <c r="D15" s="93"/>
      <c r="E15" s="93"/>
      <c r="F15" s="93"/>
      <c r="G15" s="94"/>
      <c r="H15" s="95" t="s">
        <v>1</v>
      </c>
      <c r="I15" s="93"/>
    </row>
    <row r="16" spans="1:9" ht="15" x14ac:dyDescent="0.2">
      <c r="A16" s="13"/>
      <c r="B16" s="18"/>
      <c r="C16" s="18"/>
      <c r="D16" s="7"/>
      <c r="E16" s="29"/>
      <c r="F16" s="7"/>
      <c r="G16" s="8" t="s">
        <v>20</v>
      </c>
      <c r="H16" s="59" t="s">
        <v>31</v>
      </c>
      <c r="I16" s="60"/>
    </row>
    <row r="17" spans="1:9" ht="15" x14ac:dyDescent="0.2">
      <c r="A17" s="13" t="s">
        <v>14</v>
      </c>
      <c r="B17" s="17"/>
      <c r="C17" s="17"/>
      <c r="D17" s="5"/>
      <c r="F17" s="5"/>
      <c r="G17" s="24" t="s">
        <v>32</v>
      </c>
      <c r="H17" s="61" t="s">
        <v>21</v>
      </c>
      <c r="I17" s="62"/>
    </row>
    <row r="18" spans="1:9" ht="15" x14ac:dyDescent="0.2">
      <c r="A18" s="13" t="s">
        <v>15</v>
      </c>
      <c r="B18" s="18"/>
      <c r="C18" s="18"/>
      <c r="D18" s="6"/>
      <c r="E18" s="29"/>
      <c r="F18" s="7"/>
      <c r="G18" s="24" t="s">
        <v>33</v>
      </c>
      <c r="H18" s="61" t="s">
        <v>30</v>
      </c>
      <c r="I18" s="62"/>
    </row>
    <row r="19" spans="1:9" ht="15.75" thickBot="1" x14ac:dyDescent="0.25">
      <c r="A19" s="20" t="s">
        <v>12</v>
      </c>
      <c r="B19" s="16"/>
      <c r="C19" s="16"/>
      <c r="D19" s="15"/>
      <c r="E19" s="30"/>
      <c r="F19" s="19"/>
      <c r="G19" s="50" t="s">
        <v>34</v>
      </c>
      <c r="H19" s="63" t="s">
        <v>18</v>
      </c>
      <c r="I19" s="64" t="s">
        <v>42</v>
      </c>
    </row>
    <row r="20" spans="1:9" ht="6.75" customHeight="1" thickTop="1" thickBot="1" x14ac:dyDescent="0.25"/>
    <row r="21" spans="1:9" ht="27" customHeight="1" thickTop="1" x14ac:dyDescent="0.2">
      <c r="A21" s="88" t="s">
        <v>4</v>
      </c>
      <c r="B21" s="82" t="s">
        <v>9</v>
      </c>
      <c r="C21" s="82" t="s">
        <v>19</v>
      </c>
      <c r="D21" s="82" t="s">
        <v>2</v>
      </c>
      <c r="E21" s="90" t="s">
        <v>17</v>
      </c>
      <c r="F21" s="82" t="s">
        <v>5</v>
      </c>
      <c r="G21" s="82" t="s">
        <v>10</v>
      </c>
      <c r="H21" s="84" t="s">
        <v>16</v>
      </c>
      <c r="I21" s="86" t="s">
        <v>11</v>
      </c>
    </row>
    <row r="22" spans="1:9" ht="20.25" customHeight="1" x14ac:dyDescent="0.2">
      <c r="A22" s="89"/>
      <c r="B22" s="83"/>
      <c r="C22" s="83"/>
      <c r="D22" s="83"/>
      <c r="E22" s="91"/>
      <c r="F22" s="83"/>
      <c r="G22" s="83"/>
      <c r="H22" s="85"/>
      <c r="I22" s="87"/>
    </row>
    <row r="23" spans="1:9" s="54" customFormat="1" ht="18" customHeight="1" x14ac:dyDescent="0.2">
      <c r="A23" s="53">
        <v>1</v>
      </c>
      <c r="B23" s="67">
        <v>217</v>
      </c>
      <c r="C23" s="68">
        <f>VLOOKUP(B23,[1]Список!$A$1:$F$656,2,0)</f>
        <v>10091970532</v>
      </c>
      <c r="D23" s="73" t="str">
        <f>VLOOKUP(B23,[1]Список!$A$1:$F$656,3,0)</f>
        <v>ЕВЛАНОВА Екатерина</v>
      </c>
      <c r="E23" s="69">
        <f>VLOOKUP(B23,[1]Список!$A$1:$F$656,4,0)</f>
        <v>39047</v>
      </c>
      <c r="F23" s="68" t="str">
        <f>VLOOKUP(B23,[1]Список!$A$1:$F$656,5,0)</f>
        <v>МС</v>
      </c>
      <c r="G23" s="68" t="str">
        <f>VLOOKUP(B23,[1]Список!$A$1:$F$656,6,0)</f>
        <v>Тульская область</v>
      </c>
      <c r="H23" s="55"/>
      <c r="I23" s="65"/>
    </row>
    <row r="24" spans="1:9" s="54" customFormat="1" ht="18" customHeight="1" x14ac:dyDescent="0.2">
      <c r="A24" s="53">
        <v>2</v>
      </c>
      <c r="B24" s="70">
        <v>155</v>
      </c>
      <c r="C24" s="68">
        <f>VLOOKUP(B24,[1]Список!$A$1:$F$656,2,0)</f>
        <v>10089461161</v>
      </c>
      <c r="D24" s="73" t="str">
        <f>VLOOKUP(B24,[1]Список!$A$1:$F$656,3,0)</f>
        <v>НОВИКОВА Софья</v>
      </c>
      <c r="E24" s="69">
        <f>VLOOKUP(B24,[1]Список!$A$1:$F$656,4,0)</f>
        <v>38988</v>
      </c>
      <c r="F24" s="68" t="str">
        <f>VLOOKUP(B24,[1]Список!$A$1:$F$656,5,0)</f>
        <v>КМС</v>
      </c>
      <c r="G24" s="68" t="str">
        <f>VLOOKUP(B24,[1]Список!$A$1:$F$656,6,0)</f>
        <v>Москва</v>
      </c>
      <c r="H24" s="55"/>
      <c r="I24" s="65"/>
    </row>
    <row r="25" spans="1:9" s="54" customFormat="1" ht="18" customHeight="1" x14ac:dyDescent="0.2">
      <c r="A25" s="53">
        <v>3</v>
      </c>
      <c r="B25" s="67">
        <v>162</v>
      </c>
      <c r="C25" s="68">
        <f>VLOOKUP(B25,[1]Список!$A$1:$F$656,2,0)</f>
        <v>10094893363</v>
      </c>
      <c r="D25" s="73" t="str">
        <f>VLOOKUP(B25,[1]Список!$A$1:$F$656,3,0)</f>
        <v>СЕМЕНЮК Яна</v>
      </c>
      <c r="E25" s="69">
        <f>VLOOKUP(B25,[1]Список!$A$1:$F$656,4,0)</f>
        <v>38783</v>
      </c>
      <c r="F25" s="68" t="str">
        <f>VLOOKUP(B25,[1]Список!$A$1:$F$656,5,0)</f>
        <v>КМС</v>
      </c>
      <c r="G25" s="68" t="str">
        <f>VLOOKUP(B25,[1]Список!$A$1:$F$656,6,0)</f>
        <v>Москва</v>
      </c>
      <c r="H25" s="55"/>
      <c r="I25" s="65"/>
    </row>
    <row r="26" spans="1:9" s="54" customFormat="1" ht="18" customHeight="1" x14ac:dyDescent="0.2">
      <c r="A26" s="53">
        <v>4</v>
      </c>
      <c r="B26" s="67">
        <v>234</v>
      </c>
      <c r="C26" s="68">
        <f>VLOOKUP(B26,[1]Список!$A$1:$F$656,2,0)</f>
        <v>10137422207</v>
      </c>
      <c r="D26" s="73" t="str">
        <f>VLOOKUP(B26,[1]Список!$A$1:$F$656,3,0)</f>
        <v>БЕЛЯЕВА Мария</v>
      </c>
      <c r="E26" s="69">
        <f>VLOOKUP(B26,[1]Список!$A$1:$F$656,4,0)</f>
        <v>39866</v>
      </c>
      <c r="F26" s="68" t="str">
        <f>VLOOKUP(B26,[1]Список!$A$1:$F$656,5,0)</f>
        <v>КМС</v>
      </c>
      <c r="G26" s="68" t="str">
        <f>VLOOKUP(B26,[1]Список!$A$1:$F$656,6,0)</f>
        <v>Санкт-Петербург</v>
      </c>
      <c r="H26" s="55"/>
      <c r="I26" s="65"/>
    </row>
    <row r="27" spans="1:9" s="54" customFormat="1" ht="18" customHeight="1" x14ac:dyDescent="0.2">
      <c r="A27" s="53">
        <v>5</v>
      </c>
      <c r="B27" s="70">
        <v>228</v>
      </c>
      <c r="C27" s="68">
        <f>VLOOKUP(B27,[1]Список!$A$1:$F$656,2,0)</f>
        <v>10101686292</v>
      </c>
      <c r="D27" s="73" t="str">
        <f>VLOOKUP(B27,[1]Список!$A$1:$F$656,3,0)</f>
        <v>ЛЕОНИЧЕВА Елизавета</v>
      </c>
      <c r="E27" s="69">
        <f>VLOOKUP(B27,[1]Список!$A$1:$F$656,4,0)</f>
        <v>38378</v>
      </c>
      <c r="F27" s="68" t="str">
        <f>VLOOKUP(B27,[1]Список!$A$1:$F$656,5,0)</f>
        <v>МС</v>
      </c>
      <c r="G27" s="68" t="str">
        <f>VLOOKUP(B27,[1]Список!$A$1:$F$656,6,0)</f>
        <v>Санкт-Петербург</v>
      </c>
      <c r="H27" s="55"/>
      <c r="I27" s="65"/>
    </row>
    <row r="28" spans="1:9" s="54" customFormat="1" ht="18" customHeight="1" x14ac:dyDescent="0.2">
      <c r="A28" s="53">
        <v>6</v>
      </c>
      <c r="B28" s="67">
        <v>159</v>
      </c>
      <c r="C28" s="68">
        <f>VLOOKUP(B28,[1]Список!$A$1:$F$656,2,0)</f>
        <v>10096881762</v>
      </c>
      <c r="D28" s="73" t="str">
        <f>VLOOKUP(B28,[1]Список!$A$1:$F$656,3,0)</f>
        <v>ЗАИКА Софья</v>
      </c>
      <c r="E28" s="69">
        <f>VLOOKUP(B28,[1]Список!$A$1:$F$656,4,0)</f>
        <v>38989</v>
      </c>
      <c r="F28" s="68" t="str">
        <f>VLOOKUP(B28,[1]Список!$A$1:$F$656,5,0)</f>
        <v>КМС</v>
      </c>
      <c r="G28" s="68" t="str">
        <f>VLOOKUP(B28,[1]Список!$A$1:$F$656,6,0)</f>
        <v>Москва</v>
      </c>
      <c r="H28" s="55"/>
      <c r="I28" s="65"/>
    </row>
    <row r="29" spans="1:9" s="54" customFormat="1" ht="18" customHeight="1" x14ac:dyDescent="0.2">
      <c r="A29" s="53">
        <v>7</v>
      </c>
      <c r="B29" s="67">
        <v>230</v>
      </c>
      <c r="C29" s="68">
        <f>VLOOKUP(B29,[1]Список!$A$1:$F$656,2,0)</f>
        <v>10128589850</v>
      </c>
      <c r="D29" s="73" t="str">
        <f>VLOOKUP(B29,[1]Список!$A$1:$F$656,3,0)</f>
        <v>БЕЛЯЕВА Анна</v>
      </c>
      <c r="E29" s="69">
        <f>VLOOKUP(B29,[1]Список!$A$1:$F$656,4,0)</f>
        <v>38965</v>
      </c>
      <c r="F29" s="68" t="str">
        <f>VLOOKUP(B29,[1]Список!$A$1:$F$656,5,0)</f>
        <v>КМС</v>
      </c>
      <c r="G29" s="68" t="str">
        <f>VLOOKUP(B29,[1]Список!$A$1:$F$656,6,0)</f>
        <v>Санкт-Петербург</v>
      </c>
      <c r="H29" s="55"/>
      <c r="I29" s="65"/>
    </row>
    <row r="30" spans="1:9" s="54" customFormat="1" ht="18" customHeight="1" x14ac:dyDescent="0.2">
      <c r="A30" s="53">
        <v>8</v>
      </c>
      <c r="B30" s="67">
        <v>229</v>
      </c>
      <c r="C30" s="68">
        <f>VLOOKUP(B30,[1]Список!$A$1:$F$656,2,0)</f>
        <v>10115496163</v>
      </c>
      <c r="D30" s="73" t="str">
        <f>VLOOKUP(B30,[1]Список!$A$1:$F$656,3,0)</f>
        <v>ЕФИМОВА Виктория</v>
      </c>
      <c r="E30" s="69">
        <f>VLOOKUP(B30,[1]Список!$A$1:$F$656,4,0)</f>
        <v>38895</v>
      </c>
      <c r="F30" s="68" t="str">
        <f>VLOOKUP(B30,[1]Список!$A$1:$F$656,5,0)</f>
        <v>КМС</v>
      </c>
      <c r="G30" s="68" t="str">
        <f>VLOOKUP(B30,[1]Список!$A$1:$F$656,6,0)</f>
        <v>Санкт-Петербург</v>
      </c>
      <c r="H30" s="55"/>
      <c r="I30" s="65"/>
    </row>
    <row r="31" spans="1:9" s="54" customFormat="1" ht="18" customHeight="1" x14ac:dyDescent="0.2">
      <c r="A31" s="53">
        <v>9</v>
      </c>
      <c r="B31" s="67">
        <v>232</v>
      </c>
      <c r="C31" s="68">
        <f>VLOOKUP(B31,[1]Список!$A$1:$F$656,2,0)</f>
        <v>10090053164</v>
      </c>
      <c r="D31" s="73" t="str">
        <f>VLOOKUP(B31,[1]Список!$A$1:$F$656,3,0)</f>
        <v>КЛИМЕНКО Эвелина</v>
      </c>
      <c r="E31" s="69">
        <f>VLOOKUP(B31,[1]Список!$A$1:$F$656,4,0)</f>
        <v>39217</v>
      </c>
      <c r="F31" s="68" t="str">
        <f>VLOOKUP(B31,[1]Список!$A$1:$F$656,5,0)</f>
        <v>КМС</v>
      </c>
      <c r="G31" s="68" t="str">
        <f>VLOOKUP(B31,[1]Список!$A$1:$F$656,6,0)</f>
        <v>Санкт-Петербург</v>
      </c>
      <c r="H31" s="55"/>
      <c r="I31" s="65"/>
    </row>
    <row r="32" spans="1:9" s="54" customFormat="1" ht="18" customHeight="1" x14ac:dyDescent="0.2">
      <c r="A32" s="53">
        <v>10</v>
      </c>
      <c r="B32" s="67">
        <v>194</v>
      </c>
      <c r="C32" s="68">
        <f>VLOOKUP(B32,[1]Список!$A$1:$F$656,2,0)</f>
        <v>10131543502</v>
      </c>
      <c r="D32" s="73" t="str">
        <f>VLOOKUP(B32,[1]Список!$A$1:$F$656,3,0)</f>
        <v>СОЛОЗОБОВА Вероника</v>
      </c>
      <c r="E32" s="69">
        <f>VLOOKUP(B32,[1]Список!$A$1:$F$656,4,0)</f>
        <v>39647</v>
      </c>
      <c r="F32" s="68" t="str">
        <f>VLOOKUP(B32,[1]Список!$A$1:$F$656,5,0)</f>
        <v>КМС</v>
      </c>
      <c r="G32" s="68" t="str">
        <f>VLOOKUP(B32,[1]Список!$A$1:$F$656,6,0)</f>
        <v>Москва</v>
      </c>
      <c r="H32" s="55"/>
      <c r="I32" s="65"/>
    </row>
    <row r="33" spans="1:9" s="54" customFormat="1" ht="18" customHeight="1" x14ac:dyDescent="0.2">
      <c r="A33" s="53">
        <v>11</v>
      </c>
      <c r="B33" s="67">
        <v>190</v>
      </c>
      <c r="C33" s="68">
        <f>VLOOKUP(B33,[1]Список!$A$1:$F$656,2,0)</f>
        <v>10112709637</v>
      </c>
      <c r="D33" s="73" t="str">
        <f>VLOOKUP(B33,[1]Список!$A$1:$F$656,3,0)</f>
        <v>ФАРАФОНТОВА Елизавета</v>
      </c>
      <c r="E33" s="69">
        <f>VLOOKUP(B33,[1]Список!$A$1:$F$656,4,0)</f>
        <v>39296</v>
      </c>
      <c r="F33" s="68" t="str">
        <f>VLOOKUP(B33,[1]Список!$A$1:$F$656,5,0)</f>
        <v>КМС</v>
      </c>
      <c r="G33" s="68" t="str">
        <f>VLOOKUP(B33,[1]Список!$A$1:$F$656,6,0)</f>
        <v>Москва</v>
      </c>
      <c r="H33" s="55"/>
      <c r="I33" s="65"/>
    </row>
    <row r="34" spans="1:9" s="54" customFormat="1" ht="18" customHeight="1" x14ac:dyDescent="0.2">
      <c r="A34" s="53">
        <v>12</v>
      </c>
      <c r="B34" s="67">
        <v>149</v>
      </c>
      <c r="C34" s="68" t="str">
        <f>VLOOKUP(B34,[1]Список!$A$1:$F$656,2,0)</f>
        <v>10102050650</v>
      </c>
      <c r="D34" s="73" t="str">
        <f>VLOOKUP(B34,[1]Список!$A$1:$F$656,3,0)</f>
        <v>АРТЁМОВА Вера</v>
      </c>
      <c r="E34" s="69">
        <f>VLOOKUP(B34,[1]Список!$A$1:$F$656,4,0)</f>
        <v>38399</v>
      </c>
      <c r="F34" s="68" t="str">
        <f>VLOOKUP(B34,[1]Список!$A$1:$F$656,5,0)</f>
        <v>МС</v>
      </c>
      <c r="G34" s="68" t="str">
        <f>VLOOKUP(B34,[1]Список!$A$1:$F$656,6,0)</f>
        <v>Москва</v>
      </c>
      <c r="H34" s="55"/>
      <c r="I34" s="65"/>
    </row>
    <row r="35" spans="1:9" s="54" customFormat="1" ht="18" customHeight="1" x14ac:dyDescent="0.2">
      <c r="A35" s="53">
        <v>13</v>
      </c>
      <c r="B35" s="68">
        <v>233</v>
      </c>
      <c r="C35" s="68">
        <f>VLOOKUP(B35,[1]Список!$A$1:$F$656,2,0)</f>
        <v>10090420653</v>
      </c>
      <c r="D35" s="73" t="str">
        <f>VLOOKUP(B35,[1]Список!$A$1:$F$656,3,0)</f>
        <v>ИМИНОВА Камила</v>
      </c>
      <c r="E35" s="69">
        <f>VLOOKUP(B35,[1]Список!$A$1:$F$656,4,0)</f>
        <v>38763</v>
      </c>
      <c r="F35" s="68" t="str">
        <f>VLOOKUP(B35,[1]Список!$A$1:$F$656,5,0)</f>
        <v>КМС</v>
      </c>
      <c r="G35" s="68" t="str">
        <f>VLOOKUP(B35,[1]Список!$A$1:$F$656,6,0)</f>
        <v>Санкт-Петербург</v>
      </c>
      <c r="H35" s="55"/>
      <c r="I35" s="65"/>
    </row>
    <row r="36" spans="1:9" s="54" customFormat="1" ht="18" customHeight="1" x14ac:dyDescent="0.2">
      <c r="A36" s="53">
        <v>14</v>
      </c>
      <c r="B36" s="68">
        <v>231</v>
      </c>
      <c r="C36" s="68">
        <f>VLOOKUP(B36,[1]Список!$A$1:$F$656,2,0)</f>
        <v>10091971239</v>
      </c>
      <c r="D36" s="73" t="str">
        <f>VLOOKUP(B36,[1]Список!$A$1:$F$656,3,0)</f>
        <v>ГУЦА Дарья</v>
      </c>
      <c r="E36" s="69">
        <f>VLOOKUP(B36,[1]Список!$A$1:$F$656,4,0)</f>
        <v>38975</v>
      </c>
      <c r="F36" s="68" t="str">
        <f>VLOOKUP(B36,[1]Список!$A$1:$F$656,5,0)</f>
        <v>КМС</v>
      </c>
      <c r="G36" s="68" t="str">
        <f>VLOOKUP(B36,[1]Список!$A$1:$F$656,6,0)</f>
        <v>Санкт-Петербург</v>
      </c>
      <c r="H36" s="55"/>
      <c r="I36" s="65"/>
    </row>
    <row r="37" spans="1:9" s="54" customFormat="1" ht="18" customHeight="1" x14ac:dyDescent="0.2">
      <c r="A37" s="53">
        <v>15</v>
      </c>
      <c r="B37" s="68">
        <v>193</v>
      </c>
      <c r="C37" s="68">
        <f>VLOOKUP(B37,[1]Список!$A$1:$F$656,2,0)</f>
        <v>10112463400</v>
      </c>
      <c r="D37" s="73" t="str">
        <f>VLOOKUP(B37,[1]Список!$A$1:$F$656,3,0)</f>
        <v>САШЕНКОВА Александра</v>
      </c>
      <c r="E37" s="69">
        <f>VLOOKUP(B37,[1]Список!$A$1:$F$656,4,0)</f>
        <v>39458</v>
      </c>
      <c r="F37" s="68" t="str">
        <f>VLOOKUP(B37,[1]Список!$A$1:$F$656,5,0)</f>
        <v>КМС</v>
      </c>
      <c r="G37" s="68" t="str">
        <f>VLOOKUP(B37,[1]Список!$A$1:$F$656,6,0)</f>
        <v>Москва</v>
      </c>
      <c r="H37" s="55"/>
      <c r="I37" s="65"/>
    </row>
    <row r="38" spans="1:9" s="54" customFormat="1" ht="18" customHeight="1" x14ac:dyDescent="0.2">
      <c r="A38" s="53">
        <v>16</v>
      </c>
      <c r="B38" s="68">
        <v>195</v>
      </c>
      <c r="C38" s="68">
        <f>VLOOKUP(B38,[1]Список!$A$1:$F$656,2,0)</f>
        <v>10131543502</v>
      </c>
      <c r="D38" s="73" t="str">
        <f>VLOOKUP(B38,[1]Список!$A$1:$F$656,3,0)</f>
        <v>СТУДЕННИКОВА Ярослава</v>
      </c>
      <c r="E38" s="69">
        <f>VLOOKUP(B38,[1]Список!$A$1:$F$656,4,0)</f>
        <v>39785</v>
      </c>
      <c r="F38" s="68" t="s">
        <v>44</v>
      </c>
      <c r="G38" s="68" t="str">
        <f>VLOOKUP(B38,[1]Список!$A$1:$F$656,6,0)</f>
        <v>Москва</v>
      </c>
      <c r="H38" s="55"/>
      <c r="I38" s="65"/>
    </row>
    <row r="39" spans="1:9" s="54" customFormat="1" ht="18" customHeight="1" x14ac:dyDescent="0.2">
      <c r="A39" s="53">
        <v>17</v>
      </c>
      <c r="B39" s="68">
        <v>192</v>
      </c>
      <c r="C39" s="68">
        <f>VLOOKUP(B39,[1]Список!$A$1:$F$656,2,0)</f>
        <v>10138758783</v>
      </c>
      <c r="D39" s="73" t="str">
        <f>VLOOKUP(B39,[1]Список!$A$1:$F$656,3,0)</f>
        <v>САВИЧЕВА Кристина</v>
      </c>
      <c r="E39" s="69">
        <f>VLOOKUP(B39,[1]Список!$A$1:$F$656,4,0)</f>
        <v>39673</v>
      </c>
      <c r="F39" s="68" t="s">
        <v>45</v>
      </c>
      <c r="G39" s="68" t="str">
        <f>VLOOKUP(B39,[1]Список!$A$1:$F$656,6,0)</f>
        <v>Москва</v>
      </c>
      <c r="H39" s="55"/>
      <c r="I39" s="65"/>
    </row>
    <row r="40" spans="1:9" s="54" customFormat="1" ht="18" customHeight="1" x14ac:dyDescent="0.2">
      <c r="A40" s="53">
        <v>18</v>
      </c>
      <c r="B40" s="68">
        <v>168</v>
      </c>
      <c r="C40" s="68" t="str">
        <f>VLOOKUP(B40,[1]Список!$A$1:$F$656,2,0)</f>
        <v>10130776289</v>
      </c>
      <c r="D40" s="73" t="str">
        <f>VLOOKUP(B40,[1]Список!$A$1:$F$656,3,0)</f>
        <v>КОБЕЦ Александра</v>
      </c>
      <c r="E40" s="69">
        <f>VLOOKUP(B40,[1]Список!$A$1:$F$656,4,0)</f>
        <v>38747</v>
      </c>
      <c r="F40" s="68" t="str">
        <f>VLOOKUP(B40,[1]Список!$A$1:$F$656,5,0)</f>
        <v>КМС</v>
      </c>
      <c r="G40" s="68" t="str">
        <f>VLOOKUP(B40,[1]Список!$A$1:$F$656,6,0)</f>
        <v>Московская область</v>
      </c>
      <c r="H40" s="55"/>
      <c r="I40" s="65"/>
    </row>
    <row r="41" spans="1:9" s="54" customFormat="1" ht="18" customHeight="1" thickBot="1" x14ac:dyDescent="0.25">
      <c r="A41" s="56"/>
      <c r="B41" s="58"/>
      <c r="C41" s="71"/>
      <c r="D41" s="74"/>
      <c r="E41" s="72"/>
      <c r="F41" s="71"/>
      <c r="G41" s="71"/>
      <c r="H41" s="57"/>
      <c r="I41" s="66"/>
    </row>
    <row r="42" spans="1:9" ht="10.5" customHeight="1" thickTop="1" thickBot="1" x14ac:dyDescent="0.25">
      <c r="A42" s="45"/>
    </row>
    <row r="43" spans="1:9" ht="15.75" thickTop="1" x14ac:dyDescent="0.2">
      <c r="A43" s="79" t="s">
        <v>3</v>
      </c>
      <c r="B43" s="80"/>
      <c r="C43" s="80"/>
      <c r="D43" s="80"/>
      <c r="E43" s="41"/>
      <c r="F43" s="41"/>
      <c r="G43" s="80"/>
      <c r="H43" s="80"/>
      <c r="I43" s="80"/>
    </row>
    <row r="44" spans="1:9" ht="15" x14ac:dyDescent="0.2">
      <c r="A44" s="42" t="s">
        <v>35</v>
      </c>
      <c r="B44" s="17"/>
      <c r="C44" s="46"/>
      <c r="D44" s="17"/>
      <c r="E44" s="47"/>
      <c r="F44" s="17"/>
      <c r="G44" s="48"/>
      <c r="H44" s="43"/>
      <c r="I44" s="5"/>
    </row>
    <row r="45" spans="1:9" ht="15" x14ac:dyDescent="0.2">
      <c r="A45" s="42" t="s">
        <v>36</v>
      </c>
      <c r="B45" s="17"/>
      <c r="C45" s="49"/>
      <c r="D45" s="17"/>
      <c r="E45" s="47"/>
      <c r="F45" s="17"/>
      <c r="G45" s="48"/>
      <c r="H45" s="43"/>
      <c r="I45" s="5"/>
    </row>
    <row r="46" spans="1:9" ht="4.5" customHeight="1" x14ac:dyDescent="0.2">
      <c r="A46" s="23"/>
      <c r="B46" s="11"/>
      <c r="C46" s="11"/>
      <c r="D46" s="5"/>
      <c r="E46" s="31"/>
      <c r="F46" s="5"/>
      <c r="G46" s="5"/>
      <c r="H46" s="5"/>
      <c r="I46" s="5"/>
    </row>
    <row r="47" spans="1:9" ht="15.75" x14ac:dyDescent="0.2">
      <c r="A47" s="81" t="s">
        <v>23</v>
      </c>
      <c r="B47" s="81"/>
      <c r="C47" s="81"/>
      <c r="D47" s="81"/>
      <c r="E47" s="81" t="s">
        <v>8</v>
      </c>
      <c r="F47" s="81"/>
      <c r="G47" s="81"/>
      <c r="H47" s="81" t="s">
        <v>22</v>
      </c>
      <c r="I47" s="81"/>
    </row>
    <row r="48" spans="1:9" s="40" customFormat="1" ht="15.75" x14ac:dyDescent="0.2">
      <c r="A48" s="37"/>
      <c r="B48" s="38"/>
      <c r="C48" s="38"/>
      <c r="D48" s="38"/>
      <c r="E48" s="38"/>
      <c r="F48" s="39"/>
      <c r="G48" s="39"/>
      <c r="H48" s="39"/>
      <c r="I48" s="39"/>
    </row>
    <row r="49" spans="1:9" s="40" customFormat="1" ht="15.75" x14ac:dyDescent="0.2">
      <c r="A49" s="37"/>
      <c r="B49" s="38"/>
      <c r="C49" s="38"/>
      <c r="D49" s="38"/>
      <c r="E49" s="38"/>
      <c r="F49" s="38"/>
      <c r="G49" s="38"/>
      <c r="H49" s="38"/>
      <c r="I49" s="38"/>
    </row>
    <row r="50" spans="1:9" x14ac:dyDescent="0.2">
      <c r="A50" s="75"/>
      <c r="B50" s="76"/>
      <c r="C50" s="76"/>
      <c r="D50" s="76"/>
      <c r="E50" s="76"/>
      <c r="F50" s="76"/>
      <c r="G50" s="76"/>
      <c r="H50" s="76"/>
      <c r="I50" s="76"/>
    </row>
    <row r="51" spans="1:9" x14ac:dyDescent="0.2">
      <c r="A51" s="51"/>
      <c r="B51" s="52"/>
      <c r="C51" s="52"/>
      <c r="D51" s="52"/>
      <c r="E51" s="32"/>
      <c r="F51" s="52"/>
      <c r="G51" s="52"/>
      <c r="H51" s="52"/>
      <c r="I51" s="52"/>
    </row>
    <row r="52" spans="1:9" x14ac:dyDescent="0.2">
      <c r="A52" s="51"/>
      <c r="B52" s="52"/>
      <c r="C52" s="52"/>
      <c r="D52" s="52"/>
      <c r="E52" s="32"/>
      <c r="F52" s="52"/>
      <c r="G52" s="52"/>
      <c r="H52" s="52"/>
      <c r="I52" s="52"/>
    </row>
    <row r="53" spans="1:9" ht="13.5" thickBot="1" x14ac:dyDescent="0.25">
      <c r="A53" s="77" t="str">
        <f>G19</f>
        <v>А.М.МИЛОШЕВИЧ (1 кат, г.Москва)</v>
      </c>
      <c r="B53" s="78"/>
      <c r="C53" s="78"/>
      <c r="D53" s="78"/>
      <c r="E53" s="78" t="str">
        <f>G17</f>
        <v>В.Н.ГНИДЕНКО (ВК, г.Тула)</v>
      </c>
      <c r="F53" s="78"/>
      <c r="G53" s="78"/>
      <c r="H53" s="78" t="str">
        <f>G18</f>
        <v>О.В.БЕЛОБОРОДОВА (1кат, г.Москва)</v>
      </c>
      <c r="I53" s="78"/>
    </row>
    <row r="54" spans="1:9" ht="13.5" thickTop="1" x14ac:dyDescent="0.2"/>
  </sheetData>
  <mergeCells count="32">
    <mergeCell ref="A15:G15"/>
    <mergeCell ref="H15:I15"/>
    <mergeCell ref="A1:I1"/>
    <mergeCell ref="A2:I2"/>
    <mergeCell ref="A3:I3"/>
    <mergeCell ref="A4:I4"/>
    <mergeCell ref="A6:I6"/>
    <mergeCell ref="A7:I7"/>
    <mergeCell ref="A8:I8"/>
    <mergeCell ref="A9:I9"/>
    <mergeCell ref="A10:I10"/>
    <mergeCell ref="A11:I11"/>
    <mergeCell ref="A12:I12"/>
    <mergeCell ref="G21:G22"/>
    <mergeCell ref="H21:H22"/>
    <mergeCell ref="I21:I22"/>
    <mergeCell ref="A21:A22"/>
    <mergeCell ref="B21:B22"/>
    <mergeCell ref="C21:C22"/>
    <mergeCell ref="D21:D22"/>
    <mergeCell ref="E21:E22"/>
    <mergeCell ref="F21:F22"/>
    <mergeCell ref="A43:D43"/>
    <mergeCell ref="G43:I43"/>
    <mergeCell ref="A47:D47"/>
    <mergeCell ref="E47:G47"/>
    <mergeCell ref="H47:I47"/>
    <mergeCell ref="A50:E50"/>
    <mergeCell ref="F50:I50"/>
    <mergeCell ref="A53:D53"/>
    <mergeCell ref="E53:G53"/>
    <mergeCell ref="H53:I53"/>
  </mergeCells>
  <conditionalFormatting sqref="G44:G4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86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Юниорки  Спринт</vt:lpstr>
      <vt:lpstr>'Юниорки  Спринт'!Заголовки_для_печати</vt:lpstr>
      <vt:lpstr>'Юниорки  Спринт'!Область_печати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2021-05-18T13:50:02Z</cp:lastPrinted>
  <dcterms:created xsi:type="dcterms:W3CDTF">1996-10-08T23:32:33Z</dcterms:created>
  <dcterms:modified xsi:type="dcterms:W3CDTF">2023-12-14T16:26:18Z</dcterms:modified>
</cp:coreProperties>
</file>