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685F4A54-D2C3-4039-B9B9-2BEA0C46BF5D}" xr6:coauthVersionLast="47" xr6:coauthVersionMax="47" xr10:uidLastSave="{00000000-0000-0000-0000-000000000000}"/>
  <bookViews>
    <workbookView xWindow="-108" yWindow="-108" windowWidth="23256" windowHeight="12456" tabRatio="789" activeTab="1" xr2:uid="{00000000-000D-0000-FFFF-FFFF00000000}"/>
  </bookViews>
  <sheets>
    <sheet name="Гонка с выбыванием" sheetId="115" r:id="rId1"/>
    <sheet name="Скретч" sheetId="114" r:id="rId2"/>
  </sheets>
  <definedNames>
    <definedName name="_xlnm.Print_Area" localSheetId="0">'Гонка с выбыванием'!$A$1:$I$51</definedName>
    <definedName name="_xlnm.Print_Area" localSheetId="1">Скретч!$A$1:$I$53</definedName>
    <definedName name="чччч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15" l="1"/>
  <c r="G42" i="115"/>
  <c r="G41" i="115"/>
  <c r="G40" i="115"/>
  <c r="G45" i="114"/>
  <c r="G44" i="114"/>
  <c r="G43" i="114"/>
  <c r="G42" i="114"/>
  <c r="G39" i="115" l="1"/>
  <c r="G38" i="115" s="1"/>
  <c r="G41" i="114"/>
  <c r="G40" i="114" s="1"/>
  <c r="I42" i="114" l="1"/>
  <c r="I41" i="114"/>
  <c r="I40" i="114"/>
  <c r="I39" i="114"/>
  <c r="F51" i="115"/>
  <c r="I41" i="115" s="1"/>
  <c r="I37" i="115"/>
  <c r="I40" i="115"/>
  <c r="I39" i="115"/>
  <c r="I38" i="115"/>
  <c r="D51" i="115" l="1"/>
  <c r="I43" i="115" l="1"/>
  <c r="I42" i="115"/>
  <c r="H53" i="114" l="1"/>
  <c r="F53" i="114"/>
  <c r="D53" i="114"/>
  <c r="I45" i="114" l="1"/>
  <c r="I44" i="114"/>
  <c r="I43" i="114"/>
</calcChain>
</file>

<file path=xl/sharedStrings.xml><?xml version="1.0" encoding="utf-8"?>
<sst xmlns="http://schemas.openxmlformats.org/spreadsheetml/2006/main" count="234" uniqueCount="98">
  <si>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</si>
  <si>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</si>
  <si>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</si>
  <si>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</si>
  <si>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</si>
  <si>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</si>
  <si>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</si>
  <si>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</si>
  <si>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</si>
  <si>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</si>
  <si>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</si>
  <si>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</si>
  <si>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</si>
  <si>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</si>
  <si>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</si>
  <si>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</si>
  <si>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</si>
  <si>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</si>
  <si>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</si>
  <si>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</si>
  <si>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</si>
  <si>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</si>
  <si>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</si>
  <si>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</si>
  <si>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Н. стартовало</t>
  </si>
  <si>
    <t>ЗМС</t>
  </si>
  <si>
    <t>КМС</t>
  </si>
  <si>
    <t>Субъектов РФ</t>
  </si>
  <si>
    <t>ДАТА РОЖД.</t>
  </si>
  <si>
    <t>UCI ID</t>
  </si>
  <si>
    <t>1 СР</t>
  </si>
  <si>
    <t/>
  </si>
  <si>
    <t>2 СР</t>
  </si>
  <si>
    <t>3 СР</t>
  </si>
  <si>
    <t>СУДЬЯ НА ФИНИШЕ</t>
  </si>
  <si>
    <t>ПОКРЫТИЕ ТРЕКА: дерево</t>
  </si>
  <si>
    <t>НС</t>
  </si>
  <si>
    <t>ФЕДЕРАЦИЯ ВЕЛОСИПЕДНОГО СПОРТА РОССИИ</t>
  </si>
  <si>
    <t>МИНИСТЕРСТВО СПОРТА РОССИЙСКОЙ ФЕДЕРАЦИИ</t>
  </si>
  <si>
    <t>МЕСТО ПРОВЕДЕНИЯ: г. Майкоп</t>
  </si>
  <si>
    <t>Министерство спорта Российской Федерации</t>
  </si>
  <si>
    <t>Федерация велосипедного спорта России</t>
  </si>
  <si>
    <t>Финишировало</t>
  </si>
  <si>
    <t>Н. финишировало</t>
  </si>
  <si>
    <t>Дисквалифицировано</t>
  </si>
  <si>
    <t>КУБОК РОССИИ</t>
  </si>
  <si>
    <t>Винник Ангелина</t>
  </si>
  <si>
    <t>Арчибасова Елизавета</t>
  </si>
  <si>
    <t>Чуренкова Таисия</t>
  </si>
  <si>
    <t>Мартынова Гюнель</t>
  </si>
  <si>
    <t>Могилевская Анастасия</t>
  </si>
  <si>
    <t>ДАТА ПРОВЕДЕНИЯ: 7 - 10 апреля 2023 г.</t>
  </si>
  <si>
    <t>Заходяко Алиса</t>
  </si>
  <si>
    <t>Краснодарский край</t>
  </si>
  <si>
    <t>Степанова Дарья</t>
  </si>
  <si>
    <t>Иванцова Мария</t>
  </si>
  <si>
    <t>Вальковская Татьяна</t>
  </si>
  <si>
    <t>Гончарова Ольга</t>
  </si>
  <si>
    <t>ТулОбл</t>
  </si>
  <si>
    <t>Агаева Алина</t>
  </si>
  <si>
    <t>Майсурадзе Лия</t>
  </si>
  <si>
    <t>Володина Софья</t>
  </si>
  <si>
    <t>Ростовская область</t>
  </si>
  <si>
    <t>Ружникова Анастасия</t>
  </si>
  <si>
    <t>Ковязина Валерия</t>
  </si>
  <si>
    <t>ИркутсОбл</t>
  </si>
  <si>
    <t>Иркутская область</t>
  </si>
  <si>
    <t>ДЛИНА ТРЕКА: 200 м</t>
  </si>
  <si>
    <t>Максимова Е. Г. (ВК, Тула)</t>
  </si>
  <si>
    <t>трек - скретч</t>
  </si>
  <si>
    <t>ЖЕНЩИНЫ</t>
  </si>
  <si>
    <t>трек - гонка с выбыванием</t>
  </si>
  <si>
    <t>Республика Адыгея</t>
  </si>
  <si>
    <t>№ ВРВС: 0080491811Я</t>
  </si>
  <si>
    <t>№ ВРВС: 0080331811Я</t>
  </si>
  <si>
    <t>№ ЕКП 2023: 26265</t>
  </si>
  <si>
    <t>НАЗВАНИЕ ТРАССЫ / РЕГ. НОМЕР: СТАДИОН ВЕЛОТРЕК</t>
  </si>
  <si>
    <t>Валова А. С. (ВК,Москва)</t>
  </si>
  <si>
    <t>Валова А. С. (ВК, Москва)</t>
  </si>
  <si>
    <t>Температура: +13</t>
  </si>
  <si>
    <t>Влажность: 76%</t>
  </si>
  <si>
    <t>Ветер: 2 м/с</t>
  </si>
  <si>
    <t>Осадки: пасмурно</t>
  </si>
  <si>
    <t>ДИСТАНЦИЯ: ДЛИНА КРУГА</t>
  </si>
  <si>
    <t>200 м</t>
  </si>
  <si>
    <t>понижение за вход в занятый коридор</t>
  </si>
  <si>
    <t>0,200/50</t>
  </si>
  <si>
    <t>снята</t>
  </si>
  <si>
    <t>предупреждение за непрямолинейную езду</t>
  </si>
  <si>
    <t>Лелюк А. Ф. (ВК, Майкоп, Республика Адыгея)</t>
  </si>
  <si>
    <t>Омская область, Новосибирская область</t>
  </si>
  <si>
    <t>Ростовская область, Тульская область</t>
  </si>
  <si>
    <t>НФ</t>
  </si>
  <si>
    <t>НАЧАЛО ГОНКИ:</t>
  </si>
  <si>
    <t>ОКОНЧАНИЕ ГОНКИ:</t>
  </si>
  <si>
    <t>Время гонки: 0:14:56</t>
  </si>
  <si>
    <t>Средняя скорость: 40,1</t>
  </si>
  <si>
    <t>ДИСТАНЦИЯ: ДЛИНА КРУГА/КРУГОВ:  5,0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</si>
</sst>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7" formatCode="0.000"/>
    <numFmt numFmtId="168" formatCode="mm:ss.000"/>
  </numFmts>
  <fonts count="3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5" fillId="0" borderId="0"/>
    <xf numFmtId="0" fontId="4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4" fillId="0" borderId="0"/>
    <xf numFmtId="0" fontId="29" fillId="0" borderId="0"/>
  </cellStyleXfs>
  <cellXfs count="150">
    <xf numFmtId="0" fontId="0" fillId="0" borderId="0" xfId="0"/>
    <xf numFmtId="0" fontId="6" fillId="0" borderId="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9" fontId="6" fillId="0" borderId="5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2" fontId="6" fillId="0" borderId="4" xfId="0" applyNumberFormat="1" applyFont="1" applyBorder="1" applyAlignment="1">
      <alignment vertical="center"/>
    </xf>
    <xf numFmtId="14" fontId="6" fillId="0" borderId="27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4" fontId="6" fillId="0" borderId="30" xfId="0" applyNumberFormat="1" applyFont="1" applyBorder="1" applyAlignment="1">
      <alignment vertical="center"/>
    </xf>
    <xf numFmtId="14" fontId="6" fillId="0" borderId="31" xfId="0" applyNumberFormat="1" applyFont="1" applyBorder="1" applyAlignment="1">
      <alignment vertical="center"/>
    </xf>
    <xf numFmtId="14" fontId="6" fillId="0" borderId="29" xfId="0" applyNumberFormat="1" applyFont="1" applyBorder="1" applyAlignment="1">
      <alignment vertical="center"/>
    </xf>
    <xf numFmtId="165" fontId="6" fillId="0" borderId="27" xfId="0" applyNumberFormat="1" applyFont="1" applyBorder="1" applyAlignment="1">
      <alignment horizontal="center" vertical="center"/>
    </xf>
    <xf numFmtId="0" fontId="8" fillId="2" borderId="23" xfId="0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justify"/>
    </xf>
    <xf numFmtId="0" fontId="11" fillId="0" borderId="8" xfId="8" applyFont="1" applyBorder="1" applyAlignment="1">
      <alignment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horizontal="center" vertical="center" wrapText="1"/>
    </xf>
    <xf numFmtId="14" fontId="7" fillId="2" borderId="33" xfId="3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168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168" fontId="6" fillId="0" borderId="1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0" fontId="4" fillId="0" borderId="0" xfId="0" applyFont="1"/>
    <xf numFmtId="0" fontId="14" fillId="0" borderId="0" xfId="0" applyFont="1"/>
    <xf numFmtId="14" fontId="15" fillId="0" borderId="2" xfId="0" applyNumberFormat="1" applyFont="1" applyBorder="1" applyAlignment="1">
      <alignment vertical="center"/>
    </xf>
    <xf numFmtId="14" fontId="15" fillId="0" borderId="3" xfId="0" applyNumberFormat="1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14" fontId="17" fillId="0" borderId="5" xfId="0" applyNumberFormat="1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14" fontId="17" fillId="0" borderId="21" xfId="0" applyNumberFormat="1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16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7" fillId="4" borderId="16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165" fontId="24" fillId="0" borderId="35" xfId="0" applyNumberFormat="1" applyFont="1" applyBorder="1" applyAlignment="1">
      <alignment horizontal="left" vertical="center"/>
    </xf>
    <xf numFmtId="0" fontId="22" fillId="0" borderId="17" xfId="0" applyFont="1" applyBorder="1" applyAlignment="1">
      <alignment horizontal="center" vertical="center"/>
    </xf>
    <xf numFmtId="168" fontId="30" fillId="0" borderId="19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49" fontId="18" fillId="0" borderId="19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right" vertical="center"/>
    </xf>
    <xf numFmtId="165" fontId="24" fillId="0" borderId="17" xfId="0" applyNumberFormat="1" applyFont="1" applyBorder="1" applyAlignment="1">
      <alignment vertical="center"/>
    </xf>
    <xf numFmtId="0" fontId="22" fillId="0" borderId="2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/>
    </xf>
    <xf numFmtId="165" fontId="32" fillId="0" borderId="17" xfId="0" applyNumberFormat="1" applyFont="1" applyBorder="1" applyAlignment="1">
      <alignment vertical="center"/>
    </xf>
    <xf numFmtId="165" fontId="24" fillId="0" borderId="4" xfId="0" applyNumberFormat="1" applyFont="1" applyBorder="1" applyAlignment="1">
      <alignment vertical="center"/>
    </xf>
    <xf numFmtId="14" fontId="1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165" fontId="17" fillId="3" borderId="2" xfId="0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horizontal="right" vertical="center"/>
    </xf>
    <xf numFmtId="14" fontId="1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165" fontId="17" fillId="3" borderId="3" xfId="0" applyNumberFormat="1" applyFont="1" applyFill="1" applyBorder="1" applyAlignment="1">
      <alignment horizontal="center" vertical="center"/>
    </xf>
    <xf numFmtId="0" fontId="31" fillId="0" borderId="15" xfId="0" applyFont="1" applyBorder="1" applyAlignment="1">
      <alignment horizontal="right" vertical="center"/>
    </xf>
    <xf numFmtId="165" fontId="32" fillId="3" borderId="0" xfId="0" applyNumberFormat="1" applyFont="1" applyFill="1" applyAlignment="1">
      <alignment horizontal="center" vertical="center"/>
    </xf>
    <xf numFmtId="2" fontId="32" fillId="3" borderId="0" xfId="0" applyNumberFormat="1" applyFont="1" applyFill="1" applyAlignment="1">
      <alignment horizontal="center" vertical="center"/>
    </xf>
    <xf numFmtId="167" fontId="24" fillId="0" borderId="22" xfId="0" applyNumberFormat="1" applyFont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24" fillId="0" borderId="4" xfId="0" applyNumberFormat="1" applyFont="1" applyBorder="1" applyAlignment="1">
      <alignment horizontal="left" vertical="center"/>
    </xf>
    <xf numFmtId="165" fontId="24" fillId="0" borderId="17" xfId="0" applyNumberFormat="1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165" fontId="16" fillId="2" borderId="17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165" fontId="16" fillId="2" borderId="1" xfId="0" applyNumberFormat="1" applyFont="1" applyFill="1" applyBorder="1" applyAlignment="1">
      <alignment horizontal="center"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2 4" xfId="9" xr:uid="{F428EC06-96C2-45BE-968F-D955F387FD9B}"/>
    <cellStyle name="Обычный 3" xfId="7" xr:uid="{00000000-0005-0000-0000-000005000000}"/>
    <cellStyle name="Обычный 4" xfId="4" xr:uid="{00000000-0005-0000-0000-000006000000}"/>
    <cellStyle name="Обычный 5" xfId="11" xr:uid="{09D5AF22-1C02-0241-BAE1-4FE39E2FC9FC}"/>
    <cellStyle name="Обычный 6" xfId="10" xr:uid="{5EA7046A-C3BD-6C47-94C9-F0711608106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microsoft.com/office/2007/relationships/hdphoto" Target="../media/hdphoto1.wdp"/><Relationship Id="rId5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5</xdr:row>
      <xdr:rowOff>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4299070-461B-455B-BA09-B0DDB9A0C1E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6523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5</xdr:row>
      <xdr:rowOff>41869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F15C5B7-9C9A-4062-B0E7-25A0B7A1D16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897289" cy="764999"/>
        </a:xfrm>
        <a:prstGeom prst="rect">
          <a:avLst/>
        </a:prstGeom>
      </xdr:spPr>
    </xdr:pic>
    <xdr:clientData/>
  </xdr:twoCellAnchor>
  <xdr:twoCellAnchor editAs="oneCell">
    <xdr:from>
      <xdr:col>8</xdr:col>
      <xdr:colOff>167474</xdr:colOff>
      <xdr:row>0</xdr:row>
      <xdr:rowOff>0</xdr:rowOff>
    </xdr:from>
    <xdr:to>
      <xdr:col>8</xdr:col>
      <xdr:colOff>1019969</xdr:colOff>
      <xdr:row>5</xdr:row>
      <xdr:rowOff>97693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558EC75-A55B-B049-8F83-8380E0108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1979" y="0"/>
          <a:ext cx="852495" cy="851319"/>
        </a:xfrm>
        <a:prstGeom prst="rect">
          <a:avLst/>
        </a:prstGeom>
      </xdr:spPr>
    </xdr:pic>
    <xdr:clientData/>
  </xdr:twoCellAnchor>
  <xdr:twoCellAnchor editAs="oneCell">
    <xdr:from>
      <xdr:col>5</xdr:col>
      <xdr:colOff>955964</xdr:colOff>
      <xdr:row>45</xdr:row>
      <xdr:rowOff>69417</xdr:rowOff>
    </xdr:from>
    <xdr:to>
      <xdr:col>6</xdr:col>
      <xdr:colOff>568037</xdr:colOff>
      <xdr:row>49</xdr:row>
      <xdr:rowOff>166255</xdr:rowOff>
    </xdr:to>
    <xdr:pic>
      <xdr:nvPicPr>
        <xdr:cNvPr id="6" name="Рисунок 2" descr="C:\Users\Judge\Desktop\Максимова.jpg">
          <a:extLst>
            <a:ext uri="{FF2B5EF4-FFF2-40B4-BE49-F238E27FC236}">
              <a16:creationId xmlns:a16="http://schemas.microsoft.com/office/drawing/2014/main" id="{2AB47A9A-0B0E-7642-B1ED-CC0159DB3E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0"/>
                  </a14:imgEffect>
                  <a14:imgEffect>
                    <a14:brightnessContrast contrast="3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401" t="28584" b="14526"/>
        <a:stretch/>
      </xdr:blipFill>
      <xdr:spPr bwMode="auto">
        <a:xfrm>
          <a:off x="4987637" y="10037762"/>
          <a:ext cx="893618" cy="789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564573</xdr:colOff>
      <xdr:row>45</xdr:row>
      <xdr:rowOff>107372</xdr:rowOff>
    </xdr:from>
    <xdr:to>
      <xdr:col>4</xdr:col>
      <xdr:colOff>229196</xdr:colOff>
      <xdr:row>49</xdr:row>
      <xdr:rowOff>103615</xdr:rowOff>
    </xdr:to>
    <xdr:pic>
      <xdr:nvPicPr>
        <xdr:cNvPr id="7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D07C4C3C-D868-3B43-968C-2EDEF383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573" y="11572008"/>
          <a:ext cx="1181696" cy="688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577272</xdr:colOff>
      <xdr:row>46</xdr:row>
      <xdr:rowOff>20781</xdr:rowOff>
    </xdr:from>
    <xdr:to>
      <xdr:col>8</xdr:col>
      <xdr:colOff>703369</xdr:colOff>
      <xdr:row>49</xdr:row>
      <xdr:rowOff>76200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E9752E8-CE2C-3F4A-B363-764E75F86E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22104" b="19344"/>
        <a:stretch/>
      </xdr:blipFill>
      <xdr:spPr>
        <a:xfrm>
          <a:off x="7871690" y="10162308"/>
          <a:ext cx="1566970" cy="5749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97749</xdr:colOff>
      <xdr:row>0</xdr:row>
      <xdr:rowOff>36892</xdr:rowOff>
    </xdr:from>
    <xdr:to>
      <xdr:col>1</xdr:col>
      <xdr:colOff>323274</xdr:colOff>
      <xdr:row>4</xdr:row>
      <xdr:rowOff>103910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2165761-2ABF-498F-81CD-EBBAC47D967A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49" y="36892"/>
          <a:ext cx="745070" cy="667382"/>
        </a:xfrm>
        <a:prstGeom prst="rect">
          <a:avLst/>
        </a:prstGeom>
      </xdr:spPr>
    </xdr:pic>
    <xdr:clientData/>
  </xdr:twoCellAnchor>
  <xdr:twoCellAnchor editAs="oneCell">
    <xdr:from>
      <xdr:col>1</xdr:col>
      <xdr:colOff>617232</xdr:colOff>
      <xdr:row>0</xdr:row>
      <xdr:rowOff>90536</xdr:rowOff>
    </xdr:from>
    <xdr:to>
      <xdr:col>2</xdr:col>
      <xdr:colOff>912323</xdr:colOff>
      <xdr:row>4</xdr:row>
      <xdr:rowOff>138545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C27B0D5-C7D5-448F-84DB-16E75F7D1BB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777" y="90536"/>
          <a:ext cx="941406" cy="648373"/>
        </a:xfrm>
        <a:prstGeom prst="rect">
          <a:avLst/>
        </a:prstGeom>
      </xdr:spPr>
    </xdr:pic>
    <xdr:clientData/>
  </xdr:twoCellAnchor>
  <xdr:twoCellAnchor editAs="oneCell">
    <xdr:from>
      <xdr:col>8</xdr:col>
      <xdr:colOff>611910</xdr:colOff>
      <xdr:row>0</xdr:row>
      <xdr:rowOff>0</xdr:rowOff>
    </xdr:from>
    <xdr:to>
      <xdr:col>8</xdr:col>
      <xdr:colOff>1385455</xdr:colOff>
      <xdr:row>4</xdr:row>
      <xdr:rowOff>172114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0AD88A3-0DBE-E24C-A66D-65ED7DFD3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1637" y="0"/>
          <a:ext cx="773545" cy="772478"/>
        </a:xfrm>
        <a:prstGeom prst="rect">
          <a:avLst/>
        </a:prstGeom>
      </xdr:spPr>
    </xdr:pic>
    <xdr:clientData/>
  </xdr:twoCellAnchor>
  <xdr:twoCellAnchor editAs="oneCell">
    <xdr:from>
      <xdr:col>3</xdr:col>
      <xdr:colOff>415636</xdr:colOff>
      <xdr:row>47</xdr:row>
      <xdr:rowOff>69272</xdr:rowOff>
    </xdr:from>
    <xdr:to>
      <xdr:col>3</xdr:col>
      <xdr:colOff>1551612</xdr:colOff>
      <xdr:row>51</xdr:row>
      <xdr:rowOff>65517</xdr:rowOff>
    </xdr:to>
    <xdr:pic>
      <xdr:nvPicPr>
        <xdr:cNvPr id="4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FA38BE71-1251-574D-AC0A-9AAA09B4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4636" y="11072090"/>
          <a:ext cx="1181696" cy="688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872836</xdr:colOff>
      <xdr:row>47</xdr:row>
      <xdr:rowOff>41563</xdr:rowOff>
    </xdr:from>
    <xdr:to>
      <xdr:col>6</xdr:col>
      <xdr:colOff>644237</xdr:colOff>
      <xdr:row>51</xdr:row>
      <xdr:rowOff>124839</xdr:rowOff>
    </xdr:to>
    <xdr:pic>
      <xdr:nvPicPr>
        <xdr:cNvPr id="6" name="Рисунок 2" descr="C:\Users\Judge\Desktop\Максимова.jpg">
          <a:extLst>
            <a:ext uri="{FF2B5EF4-FFF2-40B4-BE49-F238E27FC236}">
              <a16:creationId xmlns:a16="http://schemas.microsoft.com/office/drawing/2014/main" id="{8FDE4258-F31A-E34E-968C-8D09932427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  <a14:imgEffect>
                    <a14:brightnessContrast contrast="3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0037" r="-8637" b="15981"/>
        <a:stretch/>
      </xdr:blipFill>
      <xdr:spPr bwMode="auto">
        <a:xfrm>
          <a:off x="5119254" y="10397836"/>
          <a:ext cx="1122219" cy="77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554181</xdr:colOff>
      <xdr:row>48</xdr:row>
      <xdr:rowOff>0</xdr:rowOff>
    </xdr:from>
    <xdr:to>
      <xdr:col>8</xdr:col>
      <xdr:colOff>285424</xdr:colOff>
      <xdr:row>51</xdr:row>
      <xdr:rowOff>41564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BEDE6F4-3E3B-3146-9AEC-73099A1D51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22339" b="20521"/>
        <a:stretch/>
      </xdr:blipFill>
      <xdr:spPr>
        <a:xfrm>
          <a:off x="7703126" y="10529455"/>
          <a:ext cx="1566971" cy="561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5B782-EDA9-42ED-8628-36951C6B535D}">
  <sheetPr>
    <tabColor theme="7" tint="0.39997558519241921"/>
    <pageSetUpPr fitToPage="1"/>
  </sheetPr>
  <dimension ref="A1:I52"/>
  <sheetViews>
    <sheetView view="pageBreakPreview" topLeftCell="A4" zoomScale="91" zoomScaleNormal="91" zoomScaleSheetLayoutView="91" workbookViewId="0">
      <selection activeCell="K16" sqref="K16"/>
    </sheetView>
  </sheetViews>
  <sheetFormatPr defaultColWidth="8.77734375" defaultRowHeight="13.2" x14ac:dyDescent="0.25"/>
  <cols>
    <col min="1" max="1" width="6.77734375" customWidth="1"/>
    <col min="2" max="2" width="8.109375" customWidth="1"/>
    <col min="3" max="3" width="13.33203125" customWidth="1"/>
    <col min="4" max="4" width="19.44140625" customWidth="1"/>
    <col min="5" max="5" width="11.109375" customWidth="1"/>
    <col min="6" max="6" width="18.6640625" customWidth="1"/>
    <col min="7" max="7" width="28.88671875" customWidth="1"/>
    <col min="8" max="8" width="21" customWidth="1"/>
    <col min="9" max="9" width="16.6640625" customWidth="1"/>
  </cols>
  <sheetData>
    <row r="1" spans="1:9" ht="21" x14ac:dyDescent="0.25">
      <c r="A1" s="95" t="s">
        <v>40</v>
      </c>
      <c r="B1" s="95"/>
      <c r="C1" s="95"/>
      <c r="D1" s="95"/>
      <c r="E1" s="95"/>
      <c r="F1" s="95"/>
      <c r="G1" s="95"/>
      <c r="H1" s="95"/>
      <c r="I1" s="95"/>
    </row>
    <row r="2" spans="1:9" ht="7.5" customHeight="1" x14ac:dyDescent="0.25">
      <c r="A2" s="95"/>
      <c r="B2" s="95"/>
      <c r="C2" s="95"/>
      <c r="D2" s="95"/>
      <c r="E2" s="95"/>
      <c r="F2" s="95"/>
      <c r="G2" s="95"/>
      <c r="H2" s="95"/>
      <c r="I2" s="95"/>
    </row>
    <row r="3" spans="1:9" ht="21" x14ac:dyDescent="0.25">
      <c r="A3" s="95" t="s">
        <v>41</v>
      </c>
      <c r="B3" s="95"/>
      <c r="C3" s="95"/>
      <c r="D3" s="95"/>
      <c r="E3" s="95"/>
      <c r="F3" s="95"/>
      <c r="G3" s="95"/>
      <c r="H3" s="95"/>
      <c r="I3" s="95"/>
    </row>
    <row r="4" spans="1:9" ht="6" customHeight="1" x14ac:dyDescent="0.25">
      <c r="A4" s="96"/>
      <c r="B4" s="96"/>
      <c r="C4" s="96"/>
      <c r="D4" s="96"/>
      <c r="E4" s="96"/>
      <c r="F4" s="96"/>
      <c r="G4" s="96"/>
      <c r="H4" s="96"/>
      <c r="I4" s="96"/>
    </row>
    <row r="5" spans="1:9" ht="6.75" customHeight="1" x14ac:dyDescent="0.25">
      <c r="A5" s="97" t="s">
        <v>31</v>
      </c>
      <c r="B5" s="97"/>
      <c r="C5" s="97"/>
      <c r="D5" s="97"/>
      <c r="E5" s="97"/>
      <c r="F5" s="97"/>
      <c r="G5" s="97"/>
      <c r="H5" s="97"/>
      <c r="I5" s="97"/>
    </row>
    <row r="6" spans="1:9" ht="24.75" customHeight="1" x14ac:dyDescent="0.25">
      <c r="A6" s="94" t="s">
        <v>45</v>
      </c>
      <c r="B6" s="94"/>
      <c r="C6" s="94"/>
      <c r="D6" s="94"/>
      <c r="E6" s="94"/>
      <c r="F6" s="94"/>
      <c r="G6" s="94"/>
      <c r="H6" s="94"/>
      <c r="I6" s="94"/>
    </row>
    <row r="7" spans="1:9" ht="21" x14ac:dyDescent="0.25">
      <c r="A7" s="100" t="s">
        <v>14</v>
      </c>
      <c r="B7" s="100"/>
      <c r="C7" s="100"/>
      <c r="D7" s="100"/>
      <c r="E7" s="100"/>
      <c r="F7" s="100"/>
      <c r="G7" s="100"/>
      <c r="H7" s="100"/>
      <c r="I7" s="100"/>
    </row>
    <row r="8" spans="1:9" ht="8.25" customHeight="1" thickBot="1" x14ac:dyDescent="0.3">
      <c r="A8" s="101"/>
      <c r="B8" s="101"/>
      <c r="C8" s="101"/>
      <c r="D8" s="101"/>
      <c r="E8" s="101"/>
      <c r="F8" s="101"/>
      <c r="G8" s="101"/>
      <c r="H8" s="101"/>
      <c r="I8" s="101"/>
    </row>
    <row r="9" spans="1:9" ht="18.600000000000001" thickTop="1" x14ac:dyDescent="0.25">
      <c r="A9" s="102" t="s">
        <v>19</v>
      </c>
      <c r="B9" s="103"/>
      <c r="C9" s="103"/>
      <c r="D9" s="103"/>
      <c r="E9" s="103"/>
      <c r="F9" s="103"/>
      <c r="G9" s="103"/>
      <c r="H9" s="103"/>
      <c r="I9" s="104"/>
    </row>
    <row r="10" spans="1:9" ht="18" x14ac:dyDescent="0.25">
      <c r="A10" s="105" t="s">
        <v>71</v>
      </c>
      <c r="B10" s="106"/>
      <c r="C10" s="106"/>
      <c r="D10" s="106"/>
      <c r="E10" s="106"/>
      <c r="F10" s="106"/>
      <c r="G10" s="106"/>
      <c r="H10" s="106"/>
      <c r="I10" s="107"/>
    </row>
    <row r="11" spans="1:9" ht="16.5" customHeight="1" x14ac:dyDescent="0.25">
      <c r="A11" s="108" t="s">
        <v>70</v>
      </c>
      <c r="B11" s="109"/>
      <c r="C11" s="109"/>
      <c r="D11" s="109"/>
      <c r="E11" s="109"/>
      <c r="F11" s="109"/>
      <c r="G11" s="109"/>
      <c r="H11" s="109"/>
      <c r="I11" s="110"/>
    </row>
    <row r="12" spans="1:9" ht="7.2" customHeight="1" x14ac:dyDescent="0.25">
      <c r="A12" s="111"/>
      <c r="B12" s="112"/>
      <c r="C12" s="112"/>
      <c r="D12" s="112"/>
      <c r="E12" s="112"/>
      <c r="F12" s="112"/>
      <c r="G12" s="112"/>
      <c r="H12" s="112"/>
      <c r="I12" s="113"/>
    </row>
    <row r="13" spans="1:9" s="48" customFormat="1" ht="13.8" x14ac:dyDescent="0.25">
      <c r="A13" s="114" t="s">
        <v>39</v>
      </c>
      <c r="B13" s="115"/>
      <c r="C13" s="115"/>
      <c r="D13" s="115"/>
      <c r="E13" s="83"/>
      <c r="F13" s="41"/>
      <c r="G13" s="84" t="s">
        <v>93</v>
      </c>
      <c r="H13" s="85"/>
      <c r="I13" s="86" t="s">
        <v>74</v>
      </c>
    </row>
    <row r="14" spans="1:9" s="48" customFormat="1" ht="13.8" x14ac:dyDescent="0.25">
      <c r="A14" s="116" t="s">
        <v>51</v>
      </c>
      <c r="B14" s="117"/>
      <c r="C14" s="117"/>
      <c r="D14" s="117"/>
      <c r="E14" s="87"/>
      <c r="F14" s="42"/>
      <c r="G14" s="88" t="s">
        <v>94</v>
      </c>
      <c r="H14" s="89"/>
      <c r="I14" s="90" t="s">
        <v>75</v>
      </c>
    </row>
    <row r="15" spans="1:9" ht="14.4" x14ac:dyDescent="0.25">
      <c r="A15" s="118" t="s">
        <v>8</v>
      </c>
      <c r="B15" s="119"/>
      <c r="C15" s="119"/>
      <c r="D15" s="119"/>
      <c r="E15" s="119"/>
      <c r="F15" s="119"/>
      <c r="G15" s="120"/>
      <c r="H15" s="121" t="s">
        <v>0</v>
      </c>
      <c r="I15" s="122"/>
    </row>
    <row r="16" spans="1:9" ht="23.25" customHeight="1" x14ac:dyDescent="0.25">
      <c r="A16" s="60" t="s">
        <v>15</v>
      </c>
      <c r="B16" s="61"/>
      <c r="C16" s="61"/>
      <c r="D16" s="64"/>
      <c r="E16" s="65" t="s">
        <v>31</v>
      </c>
      <c r="F16" s="64"/>
      <c r="G16" s="65"/>
      <c r="H16" s="82" t="s">
        <v>76</v>
      </c>
      <c r="I16" s="78"/>
    </row>
    <row r="17" spans="1:9" ht="14.4" x14ac:dyDescent="0.25">
      <c r="A17" s="60" t="s">
        <v>16</v>
      </c>
      <c r="B17" s="61"/>
      <c r="C17" s="53"/>
      <c r="D17" s="55"/>
      <c r="E17" s="56"/>
      <c r="F17" s="54"/>
      <c r="G17" s="63" t="s">
        <v>78</v>
      </c>
      <c r="H17" s="98" t="s">
        <v>35</v>
      </c>
      <c r="I17" s="99"/>
    </row>
    <row r="18" spans="1:9" ht="14.4" x14ac:dyDescent="0.25">
      <c r="A18" s="60" t="s">
        <v>17</v>
      </c>
      <c r="B18" s="61"/>
      <c r="C18" s="53"/>
      <c r="D18" s="55"/>
      <c r="E18" s="56"/>
      <c r="F18" s="54"/>
      <c r="G18" s="63" t="s">
        <v>68</v>
      </c>
      <c r="H18" s="98" t="s">
        <v>67</v>
      </c>
      <c r="I18" s="99"/>
    </row>
    <row r="19" spans="1:9" ht="15" thickBot="1" x14ac:dyDescent="0.3">
      <c r="A19" s="71" t="s">
        <v>13</v>
      </c>
      <c r="B19" s="57"/>
      <c r="C19" s="57"/>
      <c r="D19" s="58"/>
      <c r="E19" s="59"/>
      <c r="F19" s="58"/>
      <c r="G19" s="79" t="s">
        <v>89</v>
      </c>
      <c r="H19" s="72" t="s">
        <v>83</v>
      </c>
      <c r="I19" s="93" t="s">
        <v>84</v>
      </c>
    </row>
    <row r="20" spans="1:9" ht="7.5" customHeight="1" thickTop="1" thickBot="1" x14ac:dyDescent="0.3">
      <c r="A20" s="4"/>
      <c r="B20" s="3"/>
      <c r="C20" s="3"/>
      <c r="D20" s="2"/>
      <c r="E20" s="10"/>
      <c r="F20" s="2"/>
      <c r="G20" s="2"/>
      <c r="H20" s="16"/>
      <c r="I20" s="16"/>
    </row>
    <row r="21" spans="1:9" ht="31.5" customHeight="1" thickTop="1" x14ac:dyDescent="0.25">
      <c r="A21" s="38" t="s">
        <v>6</v>
      </c>
      <c r="B21" s="39" t="s">
        <v>10</v>
      </c>
      <c r="C21" s="39" t="s">
        <v>29</v>
      </c>
      <c r="D21" s="39" t="s">
        <v>1</v>
      </c>
      <c r="E21" s="40" t="s">
        <v>28</v>
      </c>
      <c r="F21" s="39" t="s">
        <v>7</v>
      </c>
      <c r="G21" s="39" t="s">
        <v>11</v>
      </c>
      <c r="H21" s="36" t="s">
        <v>21</v>
      </c>
      <c r="I21" s="37" t="s">
        <v>12</v>
      </c>
    </row>
    <row r="22" spans="1:9" ht="24" customHeight="1" x14ac:dyDescent="0.25">
      <c r="A22" s="18">
        <v>1</v>
      </c>
      <c r="B22" s="19">
        <v>2</v>
      </c>
      <c r="C22" s="68">
        <v>10093888708</v>
      </c>
      <c r="D22" s="69" t="s">
        <v>47</v>
      </c>
      <c r="E22" s="80">
        <v>36544</v>
      </c>
      <c r="F22" s="70" t="s">
        <v>20</v>
      </c>
      <c r="G22" s="33" t="s">
        <v>72</v>
      </c>
      <c r="H22" s="43" t="s">
        <v>20</v>
      </c>
      <c r="I22" s="45"/>
    </row>
    <row r="23" spans="1:9" ht="24" customHeight="1" x14ac:dyDescent="0.25">
      <c r="A23" s="18">
        <v>2</v>
      </c>
      <c r="B23" s="19">
        <v>8</v>
      </c>
      <c r="C23" s="68">
        <v>10036059328</v>
      </c>
      <c r="D23" s="69" t="s">
        <v>55</v>
      </c>
      <c r="E23" s="70">
        <v>37004</v>
      </c>
      <c r="F23" s="70" t="s">
        <v>20</v>
      </c>
      <c r="G23" s="33" t="s">
        <v>90</v>
      </c>
      <c r="H23" s="43" t="s">
        <v>20</v>
      </c>
      <c r="I23" s="45"/>
    </row>
    <row r="24" spans="1:9" ht="24" customHeight="1" x14ac:dyDescent="0.25">
      <c r="A24" s="18">
        <v>3</v>
      </c>
      <c r="B24" s="19">
        <v>4</v>
      </c>
      <c r="C24" s="68">
        <v>10023524807</v>
      </c>
      <c r="D24" s="69" t="s">
        <v>49</v>
      </c>
      <c r="E24" s="70">
        <v>36183</v>
      </c>
      <c r="F24" s="70" t="s">
        <v>20</v>
      </c>
      <c r="G24" s="33" t="s">
        <v>72</v>
      </c>
      <c r="H24" s="43" t="s">
        <v>20</v>
      </c>
      <c r="I24" s="74" t="s">
        <v>85</v>
      </c>
    </row>
    <row r="25" spans="1:9" ht="24" customHeight="1" x14ac:dyDescent="0.25">
      <c r="A25" s="18">
        <v>4</v>
      </c>
      <c r="B25" s="19">
        <v>13</v>
      </c>
      <c r="C25" s="68">
        <v>10036021437</v>
      </c>
      <c r="D25" s="69" t="s">
        <v>61</v>
      </c>
      <c r="E25" s="70">
        <v>37302</v>
      </c>
      <c r="F25" s="70" t="s">
        <v>26</v>
      </c>
      <c r="G25" s="33" t="s">
        <v>91</v>
      </c>
      <c r="H25" s="43" t="s">
        <v>20</v>
      </c>
      <c r="I25" s="45"/>
    </row>
    <row r="26" spans="1:9" ht="24" customHeight="1" x14ac:dyDescent="0.25">
      <c r="A26" s="18">
        <v>5</v>
      </c>
      <c r="B26" s="19">
        <v>5</v>
      </c>
      <c r="C26" s="68">
        <v>10080746117</v>
      </c>
      <c r="D26" s="69" t="s">
        <v>50</v>
      </c>
      <c r="E26" s="70">
        <v>37876</v>
      </c>
      <c r="F26" s="70" t="s">
        <v>26</v>
      </c>
      <c r="G26" s="33" t="s">
        <v>72</v>
      </c>
      <c r="H26" s="43" t="s">
        <v>26</v>
      </c>
      <c r="I26" s="45"/>
    </row>
    <row r="27" spans="1:9" ht="24" customHeight="1" x14ac:dyDescent="0.25">
      <c r="A27" s="18">
        <v>6</v>
      </c>
      <c r="B27" s="19">
        <v>9</v>
      </c>
      <c r="C27" s="68">
        <v>10036076607</v>
      </c>
      <c r="D27" s="69" t="s">
        <v>56</v>
      </c>
      <c r="E27" s="70">
        <v>37625</v>
      </c>
      <c r="F27" s="70" t="s">
        <v>26</v>
      </c>
      <c r="G27" s="33" t="s">
        <v>90</v>
      </c>
      <c r="H27" s="43" t="s">
        <v>26</v>
      </c>
      <c r="I27" s="45"/>
    </row>
    <row r="28" spans="1:9" ht="24" customHeight="1" x14ac:dyDescent="0.25">
      <c r="A28" s="18">
        <v>7</v>
      </c>
      <c r="B28" s="19">
        <v>3</v>
      </c>
      <c r="C28" s="68">
        <v>10036017393</v>
      </c>
      <c r="D28" s="69" t="s">
        <v>48</v>
      </c>
      <c r="E28" s="70">
        <v>37128</v>
      </c>
      <c r="F28" s="70" t="s">
        <v>20</v>
      </c>
      <c r="G28" s="33" t="s">
        <v>72</v>
      </c>
      <c r="H28" s="43" t="s">
        <v>26</v>
      </c>
      <c r="I28" s="45"/>
    </row>
    <row r="29" spans="1:9" ht="24" customHeight="1" x14ac:dyDescent="0.25">
      <c r="A29" s="18">
        <v>8</v>
      </c>
      <c r="B29" s="19">
        <v>6</v>
      </c>
      <c r="C29" s="68">
        <v>10082146856</v>
      </c>
      <c r="D29" s="69" t="s">
        <v>52</v>
      </c>
      <c r="E29" s="70">
        <v>38316</v>
      </c>
      <c r="F29" s="70" t="s">
        <v>26</v>
      </c>
      <c r="G29" s="33" t="s">
        <v>53</v>
      </c>
      <c r="H29" s="43" t="s">
        <v>26</v>
      </c>
      <c r="I29" s="45"/>
    </row>
    <row r="30" spans="1:9" ht="24" customHeight="1" x14ac:dyDescent="0.25">
      <c r="A30" s="18">
        <v>9</v>
      </c>
      <c r="B30" s="19">
        <v>15</v>
      </c>
      <c r="C30" s="68">
        <v>10104450792</v>
      </c>
      <c r="D30" s="69" t="s">
        <v>64</v>
      </c>
      <c r="E30" s="70">
        <v>38473</v>
      </c>
      <c r="F30" s="70" t="s">
        <v>26</v>
      </c>
      <c r="G30" s="33" t="s">
        <v>66</v>
      </c>
      <c r="H30" s="43"/>
      <c r="I30" s="45"/>
    </row>
    <row r="31" spans="1:9" ht="24" customHeight="1" x14ac:dyDescent="0.25">
      <c r="A31" s="18">
        <v>10</v>
      </c>
      <c r="B31" s="19">
        <v>11</v>
      </c>
      <c r="C31" s="68">
        <v>10077621606</v>
      </c>
      <c r="D31" s="69" t="s">
        <v>59</v>
      </c>
      <c r="E31" s="70">
        <v>38545</v>
      </c>
      <c r="F31" s="70" t="s">
        <v>30</v>
      </c>
      <c r="G31" s="33" t="s">
        <v>62</v>
      </c>
      <c r="H31" s="43"/>
      <c r="I31" s="45"/>
    </row>
    <row r="32" spans="1:9" ht="24" customHeight="1" x14ac:dyDescent="0.25">
      <c r="A32" s="18">
        <v>11</v>
      </c>
      <c r="B32" s="19">
        <v>12</v>
      </c>
      <c r="C32" s="68">
        <v>10077621303</v>
      </c>
      <c r="D32" s="69" t="s">
        <v>60</v>
      </c>
      <c r="E32" s="70">
        <v>38665</v>
      </c>
      <c r="F32" s="70" t="s">
        <v>30</v>
      </c>
      <c r="G32" s="33" t="s">
        <v>62</v>
      </c>
      <c r="H32" s="43"/>
      <c r="I32" s="45"/>
    </row>
    <row r="33" spans="1:9" ht="24" customHeight="1" x14ac:dyDescent="0.25">
      <c r="A33" s="18">
        <v>12</v>
      </c>
      <c r="B33" s="19">
        <v>14</v>
      </c>
      <c r="C33" s="68">
        <v>10104450186</v>
      </c>
      <c r="D33" s="69" t="s">
        <v>63</v>
      </c>
      <c r="E33" s="70">
        <v>38405</v>
      </c>
      <c r="F33" s="70" t="s">
        <v>26</v>
      </c>
      <c r="G33" s="33" t="s">
        <v>66</v>
      </c>
      <c r="H33" s="43"/>
      <c r="I33" s="45"/>
    </row>
    <row r="34" spans="1:9" ht="24" customHeight="1" thickBot="1" x14ac:dyDescent="0.3">
      <c r="A34" s="18">
        <v>13</v>
      </c>
      <c r="B34" s="19">
        <v>1</v>
      </c>
      <c r="C34" s="68">
        <v>10119756483</v>
      </c>
      <c r="D34" s="69" t="s">
        <v>46</v>
      </c>
      <c r="E34" s="70">
        <v>38441</v>
      </c>
      <c r="F34" s="70" t="s">
        <v>26</v>
      </c>
      <c r="G34" s="33" t="s">
        <v>72</v>
      </c>
      <c r="H34" s="43"/>
      <c r="I34" s="45"/>
    </row>
    <row r="35" spans="1:9" ht="9" customHeight="1" thickTop="1" thickBot="1" x14ac:dyDescent="0.35">
      <c r="A35" s="22"/>
      <c r="B35" s="23"/>
      <c r="C35" s="23"/>
      <c r="D35" s="24"/>
      <c r="E35" s="25"/>
      <c r="F35" s="26"/>
      <c r="G35" s="27"/>
      <c r="H35" s="28"/>
      <c r="I35" s="28"/>
    </row>
    <row r="36" spans="1:9" ht="15" thickTop="1" x14ac:dyDescent="0.25">
      <c r="A36" s="123" t="s">
        <v>4</v>
      </c>
      <c r="B36" s="124"/>
      <c r="C36" s="124"/>
      <c r="D36" s="124"/>
      <c r="E36" s="17"/>
      <c r="F36" s="124" t="s">
        <v>5</v>
      </c>
      <c r="G36" s="124"/>
      <c r="H36" s="124"/>
      <c r="I36" s="125"/>
    </row>
    <row r="37" spans="1:9" ht="13.8" x14ac:dyDescent="0.25">
      <c r="A37" s="5" t="s">
        <v>79</v>
      </c>
      <c r="B37" s="1"/>
      <c r="C37" s="11"/>
      <c r="D37" s="1"/>
      <c r="E37" s="13"/>
      <c r="F37" s="12" t="s">
        <v>27</v>
      </c>
      <c r="G37" s="46">
        <v>6</v>
      </c>
      <c r="H37" s="20" t="s">
        <v>25</v>
      </c>
      <c r="I37" s="73">
        <f>COUNTIF(F17:F47,"ЗМС")</f>
        <v>0</v>
      </c>
    </row>
    <row r="38" spans="1:9" ht="13.8" x14ac:dyDescent="0.25">
      <c r="A38" s="5" t="s">
        <v>80</v>
      </c>
      <c r="B38" s="1"/>
      <c r="C38" s="6"/>
      <c r="D38" s="1"/>
      <c r="E38" s="14"/>
      <c r="F38" s="7" t="s">
        <v>22</v>
      </c>
      <c r="G38" s="46">
        <f>G39+G43</f>
        <v>13</v>
      </c>
      <c r="H38" s="20" t="s">
        <v>18</v>
      </c>
      <c r="I38" s="73">
        <f>COUNTIF(F18:F48,"МСМК")</f>
        <v>0</v>
      </c>
    </row>
    <row r="39" spans="1:9" ht="13.8" x14ac:dyDescent="0.25">
      <c r="A39" s="5" t="s">
        <v>82</v>
      </c>
      <c r="B39" s="1"/>
      <c r="C39" s="8"/>
      <c r="D39" s="1"/>
      <c r="E39" s="14"/>
      <c r="F39" s="7" t="s">
        <v>23</v>
      </c>
      <c r="G39" s="46">
        <f>G40+G41+G42</f>
        <v>13</v>
      </c>
      <c r="H39" s="20" t="s">
        <v>20</v>
      </c>
      <c r="I39" s="73">
        <f>COUNTIF(F19:F49,"МС")</f>
        <v>4</v>
      </c>
    </row>
    <row r="40" spans="1:9" ht="13.8" x14ac:dyDescent="0.25">
      <c r="A40" s="5" t="s">
        <v>81</v>
      </c>
      <c r="B40" s="1"/>
      <c r="C40" s="8"/>
      <c r="D40" s="1"/>
      <c r="E40" s="14"/>
      <c r="F40" s="7" t="s">
        <v>42</v>
      </c>
      <c r="G40" s="46">
        <f>COUNT(A20:A34)</f>
        <v>13</v>
      </c>
      <c r="H40" s="20" t="s">
        <v>26</v>
      </c>
      <c r="I40" s="73">
        <f>COUNTIF(F20:F50,"КМС")</f>
        <v>7</v>
      </c>
    </row>
    <row r="41" spans="1:9" ht="13.8" x14ac:dyDescent="0.25">
      <c r="A41" s="5"/>
      <c r="B41" s="1"/>
      <c r="C41" s="8"/>
      <c r="D41" s="1"/>
      <c r="E41" s="14"/>
      <c r="F41" s="7" t="s">
        <v>43</v>
      </c>
      <c r="G41" s="46">
        <f>COUNTIF(A20:A34,"НФ")</f>
        <v>0</v>
      </c>
      <c r="H41" s="20" t="s">
        <v>30</v>
      </c>
      <c r="I41" s="73">
        <f>COUNTIF(F21:F51,"1 СР")</f>
        <v>2</v>
      </c>
    </row>
    <row r="42" spans="1:9" ht="13.8" x14ac:dyDescent="0.25">
      <c r="A42" s="5"/>
      <c r="B42" s="1"/>
      <c r="C42" s="1"/>
      <c r="D42" s="21"/>
      <c r="E42" s="14"/>
      <c r="F42" s="7" t="s">
        <v>44</v>
      </c>
      <c r="G42" s="46">
        <f>COUNTIF(A20:A34,"ДСКВ")</f>
        <v>0</v>
      </c>
      <c r="H42" s="9" t="s">
        <v>32</v>
      </c>
      <c r="I42" s="73">
        <f>COUNTIF(F22:F52,"2 СР")</f>
        <v>0</v>
      </c>
    </row>
    <row r="43" spans="1:9" ht="13.8" x14ac:dyDescent="0.25">
      <c r="A43" s="5"/>
      <c r="B43" s="1"/>
      <c r="C43" s="1"/>
      <c r="D43" s="1"/>
      <c r="E43" s="15"/>
      <c r="F43" s="7" t="s">
        <v>24</v>
      </c>
      <c r="G43" s="46">
        <f>COUNTIF(A20:A34,"НС")</f>
        <v>0</v>
      </c>
      <c r="H43" s="9" t="s">
        <v>33</v>
      </c>
      <c r="I43" s="73">
        <f>COUNTIF(F22:F52,"3 СР")</f>
        <v>0</v>
      </c>
    </row>
    <row r="44" spans="1:9" ht="5.4" customHeight="1" x14ac:dyDescent="0.25">
      <c r="A44" s="32"/>
      <c r="B44" s="35"/>
      <c r="C44" s="35"/>
      <c r="D44" s="30"/>
      <c r="E44" s="29"/>
      <c r="F44" s="30"/>
      <c r="G44" s="30"/>
      <c r="H44" s="31"/>
      <c r="I44" s="47"/>
    </row>
    <row r="45" spans="1:9" s="48" customFormat="1" ht="13.8" x14ac:dyDescent="0.3">
      <c r="A45" s="126" t="s">
        <v>2</v>
      </c>
      <c r="B45" s="127"/>
      <c r="C45" s="127"/>
      <c r="D45" s="127" t="s">
        <v>9</v>
      </c>
      <c r="E45" s="127"/>
      <c r="F45" s="127" t="s">
        <v>3</v>
      </c>
      <c r="G45" s="127"/>
      <c r="H45" s="128" t="s">
        <v>34</v>
      </c>
      <c r="I45" s="129"/>
    </row>
    <row r="46" spans="1:9" ht="13.8" x14ac:dyDescent="0.25">
      <c r="A46" s="32"/>
      <c r="B46" s="30"/>
      <c r="C46" s="30"/>
      <c r="D46" s="134"/>
      <c r="E46" s="134"/>
      <c r="F46" s="134"/>
      <c r="G46" s="134"/>
      <c r="H46" s="134"/>
      <c r="I46" s="137"/>
    </row>
    <row r="47" spans="1:9" ht="13.8" x14ac:dyDescent="0.25">
      <c r="A47" s="34"/>
      <c r="B47" s="35"/>
      <c r="C47" s="35"/>
      <c r="D47" s="135"/>
      <c r="E47" s="135"/>
      <c r="F47" s="135"/>
      <c r="G47" s="135"/>
      <c r="H47" s="135"/>
      <c r="I47" s="138"/>
    </row>
    <row r="48" spans="1:9" ht="13.8" x14ac:dyDescent="0.25">
      <c r="A48" s="34"/>
      <c r="B48" s="35"/>
      <c r="C48" s="35"/>
      <c r="D48" s="135"/>
      <c r="E48" s="135"/>
      <c r="F48" s="135"/>
      <c r="G48" s="135"/>
      <c r="H48" s="135"/>
      <c r="I48" s="138"/>
    </row>
    <row r="49" spans="1:9" ht="13.8" x14ac:dyDescent="0.25">
      <c r="A49" s="34"/>
      <c r="B49" s="35"/>
      <c r="C49" s="35"/>
      <c r="D49" s="135"/>
      <c r="E49" s="135"/>
      <c r="F49" s="135"/>
      <c r="G49" s="135"/>
      <c r="H49" s="135"/>
      <c r="I49" s="138"/>
    </row>
    <row r="50" spans="1:9" ht="13.8" x14ac:dyDescent="0.25">
      <c r="A50" s="34"/>
      <c r="B50" s="35"/>
      <c r="C50" s="35"/>
      <c r="D50" s="136"/>
      <c r="E50" s="136"/>
      <c r="F50" s="136"/>
      <c r="G50" s="136"/>
      <c r="H50" s="136"/>
      <c r="I50" s="139"/>
    </row>
    <row r="51" spans="1:9" s="49" customFormat="1" ht="12.6" thickBot="1" x14ac:dyDescent="0.25">
      <c r="A51" s="130" t="s">
        <v>31</v>
      </c>
      <c r="B51" s="131"/>
      <c r="C51" s="131"/>
      <c r="D51" s="131" t="str">
        <f>G17</f>
        <v>Валова А. С. (ВК, Москва)</v>
      </c>
      <c r="E51" s="131"/>
      <c r="F51" s="131" t="str">
        <f>G18</f>
        <v>Максимова Е. Г. (ВК, Тула)</v>
      </c>
      <c r="G51" s="131"/>
      <c r="H51" s="132" t="s">
        <v>89</v>
      </c>
      <c r="I51" s="133"/>
    </row>
    <row r="52" spans="1:9" ht="13.8" thickTop="1" x14ac:dyDescent="0.25"/>
  </sheetData>
  <mergeCells count="31">
    <mergeCell ref="A51:C51"/>
    <mergeCell ref="D51:E51"/>
    <mergeCell ref="F51:G51"/>
    <mergeCell ref="H51:I51"/>
    <mergeCell ref="F46:G50"/>
    <mergeCell ref="H46:I50"/>
    <mergeCell ref="D46:E50"/>
    <mergeCell ref="H18:I18"/>
    <mergeCell ref="A36:D36"/>
    <mergeCell ref="F36:I36"/>
    <mergeCell ref="A45:C45"/>
    <mergeCell ref="D45:E45"/>
    <mergeCell ref="F45:G45"/>
    <mergeCell ref="H45:I45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A6:I6"/>
    <mergeCell ref="A1:I1"/>
    <mergeCell ref="A2:I2"/>
    <mergeCell ref="A3:I3"/>
    <mergeCell ref="A4:I4"/>
    <mergeCell ref="A5:I5"/>
  </mergeCells>
  <conditionalFormatting sqref="F40:F43">
    <cfRule type="duplicateValues" dxfId="1" priority="1"/>
  </conditionalFormatting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7CB2-0FC8-4D36-813D-41CC45BE769A}">
  <sheetPr>
    <tabColor theme="6" tint="0.39997558519241921"/>
    <pageSetUpPr fitToPage="1"/>
  </sheetPr>
  <dimension ref="A1:I54"/>
  <sheetViews>
    <sheetView tabSelected="1" view="pageBreakPreview" zoomScale="110" zoomScaleNormal="91" zoomScaleSheetLayoutView="110" workbookViewId="0">
      <selection activeCell="K9" sqref="K9"/>
    </sheetView>
  </sheetViews>
  <sheetFormatPr defaultColWidth="8.77734375" defaultRowHeight="13.2" x14ac:dyDescent="0.25"/>
  <cols>
    <col min="1" max="1" width="6.777343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9.6640625" customWidth="1"/>
    <col min="7" max="7" width="22.6640625" customWidth="1"/>
    <col min="8" max="8" width="26.77734375" customWidth="1"/>
    <col min="9" max="9" width="23.21875" customWidth="1"/>
  </cols>
  <sheetData>
    <row r="1" spans="1:9" ht="21" x14ac:dyDescent="0.25">
      <c r="A1" s="95" t="s">
        <v>38</v>
      </c>
      <c r="B1" s="95"/>
      <c r="C1" s="95"/>
      <c r="D1" s="95"/>
      <c r="E1" s="95"/>
      <c r="F1" s="95"/>
      <c r="G1" s="95"/>
      <c r="H1" s="95"/>
      <c r="I1" s="95"/>
    </row>
    <row r="2" spans="1:9" ht="3" customHeight="1" x14ac:dyDescent="0.25">
      <c r="A2" s="95"/>
      <c r="B2" s="95"/>
      <c r="C2" s="95"/>
      <c r="D2" s="95"/>
      <c r="E2" s="95"/>
      <c r="F2" s="95"/>
      <c r="G2" s="95"/>
      <c r="H2" s="95"/>
      <c r="I2" s="95"/>
    </row>
    <row r="3" spans="1:9" ht="21" x14ac:dyDescent="0.25">
      <c r="A3" s="95" t="s">
        <v>37</v>
      </c>
      <c r="B3" s="95"/>
      <c r="C3" s="95"/>
      <c r="D3" s="95"/>
      <c r="E3" s="95"/>
      <c r="F3" s="95"/>
      <c r="G3" s="95"/>
      <c r="H3" s="95"/>
      <c r="I3" s="95"/>
    </row>
    <row r="4" spans="1:9" ht="3" customHeight="1" x14ac:dyDescent="0.25">
      <c r="A4" s="95"/>
      <c r="B4" s="95"/>
      <c r="C4" s="95"/>
      <c r="D4" s="95"/>
      <c r="E4" s="95"/>
      <c r="F4" s="95"/>
      <c r="G4" s="95"/>
      <c r="H4" s="95"/>
      <c r="I4" s="95"/>
    </row>
    <row r="5" spans="1:9" ht="13.8" x14ac:dyDescent="0.25">
      <c r="A5" s="140" t="s">
        <v>31</v>
      </c>
      <c r="B5" s="140"/>
      <c r="C5" s="140"/>
      <c r="D5" s="140"/>
      <c r="E5" s="140"/>
      <c r="F5" s="140"/>
      <c r="G5" s="140"/>
      <c r="H5" s="140"/>
      <c r="I5" s="140"/>
    </row>
    <row r="6" spans="1:9" ht="28.8" x14ac:dyDescent="0.25">
      <c r="A6" s="94" t="s">
        <v>45</v>
      </c>
      <c r="B6" s="94"/>
      <c r="C6" s="94"/>
      <c r="D6" s="94"/>
      <c r="E6" s="94"/>
      <c r="F6" s="94"/>
      <c r="G6" s="94"/>
      <c r="H6" s="94"/>
      <c r="I6" s="94"/>
    </row>
    <row r="7" spans="1:9" ht="21" x14ac:dyDescent="0.25">
      <c r="A7" s="100" t="s">
        <v>14</v>
      </c>
      <c r="B7" s="100"/>
      <c r="C7" s="100"/>
      <c r="D7" s="100"/>
      <c r="E7" s="100"/>
      <c r="F7" s="100"/>
      <c r="G7" s="100"/>
      <c r="H7" s="100"/>
      <c r="I7" s="100"/>
    </row>
    <row r="8" spans="1:9" ht="8.25" customHeight="1" thickBot="1" x14ac:dyDescent="0.3">
      <c r="A8" s="141"/>
      <c r="B8" s="141"/>
      <c r="C8" s="141"/>
      <c r="D8" s="141"/>
      <c r="E8" s="141"/>
      <c r="F8" s="141"/>
      <c r="G8" s="141"/>
      <c r="H8" s="141"/>
      <c r="I8" s="141"/>
    </row>
    <row r="9" spans="1:9" ht="18.600000000000001" thickTop="1" x14ac:dyDescent="0.25">
      <c r="A9" s="102" t="s">
        <v>19</v>
      </c>
      <c r="B9" s="103"/>
      <c r="C9" s="103"/>
      <c r="D9" s="103"/>
      <c r="E9" s="103"/>
      <c r="F9" s="103"/>
      <c r="G9" s="103"/>
      <c r="H9" s="103"/>
      <c r="I9" s="104"/>
    </row>
    <row r="10" spans="1:9" ht="18" x14ac:dyDescent="0.25">
      <c r="A10" s="105" t="s">
        <v>69</v>
      </c>
      <c r="B10" s="106"/>
      <c r="C10" s="106"/>
      <c r="D10" s="106"/>
      <c r="E10" s="106"/>
      <c r="F10" s="106"/>
      <c r="G10" s="106"/>
      <c r="H10" s="106"/>
      <c r="I10" s="107"/>
    </row>
    <row r="11" spans="1:9" ht="16.5" customHeight="1" x14ac:dyDescent="0.25">
      <c r="A11" s="142" t="s">
        <v>70</v>
      </c>
      <c r="B11" s="143"/>
      <c r="C11" s="143"/>
      <c r="D11" s="143"/>
      <c r="E11" s="143"/>
      <c r="F11" s="143"/>
      <c r="G11" s="143"/>
      <c r="H11" s="143"/>
      <c r="I11" s="144"/>
    </row>
    <row r="12" spans="1:9" ht="7.8" customHeight="1" x14ac:dyDescent="0.25">
      <c r="A12" s="111"/>
      <c r="B12" s="112"/>
      <c r="C12" s="112"/>
      <c r="D12" s="112"/>
      <c r="E12" s="112"/>
      <c r="F12" s="112"/>
      <c r="G12" s="112"/>
      <c r="H12" s="112"/>
      <c r="I12" s="113"/>
    </row>
    <row r="13" spans="1:9" ht="15.6" x14ac:dyDescent="0.25">
      <c r="A13" s="145" t="s">
        <v>39</v>
      </c>
      <c r="B13" s="146"/>
      <c r="C13" s="146"/>
      <c r="D13" s="146"/>
      <c r="E13" s="50"/>
      <c r="F13" s="75"/>
      <c r="G13" s="84" t="s">
        <v>93</v>
      </c>
      <c r="H13" s="91" t="s">
        <v>95</v>
      </c>
      <c r="I13" s="62" t="s">
        <v>73</v>
      </c>
    </row>
    <row r="14" spans="1:9" ht="15.6" x14ac:dyDescent="0.25">
      <c r="A14" s="147" t="s">
        <v>51</v>
      </c>
      <c r="B14" s="148"/>
      <c r="C14" s="148"/>
      <c r="D14" s="148"/>
      <c r="E14" s="51"/>
      <c r="F14" s="52"/>
      <c r="G14" s="88" t="s">
        <v>94</v>
      </c>
      <c r="H14" s="92" t="s">
        <v>96</v>
      </c>
      <c r="I14" s="77" t="s">
        <v>75</v>
      </c>
    </row>
    <row r="15" spans="1:9" ht="14.4" x14ac:dyDescent="0.25">
      <c r="A15" s="118" t="s">
        <v>8</v>
      </c>
      <c r="B15" s="119"/>
      <c r="C15" s="119"/>
      <c r="D15" s="119"/>
      <c r="E15" s="119"/>
      <c r="F15" s="119"/>
      <c r="G15" s="120"/>
      <c r="H15" s="149" t="s">
        <v>0</v>
      </c>
      <c r="I15" s="149"/>
    </row>
    <row r="16" spans="1:9" ht="14.4" x14ac:dyDescent="0.25">
      <c r="A16" s="60" t="s">
        <v>15</v>
      </c>
      <c r="B16" s="61"/>
      <c r="C16" s="61"/>
      <c r="D16" s="54"/>
      <c r="E16" s="55" t="s">
        <v>31</v>
      </c>
      <c r="F16" s="54"/>
      <c r="G16" s="55"/>
      <c r="H16" s="82" t="s">
        <v>76</v>
      </c>
      <c r="I16" s="81"/>
    </row>
    <row r="17" spans="1:9" ht="14.4" x14ac:dyDescent="0.25">
      <c r="A17" s="60" t="s">
        <v>16</v>
      </c>
      <c r="B17" s="61"/>
      <c r="C17" s="61"/>
      <c r="D17" s="55"/>
      <c r="E17" s="56"/>
      <c r="F17" s="54"/>
      <c r="G17" s="63" t="s">
        <v>77</v>
      </c>
      <c r="H17" s="98" t="s">
        <v>35</v>
      </c>
      <c r="I17" s="99"/>
    </row>
    <row r="18" spans="1:9" ht="14.4" x14ac:dyDescent="0.25">
      <c r="A18" s="60" t="s">
        <v>17</v>
      </c>
      <c r="B18" s="61"/>
      <c r="C18" s="61"/>
      <c r="D18" s="55"/>
      <c r="E18" s="56"/>
      <c r="F18" s="54"/>
      <c r="G18" s="63" t="s">
        <v>68</v>
      </c>
      <c r="H18" s="98" t="s">
        <v>67</v>
      </c>
      <c r="I18" s="99"/>
    </row>
    <row r="19" spans="1:9" ht="15" thickBot="1" x14ac:dyDescent="0.3">
      <c r="A19" s="71" t="s">
        <v>13</v>
      </c>
      <c r="B19" s="57"/>
      <c r="C19" s="57"/>
      <c r="D19" s="58"/>
      <c r="E19" s="59"/>
      <c r="F19" s="58"/>
      <c r="G19" s="79" t="s">
        <v>89</v>
      </c>
      <c r="H19" s="72" t="s">
        <v>97</v>
      </c>
      <c r="I19" s="93" t="s">
        <v>86</v>
      </c>
    </row>
    <row r="20" spans="1:9" ht="7.5" customHeight="1" thickTop="1" thickBot="1" x14ac:dyDescent="0.3">
      <c r="A20" s="4"/>
      <c r="B20" s="3"/>
      <c r="C20" s="3"/>
      <c r="D20" s="2"/>
      <c r="E20" s="10"/>
      <c r="F20" s="2"/>
      <c r="G20" s="2"/>
      <c r="H20" s="16"/>
      <c r="I20" s="16"/>
    </row>
    <row r="21" spans="1:9" ht="31.5" customHeight="1" thickTop="1" x14ac:dyDescent="0.25">
      <c r="A21" s="38" t="s">
        <v>6</v>
      </c>
      <c r="B21" s="39" t="s">
        <v>10</v>
      </c>
      <c r="C21" s="39" t="s">
        <v>29</v>
      </c>
      <c r="D21" s="39" t="s">
        <v>1</v>
      </c>
      <c r="E21" s="40" t="s">
        <v>28</v>
      </c>
      <c r="F21" s="39" t="s">
        <v>7</v>
      </c>
      <c r="G21" s="39" t="s">
        <v>11</v>
      </c>
      <c r="H21" s="36" t="s">
        <v>21</v>
      </c>
      <c r="I21" s="37" t="s">
        <v>12</v>
      </c>
    </row>
    <row r="22" spans="1:9" ht="23.4" customHeight="1" x14ac:dyDescent="0.25">
      <c r="A22" s="18">
        <v>1</v>
      </c>
      <c r="B22" s="19">
        <v>4</v>
      </c>
      <c r="C22" s="68">
        <v>10023524807</v>
      </c>
      <c r="D22" s="69" t="s">
        <v>49</v>
      </c>
      <c r="E22" s="70">
        <v>36183</v>
      </c>
      <c r="F22" s="70" t="s">
        <v>20</v>
      </c>
      <c r="G22" s="33" t="s">
        <v>72</v>
      </c>
      <c r="H22" s="43" t="s">
        <v>20</v>
      </c>
      <c r="I22" s="44"/>
    </row>
    <row r="23" spans="1:9" ht="23.4" customHeight="1" x14ac:dyDescent="0.25">
      <c r="A23" s="18">
        <v>2</v>
      </c>
      <c r="B23" s="19">
        <v>8</v>
      </c>
      <c r="C23" s="68">
        <v>10036059328</v>
      </c>
      <c r="D23" s="69" t="s">
        <v>55</v>
      </c>
      <c r="E23" s="70">
        <v>37004</v>
      </c>
      <c r="F23" s="70" t="s">
        <v>20</v>
      </c>
      <c r="G23" s="33" t="s">
        <v>90</v>
      </c>
      <c r="H23" s="43" t="s">
        <v>20</v>
      </c>
      <c r="I23" s="44"/>
    </row>
    <row r="24" spans="1:9" ht="23.4" customHeight="1" x14ac:dyDescent="0.25">
      <c r="A24" s="18">
        <v>3</v>
      </c>
      <c r="B24" s="19">
        <v>5</v>
      </c>
      <c r="C24" s="68">
        <v>10080746117</v>
      </c>
      <c r="D24" s="69" t="s">
        <v>50</v>
      </c>
      <c r="E24" s="70">
        <v>37876</v>
      </c>
      <c r="F24" s="70" t="s">
        <v>26</v>
      </c>
      <c r="G24" s="33" t="s">
        <v>72</v>
      </c>
      <c r="H24" s="43" t="s">
        <v>20</v>
      </c>
      <c r="I24" s="44"/>
    </row>
    <row r="25" spans="1:9" ht="23.4" customHeight="1" x14ac:dyDescent="0.25">
      <c r="A25" s="18">
        <v>4</v>
      </c>
      <c r="B25" s="19">
        <v>2</v>
      </c>
      <c r="C25" s="68">
        <v>10093888708</v>
      </c>
      <c r="D25" s="69" t="s">
        <v>47</v>
      </c>
      <c r="E25" s="70">
        <v>36544</v>
      </c>
      <c r="F25" s="70" t="s">
        <v>20</v>
      </c>
      <c r="G25" s="33" t="s">
        <v>72</v>
      </c>
      <c r="H25" s="43" t="s">
        <v>20</v>
      </c>
      <c r="I25" s="44"/>
    </row>
    <row r="26" spans="1:9" ht="23.4" customHeight="1" x14ac:dyDescent="0.25">
      <c r="A26" s="18">
        <v>5</v>
      </c>
      <c r="B26" s="19">
        <v>13</v>
      </c>
      <c r="C26" s="68">
        <v>10036021437</v>
      </c>
      <c r="D26" s="69" t="s">
        <v>61</v>
      </c>
      <c r="E26" s="70">
        <v>37302</v>
      </c>
      <c r="F26" s="70" t="s">
        <v>26</v>
      </c>
      <c r="G26" s="33" t="s">
        <v>91</v>
      </c>
      <c r="H26" s="43" t="s">
        <v>26</v>
      </c>
      <c r="I26" s="76" t="s">
        <v>88</v>
      </c>
    </row>
    <row r="27" spans="1:9" ht="23.4" customHeight="1" x14ac:dyDescent="0.25">
      <c r="A27" s="18">
        <v>6</v>
      </c>
      <c r="B27" s="19">
        <v>6</v>
      </c>
      <c r="C27" s="68">
        <v>10082146856</v>
      </c>
      <c r="D27" s="69" t="s">
        <v>52</v>
      </c>
      <c r="E27" s="70">
        <v>38316</v>
      </c>
      <c r="F27" s="70" t="s">
        <v>26</v>
      </c>
      <c r="G27" s="33" t="s">
        <v>53</v>
      </c>
      <c r="H27" s="43" t="s">
        <v>26</v>
      </c>
      <c r="I27" s="44"/>
    </row>
    <row r="28" spans="1:9" ht="23.4" customHeight="1" x14ac:dyDescent="0.25">
      <c r="A28" s="18">
        <v>7</v>
      </c>
      <c r="B28" s="19">
        <v>15</v>
      </c>
      <c r="C28" s="68">
        <v>10104450792</v>
      </c>
      <c r="D28" s="69" t="s">
        <v>64</v>
      </c>
      <c r="E28" s="70">
        <v>38473</v>
      </c>
      <c r="F28" s="70" t="s">
        <v>26</v>
      </c>
      <c r="G28" s="33" t="s">
        <v>65</v>
      </c>
      <c r="H28" s="43" t="s">
        <v>26</v>
      </c>
      <c r="I28" s="44"/>
    </row>
    <row r="29" spans="1:9" ht="23.4" customHeight="1" x14ac:dyDescent="0.25">
      <c r="A29" s="18">
        <v>8</v>
      </c>
      <c r="B29" s="19">
        <v>10</v>
      </c>
      <c r="C29" s="68">
        <v>10009045434</v>
      </c>
      <c r="D29" s="69" t="s">
        <v>57</v>
      </c>
      <c r="E29" s="70">
        <v>35659</v>
      </c>
      <c r="F29" s="70" t="s">
        <v>20</v>
      </c>
      <c r="G29" s="33" t="s">
        <v>58</v>
      </c>
      <c r="H29" s="43" t="s">
        <v>26</v>
      </c>
      <c r="I29" s="44"/>
    </row>
    <row r="30" spans="1:9" ht="23.4" customHeight="1" x14ac:dyDescent="0.25">
      <c r="A30" s="18">
        <v>9</v>
      </c>
      <c r="B30" s="19">
        <v>11</v>
      </c>
      <c r="C30" s="68">
        <v>10077621606</v>
      </c>
      <c r="D30" s="69" t="s">
        <v>59</v>
      </c>
      <c r="E30" s="70">
        <v>38545</v>
      </c>
      <c r="F30" s="70" t="s">
        <v>30</v>
      </c>
      <c r="G30" s="33" t="s">
        <v>62</v>
      </c>
      <c r="H30" s="43"/>
      <c r="I30" s="44"/>
    </row>
    <row r="31" spans="1:9" ht="23.4" customHeight="1" x14ac:dyDescent="0.25">
      <c r="A31" s="18">
        <v>10</v>
      </c>
      <c r="B31" s="19">
        <v>9</v>
      </c>
      <c r="C31" s="68">
        <v>10036076607</v>
      </c>
      <c r="D31" s="69" t="s">
        <v>56</v>
      </c>
      <c r="E31" s="70">
        <v>37625</v>
      </c>
      <c r="F31" s="70" t="s">
        <v>26</v>
      </c>
      <c r="G31" s="33" t="s">
        <v>90</v>
      </c>
      <c r="H31" s="43"/>
      <c r="I31" s="44"/>
    </row>
    <row r="32" spans="1:9" ht="23.4" customHeight="1" x14ac:dyDescent="0.25">
      <c r="A32" s="18">
        <v>11</v>
      </c>
      <c r="B32" s="19">
        <v>3</v>
      </c>
      <c r="C32" s="68">
        <v>10036017393</v>
      </c>
      <c r="D32" s="69" t="s">
        <v>48</v>
      </c>
      <c r="E32" s="70">
        <v>37128</v>
      </c>
      <c r="F32" s="70" t="s">
        <v>20</v>
      </c>
      <c r="G32" s="33" t="s">
        <v>72</v>
      </c>
      <c r="H32" s="43"/>
      <c r="I32" s="44"/>
    </row>
    <row r="33" spans="1:9" ht="23.4" customHeight="1" x14ac:dyDescent="0.25">
      <c r="A33" s="18">
        <v>12</v>
      </c>
      <c r="B33" s="19">
        <v>1</v>
      </c>
      <c r="C33" s="68">
        <v>10119756483</v>
      </c>
      <c r="D33" s="69" t="s">
        <v>46</v>
      </c>
      <c r="E33" s="70">
        <v>38441</v>
      </c>
      <c r="F33" s="70" t="s">
        <v>26</v>
      </c>
      <c r="G33" s="33" t="s">
        <v>72</v>
      </c>
      <c r="H33" s="43"/>
      <c r="I33" s="44"/>
    </row>
    <row r="34" spans="1:9" ht="23.4" customHeight="1" x14ac:dyDescent="0.25">
      <c r="A34" s="18">
        <v>13</v>
      </c>
      <c r="B34" s="19">
        <v>14</v>
      </c>
      <c r="C34" s="68">
        <v>10104450186</v>
      </c>
      <c r="D34" s="69" t="s">
        <v>63</v>
      </c>
      <c r="E34" s="70">
        <v>38405</v>
      </c>
      <c r="F34" s="70" t="s">
        <v>26</v>
      </c>
      <c r="G34" s="33" t="s">
        <v>65</v>
      </c>
      <c r="H34" s="43"/>
      <c r="I34" s="44"/>
    </row>
    <row r="35" spans="1:9" ht="23.4" customHeight="1" x14ac:dyDescent="0.25">
      <c r="A35" s="18" t="s">
        <v>92</v>
      </c>
      <c r="B35" s="19">
        <v>12</v>
      </c>
      <c r="C35" s="68">
        <v>10077621303</v>
      </c>
      <c r="D35" s="69" t="s">
        <v>60</v>
      </c>
      <c r="E35" s="70">
        <v>38665</v>
      </c>
      <c r="F35" s="70" t="s">
        <v>30</v>
      </c>
      <c r="G35" s="33" t="s">
        <v>62</v>
      </c>
      <c r="H35" s="43"/>
      <c r="I35" s="44" t="s">
        <v>87</v>
      </c>
    </row>
    <row r="36" spans="1:9" ht="23.4" customHeight="1" thickBot="1" x14ac:dyDescent="0.3">
      <c r="A36" s="18" t="s">
        <v>36</v>
      </c>
      <c r="B36" s="19">
        <v>7</v>
      </c>
      <c r="C36" s="68">
        <v>10009692001</v>
      </c>
      <c r="D36" s="69" t="s">
        <v>54</v>
      </c>
      <c r="E36" s="70">
        <v>35536</v>
      </c>
      <c r="F36" s="70" t="s">
        <v>20</v>
      </c>
      <c r="G36" s="33" t="s">
        <v>90</v>
      </c>
      <c r="H36" s="43"/>
      <c r="I36" s="44"/>
    </row>
    <row r="37" spans="1:9" ht="6" customHeight="1" thickTop="1" thickBot="1" x14ac:dyDescent="0.35">
      <c r="A37" s="22"/>
      <c r="B37" s="23"/>
      <c r="C37" s="23"/>
      <c r="D37" s="24"/>
      <c r="E37" s="25"/>
      <c r="F37" s="26"/>
      <c r="G37" s="27"/>
      <c r="H37" s="28"/>
      <c r="I37" s="28"/>
    </row>
    <row r="38" spans="1:9" ht="15" thickTop="1" x14ac:dyDescent="0.25">
      <c r="A38" s="123" t="s">
        <v>4</v>
      </c>
      <c r="B38" s="124"/>
      <c r="C38" s="124"/>
      <c r="D38" s="124"/>
      <c r="E38" s="17"/>
      <c r="F38" s="124" t="s">
        <v>5</v>
      </c>
      <c r="G38" s="124"/>
      <c r="H38" s="124"/>
      <c r="I38" s="125"/>
    </row>
    <row r="39" spans="1:9" ht="13.8" x14ac:dyDescent="0.25">
      <c r="A39" s="5" t="s">
        <v>79</v>
      </c>
      <c r="B39" s="1"/>
      <c r="C39" s="11"/>
      <c r="D39" s="1"/>
      <c r="E39" s="13"/>
      <c r="F39" s="12" t="s">
        <v>27</v>
      </c>
      <c r="G39" s="46">
        <v>6</v>
      </c>
      <c r="H39" s="20" t="s">
        <v>25</v>
      </c>
      <c r="I39" s="73">
        <f>COUNTIF(F19:F49,"ЗМС")</f>
        <v>0</v>
      </c>
    </row>
    <row r="40" spans="1:9" ht="13.8" x14ac:dyDescent="0.25">
      <c r="A40" s="5" t="s">
        <v>80</v>
      </c>
      <c r="B40" s="1"/>
      <c r="C40" s="6"/>
      <c r="D40" s="1"/>
      <c r="E40" s="14"/>
      <c r="F40" s="7" t="s">
        <v>22</v>
      </c>
      <c r="G40" s="46">
        <f>G41+G45</f>
        <v>15</v>
      </c>
      <c r="H40" s="20" t="s">
        <v>18</v>
      </c>
      <c r="I40" s="73">
        <f>COUNTIF(F20:F50,"МСМК")</f>
        <v>0</v>
      </c>
    </row>
    <row r="41" spans="1:9" ht="13.8" x14ac:dyDescent="0.25">
      <c r="A41" s="5" t="s">
        <v>82</v>
      </c>
      <c r="B41" s="1"/>
      <c r="C41" s="8"/>
      <c r="D41" s="1"/>
      <c r="E41" s="14"/>
      <c r="F41" s="7" t="s">
        <v>23</v>
      </c>
      <c r="G41" s="46">
        <f>G42+G43+G44</f>
        <v>14</v>
      </c>
      <c r="H41" s="20" t="s">
        <v>20</v>
      </c>
      <c r="I41" s="73">
        <f>COUNTIF(F21:F51,"МС")</f>
        <v>6</v>
      </c>
    </row>
    <row r="42" spans="1:9" ht="13.8" x14ac:dyDescent="0.25">
      <c r="A42" s="5" t="s">
        <v>81</v>
      </c>
      <c r="B42" s="1"/>
      <c r="C42" s="8"/>
      <c r="D42" s="1"/>
      <c r="E42" s="14"/>
      <c r="F42" s="7" t="s">
        <v>42</v>
      </c>
      <c r="G42" s="46">
        <f>COUNT(A22:A36)</f>
        <v>13</v>
      </c>
      <c r="H42" s="20" t="s">
        <v>26</v>
      </c>
      <c r="I42" s="73">
        <f>COUNTIF(F22:F52,"КМС")</f>
        <v>7</v>
      </c>
    </row>
    <row r="43" spans="1:9" ht="13.8" x14ac:dyDescent="0.25">
      <c r="A43" s="5"/>
      <c r="B43" s="1"/>
      <c r="C43" s="8"/>
      <c r="D43" s="1"/>
      <c r="E43" s="14"/>
      <c r="F43" s="7" t="s">
        <v>43</v>
      </c>
      <c r="G43" s="46">
        <f>COUNTIF(A22:A36,"НФ")</f>
        <v>1</v>
      </c>
      <c r="H43" s="20" t="s">
        <v>30</v>
      </c>
      <c r="I43" s="73">
        <f>COUNTIF(F23:F53,"1 СР")</f>
        <v>2</v>
      </c>
    </row>
    <row r="44" spans="1:9" ht="13.8" x14ac:dyDescent="0.25">
      <c r="A44" s="5"/>
      <c r="B44" s="1"/>
      <c r="C44" s="1"/>
      <c r="D44" s="21"/>
      <c r="E44" s="14"/>
      <c r="F44" s="7" t="s">
        <v>44</v>
      </c>
      <c r="G44" s="46">
        <f>COUNTIF(A22:A36,"ДСКВ")</f>
        <v>0</v>
      </c>
      <c r="H44" s="9" t="s">
        <v>32</v>
      </c>
      <c r="I44" s="73">
        <f>COUNTIF(F24:F54,"2 СР")</f>
        <v>0</v>
      </c>
    </row>
    <row r="45" spans="1:9" ht="13.8" x14ac:dyDescent="0.25">
      <c r="A45" s="5"/>
      <c r="B45" s="1"/>
      <c r="C45" s="1"/>
      <c r="D45" s="1"/>
      <c r="E45" s="15"/>
      <c r="F45" s="7" t="s">
        <v>24</v>
      </c>
      <c r="G45" s="46">
        <f>COUNTIF(A22:A36,"НС")</f>
        <v>1</v>
      </c>
      <c r="H45" s="9" t="s">
        <v>33</v>
      </c>
      <c r="I45" s="73">
        <f>COUNTIF(F24:F54,"3 СР")</f>
        <v>0</v>
      </c>
    </row>
    <row r="46" spans="1:9" ht="6.6" customHeight="1" x14ac:dyDescent="0.25">
      <c r="A46" s="32"/>
      <c r="B46" s="35"/>
      <c r="C46" s="35"/>
      <c r="D46" s="30"/>
      <c r="E46" s="29"/>
      <c r="F46" s="30"/>
      <c r="G46" s="30"/>
      <c r="H46" s="31"/>
      <c r="I46" s="47"/>
    </row>
    <row r="47" spans="1:9" s="48" customFormat="1" ht="13.8" x14ac:dyDescent="0.3">
      <c r="A47" s="66" t="s">
        <v>2</v>
      </c>
      <c r="B47" s="67"/>
      <c r="C47" s="67"/>
      <c r="D47" s="67" t="s">
        <v>9</v>
      </c>
      <c r="E47" s="67"/>
      <c r="F47" s="127" t="s">
        <v>3</v>
      </c>
      <c r="G47" s="127"/>
      <c r="H47" s="128" t="s">
        <v>34</v>
      </c>
      <c r="I47" s="129"/>
    </row>
    <row r="48" spans="1:9" ht="13.8" x14ac:dyDescent="0.25">
      <c r="A48" s="32"/>
      <c r="B48" s="30"/>
      <c r="C48" s="30"/>
      <c r="D48" s="134"/>
      <c r="E48" s="134"/>
      <c r="F48" s="134"/>
      <c r="G48" s="134"/>
      <c r="H48" s="134"/>
      <c r="I48" s="137"/>
    </row>
    <row r="49" spans="1:9" ht="13.8" x14ac:dyDescent="0.25">
      <c r="A49" s="34"/>
      <c r="B49" s="35"/>
      <c r="C49" s="35"/>
      <c r="D49" s="135"/>
      <c r="E49" s="135"/>
      <c r="F49" s="135"/>
      <c r="G49" s="135"/>
      <c r="H49" s="135"/>
      <c r="I49" s="138"/>
    </row>
    <row r="50" spans="1:9" ht="13.8" x14ac:dyDescent="0.25">
      <c r="A50" s="34"/>
      <c r="B50" s="35"/>
      <c r="C50" s="35"/>
      <c r="D50" s="135"/>
      <c r="E50" s="135"/>
      <c r="F50" s="135"/>
      <c r="G50" s="135"/>
      <c r="H50" s="135"/>
      <c r="I50" s="138"/>
    </row>
    <row r="51" spans="1:9" ht="13.8" x14ac:dyDescent="0.25">
      <c r="A51" s="34"/>
      <c r="B51" s="35"/>
      <c r="C51" s="35"/>
      <c r="D51" s="135"/>
      <c r="E51" s="135"/>
      <c r="F51" s="135"/>
      <c r="G51" s="135"/>
      <c r="H51" s="135"/>
      <c r="I51" s="138"/>
    </row>
    <row r="52" spans="1:9" ht="13.8" x14ac:dyDescent="0.25">
      <c r="A52" s="34"/>
      <c r="B52" s="35"/>
      <c r="C52" s="35"/>
      <c r="D52" s="136"/>
      <c r="E52" s="136"/>
      <c r="F52" s="136"/>
      <c r="G52" s="136"/>
      <c r="H52" s="136"/>
      <c r="I52" s="139"/>
    </row>
    <row r="53" spans="1:9" s="49" customFormat="1" ht="12.6" thickBot="1" x14ac:dyDescent="0.25">
      <c r="A53" s="130" t="s">
        <v>31</v>
      </c>
      <c r="B53" s="131"/>
      <c r="C53" s="131"/>
      <c r="D53" s="131" t="str">
        <f>G17</f>
        <v>Валова А. С. (ВК,Москва)</v>
      </c>
      <c r="E53" s="131"/>
      <c r="F53" s="131" t="str">
        <f>G18</f>
        <v>Максимова Е. Г. (ВК, Тула)</v>
      </c>
      <c r="G53" s="131"/>
      <c r="H53" s="132" t="str">
        <f>G19</f>
        <v>Лелюк А. Ф. (ВК, Майкоп, Республика Адыгея)</v>
      </c>
      <c r="I53" s="133"/>
    </row>
    <row r="54" spans="1:9" ht="13.8" thickTop="1" x14ac:dyDescent="0.25"/>
  </sheetData>
  <mergeCells count="29">
    <mergeCell ref="A53:C53"/>
    <mergeCell ref="D53:E53"/>
    <mergeCell ref="F53:G53"/>
    <mergeCell ref="H53:I53"/>
    <mergeCell ref="H48:I52"/>
    <mergeCell ref="F48:G52"/>
    <mergeCell ref="D48:E52"/>
    <mergeCell ref="H18:I18"/>
    <mergeCell ref="A38:D38"/>
    <mergeCell ref="F38:I38"/>
    <mergeCell ref="F47:G47"/>
    <mergeCell ref="H47:I47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A6:I6"/>
    <mergeCell ref="A1:I1"/>
    <mergeCell ref="A2:I2"/>
    <mergeCell ref="A3:I3"/>
    <mergeCell ref="A4:I4"/>
    <mergeCell ref="A5:I5"/>
  </mergeCells>
  <conditionalFormatting sqref="F42:F45">
    <cfRule type="duplicateValues" dxfId="0" priority="1"/>
  </conditionalFormatting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Гонка с выбыванием</vt:lpstr>
      <vt:lpstr>Скретч</vt:lpstr>
      <vt:lpstr>'Гонка с выбыванием'!Область_печати</vt:lpstr>
      <vt:lpstr>Скретч!Область_печати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2023-04-11T05:43:26Z</cp:lastPrinted>
  <dcterms:created xsi:type="dcterms:W3CDTF">1996-10-08T23:32:33Z</dcterms:created>
  <dcterms:modified xsi:type="dcterms:W3CDTF">2023-04-11T08:29:45Z</dcterms:modified>
</cp:coreProperties>
</file>