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 на время" sheetId="94" r:id="rId1"/>
  </sheets>
  <definedNames>
    <definedName name="_xlnm.Print_Titles" localSheetId="0">'индивидуальная гонка на время'!$21:$22</definedName>
    <definedName name="_xlnm.Print_Area" localSheetId="0">'индивидуальная гонка на время'!$A$1:$L$129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94" l="1"/>
  <c r="J72" i="94" l="1"/>
  <c r="J73" i="94"/>
  <c r="J74" i="94"/>
  <c r="J75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2" i="94"/>
  <c r="J93" i="94"/>
  <c r="J94" i="94"/>
  <c r="J95" i="94"/>
  <c r="J96" i="94"/>
  <c r="J97" i="94"/>
  <c r="J98" i="94"/>
  <c r="J99" i="94"/>
  <c r="J100" i="94"/>
  <c r="J101" i="94"/>
  <c r="J102" i="94"/>
  <c r="J103" i="94"/>
  <c r="J104" i="94"/>
  <c r="J105" i="94"/>
  <c r="J106" i="94"/>
  <c r="J107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71" i="94"/>
  <c r="K129" i="94" l="1"/>
  <c r="J71" i="94" l="1"/>
  <c r="J108" i="94"/>
  <c r="J109" i="94"/>
  <c r="J110" i="94"/>
  <c r="I24" i="94"/>
  <c r="L119" i="94" l="1"/>
  <c r="L118" i="94"/>
  <c r="L117" i="94"/>
  <c r="L116" i="94"/>
  <c r="H116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H118" i="94" l="1"/>
  <c r="J24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25" i="94"/>
  <c r="H129" i="94" l="1"/>
  <c r="E129" i="94"/>
  <c r="L115" i="94"/>
  <c r="L114" i="94"/>
  <c r="L113" i="94"/>
  <c r="H120" i="94"/>
  <c r="H119" i="94"/>
  <c r="H117" i="94"/>
  <c r="H115" i="94" l="1"/>
  <c r="H114" i="94" s="1"/>
  <c r="I35" i="94"/>
  <c r="I36" i="94"/>
  <c r="I37" i="94"/>
  <c r="I38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<sst xmlns="http://schemas.openxmlformats.org/spreadsheetml/2006/main" count="430" uniqueCount="257">
  <si>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</si>
  <si>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</si>
  <si>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</si>
  <si>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</si>
  <si>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</si>
  <si>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</si>
  <si>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</si>
  <si>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</si>
  <si>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</si>
  <si>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</si>
  <si>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</si>
  <si>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</si>
  <si>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</si>
  <si>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</si>
  <si>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</si>
  <si>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</si>
  <si>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</si>
  <si>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</si>
  <si>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</si>
  <si>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</si>
  <si>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</si>
  <si>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</si>
  <si>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</si>
  <si>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</si>
  <si>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</si>
  <si>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</si>
  <si>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</si>
  <si>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</si>
  <si>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</si>
  <si>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</si>
  <si>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</si>
  <si>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</si>
  <si>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</si>
  <si>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</si>
  <si>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</si>
  <si>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</si>
  <si>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</si>
  <si>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</si>
  <si>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</si>
  <si>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</si>
  <si>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</si>
  <si>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ВСЕРОССИЙСКИЕ СОРЕВНОВАНИЯ</t>
  </si>
  <si>
    <t>Воронежская область</t>
  </si>
  <si>
    <t>2 СР</t>
  </si>
  <si>
    <t>3 СР</t>
  </si>
  <si>
    <t>Республика Адыгея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</si>
  <si>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</si>
  <si>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</si>
  <si>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</si>
  <si>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Юноши 15-16 лет</t>
  </si>
  <si>
    <t>ПЕРЕПЕЛИЦА Вадим</t>
  </si>
  <si>
    <t>03.10.2005</t>
  </si>
  <si>
    <t>12.07.2006</t>
  </si>
  <si>
    <t>02.02.2006</t>
  </si>
  <si>
    <t>ХОВМЕНЕЦ Михаил</t>
  </si>
  <si>
    <t>29.06.2006</t>
  </si>
  <si>
    <t>ГОЙДА Даниил</t>
  </si>
  <si>
    <t>Москва</t>
  </si>
  <si>
    <t>Ростовская область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</si>
  <si>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</si>
  <si>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</si>
  <si>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</si>
  <si>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ВОСТРУХИН М.Н. (ВК, г. САРАТОВ)</t>
  </si>
  <si>
    <t>ГАЙДАРЕНКО С.С. (1К, г. САРАТОВ)</t>
  </si>
  <si>
    <t>ТРУШИН Б.К. (ВК, г. САРАТОВ)</t>
  </si>
  <si>
    <t>ХАРЧЕНКО Никита</t>
  </si>
  <si>
    <t>21.02.2005</t>
  </si>
  <si>
    <t>Иркутская область</t>
  </si>
  <si>
    <t>БАРУШКО Никита</t>
  </si>
  <si>
    <t>28.08.2006</t>
  </si>
  <si>
    <t>ШИШКОВ Степан</t>
  </si>
  <si>
    <t>08.03.2005</t>
  </si>
  <si>
    <t>Саратовская область</t>
  </si>
  <si>
    <t>РОМАНОВ Андрей</t>
  </si>
  <si>
    <t>18.04.2005</t>
  </si>
  <si>
    <t>Нижегородская область</t>
  </si>
  <si>
    <t>ШУРПАЧ Ярослав</t>
  </si>
  <si>
    <t>28.04.2005</t>
  </si>
  <si>
    <t>07.09.2005</t>
  </si>
  <si>
    <t>АВЕРИН Алексей</t>
  </si>
  <si>
    <t>19.03.2006</t>
  </si>
  <si>
    <t>САПРОНОВ Петр</t>
  </si>
  <si>
    <t>06.07.2006</t>
  </si>
  <si>
    <t>АВЕРИН Валентин</t>
  </si>
  <si>
    <t>01.07.2005</t>
  </si>
  <si>
    <t>ТЛЮСТАНГЕЛОВ Даниил</t>
  </si>
  <si>
    <t>04.01.2006</t>
  </si>
  <si>
    <t>РУДАКОВ Егор</t>
  </si>
  <si>
    <t>АЛБУТКИН Илья</t>
  </si>
  <si>
    <t>05.10.2005</t>
  </si>
  <si>
    <t>ИСЛАМОВ Илья</t>
  </si>
  <si>
    <t>МАЛЯНОВ Семен</t>
  </si>
  <si>
    <t>31.08.2006</t>
  </si>
  <si>
    <t>ШУМИЛИН Егор</t>
  </si>
  <si>
    <t>08.07.2005</t>
  </si>
  <si>
    <t>МЕРЕЖУК Владислав</t>
  </si>
  <si>
    <t>11.02.2005</t>
  </si>
  <si>
    <t>ЛОБЧУК Дмитрий</t>
  </si>
  <si>
    <t>06.06.2006</t>
  </si>
  <si>
    <t>ГОЛУБЕВ Матвей</t>
  </si>
  <si>
    <t>05.10.2006</t>
  </si>
  <si>
    <t>29.02.2006</t>
  </si>
  <si>
    <t>МУКАДЯСОВ Роберт</t>
  </si>
  <si>
    <t>12.05.2005</t>
  </si>
  <si>
    <t>Республика Татарстан</t>
  </si>
  <si>
    <t>НЕЧИПОРЕНКО Андрей</t>
  </si>
  <si>
    <t>28.06.2006</t>
  </si>
  <si>
    <t>12.07.2005</t>
  </si>
  <si>
    <t>СТЕШИН Ярослав</t>
  </si>
  <si>
    <t>10.12.2006</t>
  </si>
  <si>
    <t>ЗАВАЛИН Глеб</t>
  </si>
  <si>
    <t>18.08.2006</t>
  </si>
  <si>
    <t>СМЕТАНИН Капитон</t>
  </si>
  <si>
    <t>18.07.2006</t>
  </si>
  <si>
    <t>ШАРАПОВ Даниил</t>
  </si>
  <si>
    <t>20.05.2005</t>
  </si>
  <si>
    <t>БОРИСОВ Иван</t>
  </si>
  <si>
    <t>09.02.2006</t>
  </si>
  <si>
    <t>ЕМЕЛИН Даниил</t>
  </si>
  <si>
    <t>03.10.2006</t>
  </si>
  <si>
    <t>КОЗЛОВ Дмитрий</t>
  </si>
  <si>
    <t>02.03.2006</t>
  </si>
  <si>
    <t>15.09.2006</t>
  </si>
  <si>
    <t>БОРИСОВ Денис</t>
  </si>
  <si>
    <t>24.04.2006</t>
  </si>
  <si>
    <t>06.05.2005</t>
  </si>
  <si>
    <t>УСИНСКИЙ Максим</t>
  </si>
  <si>
    <t>13.01.2005</t>
  </si>
  <si>
    <t>14.07.2006</t>
  </si>
  <si>
    <t xml:space="preserve">Ветер: </t>
  </si>
  <si>
    <t>Ульяновская область</t>
  </si>
  <si>
    <t>СУДЬЯ НА ФИНИШЕ</t>
  </si>
  <si>
    <t>Гонка имени ЗТР, МС СССР В.А. Мущерова</t>
  </si>
  <si>
    <t>НАЧАЛО ГОНКИ: 10ч 00м</t>
  </si>
  <si>
    <t>№ ЕКП 2021: 33270</t>
  </si>
  <si>
    <t>НАЗВАНИЕ ТРАССЫ / РЕГ. НОМЕР:  ДОРОГА НА СЕЛО КЛИНЦОВКА</t>
  </si>
  <si>
    <t>08.02.2006</t>
  </si>
  <si>
    <t>14.02.2005</t>
  </si>
  <si>
    <t>03.06.2005</t>
  </si>
  <si>
    <t>26.11.2005</t>
  </si>
  <si>
    <t>03.06.2006</t>
  </si>
  <si>
    <t>31.12.2005</t>
  </si>
  <si>
    <t>22.06.2006</t>
  </si>
  <si>
    <t>15.08.2005</t>
  </si>
  <si>
    <t>01.12.2006</t>
  </si>
  <si>
    <t>06.04.2005</t>
  </si>
  <si>
    <t>20.09.2006</t>
  </si>
  <si>
    <t>25.01.2005</t>
  </si>
  <si>
    <t>21.03.2006</t>
  </si>
  <si>
    <t>14.10.2006</t>
  </si>
  <si>
    <t>19.01.2005</t>
  </si>
  <si>
    <t>20.07.2006</t>
  </si>
  <si>
    <t>30.04.2005</t>
  </si>
  <si>
    <t>18.05.2006</t>
  </si>
  <si>
    <t>24.01.2005</t>
  </si>
  <si>
    <t>19.11.2005</t>
  </si>
  <si>
    <t>05.05.2006</t>
  </si>
  <si>
    <t>18.10.2005</t>
  </si>
  <si>
    <t>05.04.2006</t>
  </si>
  <si>
    <t>02.08.2006</t>
  </si>
  <si>
    <t>28.09.2006</t>
  </si>
  <si>
    <t>06.11.2006</t>
  </si>
  <si>
    <t>12.05.2006</t>
  </si>
  <si>
    <t>21.12.2005</t>
  </si>
  <si>
    <t>25.03.2005</t>
  </si>
  <si>
    <t>21.02.2006</t>
  </si>
  <si>
    <t>15.05.2005</t>
  </si>
  <si>
    <t>31.10.2006</t>
  </si>
  <si>
    <t>23.04.2006</t>
  </si>
  <si>
    <t>31.08.2005</t>
  </si>
  <si>
    <t>14.02.2006</t>
  </si>
  <si>
    <t>24.12.2006</t>
  </si>
  <si>
    <t>22.09.2005</t>
  </si>
  <si>
    <t>28.09.2005</t>
  </si>
  <si>
    <t>04.08.2006</t>
  </si>
  <si>
    <t>29.05.2006</t>
  </si>
  <si>
    <t>21.09.2005</t>
  </si>
  <si>
    <t>26.06.2006</t>
  </si>
  <si>
    <t>19.10.2006</t>
  </si>
  <si>
    <t>09.07.2005</t>
  </si>
  <si>
    <t>13.05.2005</t>
  </si>
  <si>
    <t>28.01.2005</t>
  </si>
  <si>
    <t>САННИКОВ Евгений</t>
  </si>
  <si>
    <t>ЦВЕТКОВ Никита</t>
  </si>
  <si>
    <t>АХУНОВ Дамир</t>
  </si>
  <si>
    <t>МИШАНКОВ Максим</t>
  </si>
  <si>
    <t>ТРИФОНОВ Кирилл</t>
  </si>
  <si>
    <t>БУРХАНОВ Данил</t>
  </si>
  <si>
    <t>СЕРГЕЕВ Егор</t>
  </si>
  <si>
    <t>АКЕНТЬЕВ Савелий</t>
  </si>
  <si>
    <t>АНДРОСЕНКО Егор</t>
  </si>
  <si>
    <t>ХАБИПОВ Дамир</t>
  </si>
  <si>
    <t>ВОДОПЬЯНОВ Александр</t>
  </si>
  <si>
    <t>МЕЩЕРЯКОВ Илья</t>
  </si>
  <si>
    <t>САДЫКОВ Ильяс</t>
  </si>
  <si>
    <t>ГУСЕВ Глеб</t>
  </si>
  <si>
    <t>ГАНЬЖИН Роман</t>
  </si>
  <si>
    <t>ПОЛЯКОВ Кирилл</t>
  </si>
  <si>
    <t>ГУРЬЯНОВ Даниил</t>
  </si>
  <si>
    <t>ЗОТОВ Арсентий</t>
  </si>
  <si>
    <t>ЧИЧИЛАНОВ Владислав</t>
  </si>
  <si>
    <t>ДРЮКОВ Дмитрий</t>
  </si>
  <si>
    <t>ШМАТОВ Никита</t>
  </si>
  <si>
    <t>МЫЦОВ Данила</t>
  </si>
  <si>
    <t>КАПИТАНОВ Алексей</t>
  </si>
  <si>
    <t>БУЛОВЦЕВ Владислав</t>
  </si>
  <si>
    <t>АСТРЕЛИН Дмитрий</t>
  </si>
  <si>
    <t>АЛЕКСЕЕВ Никита</t>
  </si>
  <si>
    <t>ГУРЬЕВ Роман</t>
  </si>
  <si>
    <t>ЯЦЕВИЧ Максим</t>
  </si>
  <si>
    <t>БЕРЛИН Иван</t>
  </si>
  <si>
    <t>САДЫКОВ Илья</t>
  </si>
  <si>
    <t>ТИШКИН Степан</t>
  </si>
  <si>
    <t>АБРАМОВ Александр</t>
  </si>
  <si>
    <t>ВЕРШИНИН Валерий</t>
  </si>
  <si>
    <t>АГАФОНОВ Егор</t>
  </si>
  <si>
    <t>БЕДРЕТДИНОВ Фарид</t>
  </si>
  <si>
    <t>ПАЛШКОВ Арсений</t>
  </si>
  <si>
    <t>АХМЕДОВ Амир</t>
  </si>
  <si>
    <t>ГАЛЕЕВ Ринат</t>
  </si>
  <si>
    <t>МЕЛЬНИКОВ Ярослав</t>
  </si>
  <si>
    <t>НОВОСЕЛОВ Николай</t>
  </si>
  <si>
    <t>КУДРЯШОВ Дмитрий</t>
  </si>
  <si>
    <t>КУЗИВАНОВ Степан</t>
  </si>
  <si>
    <t>КАЛУГИН Алексей</t>
  </si>
  <si>
    <t>МОЛОЗИН Тимофей</t>
  </si>
  <si>
    <t>КОНЮШЕНКО Дмитрий</t>
  </si>
  <si>
    <t>МАЛЬГИН Дмитрий</t>
  </si>
  <si>
    <t>КОВАЛЕВ Даниил</t>
  </si>
  <si>
    <t>МИРОНОВ Дмитрий</t>
  </si>
  <si>
    <t>ГОНЧАРОВ Матвей</t>
  </si>
  <si>
    <t>ВАСИЛЬЕВ Дмитрий</t>
  </si>
  <si>
    <t>КОНДРАТЬЕВ Илья</t>
  </si>
  <si>
    <t>ФИЛИППОВ Георгий</t>
  </si>
  <si>
    <t>ГЕРГЕЛЬ Максим</t>
  </si>
  <si>
    <t>ШЕЛЯГ Валерий</t>
  </si>
  <si>
    <t>СЕМЕНОВ Александр</t>
  </si>
  <si>
    <t>Осадки: без осадков</t>
  </si>
  <si>
    <t>Свердловская область</t>
  </si>
  <si>
    <t>Тюменская область</t>
  </si>
  <si>
    <t>Самарская область</t>
  </si>
  <si>
    <t>Челябинская область</t>
  </si>
  <si>
    <t>Московская область</t>
  </si>
  <si>
    <t>Оренбургская область</t>
  </si>
  <si>
    <t>Волгоградская область</t>
  </si>
  <si>
    <t>шоссе - групповая гонка</t>
  </si>
  <si>
    <t>ДАТА ПРОВЕДЕНИЯ: 17 августа 2021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</si>
  <si>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40м</t>
    </r>
  </si>
  <si>
    <t>№ ВРВС: 0080601611Я</t>
  </si>
  <si>
    <t>15 км/4</t>
  </si>
  <si>
    <t>НФ</t>
  </si>
  <si>
    <t>НС</t>
  </si>
  <si>
    <t>СУДАРЕВ Тихон</t>
  </si>
  <si>
    <t>Температура: +41</t>
  </si>
  <si>
    <t>Влажность: 16%</t>
  </si>
  <si>
    <t>СЕРЕБРЕННИКОВ Иван</t>
  </si>
  <si>
    <t>МЕСТО ПРОВЕДЕНИЯ: г. Пугачев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</si>
</sst>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dd/mm/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165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4" fontId="5" fillId="0" borderId="40" xfId="0" applyNumberFormat="1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0</xdr:rowOff>
    </xdr:from>
    <xdr:to>
      <xdr:col>1</xdr:col>
      <xdr:colOff>226218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0"/>
          <a:ext cx="631031" cy="662777"/>
        </a:xfrm>
        <a:prstGeom prst="rect">
          <a:avLst/>
        </a:prstGeom>
      </xdr:spPr>
    </xdr:pic>
    <xdr:clientData/>
  </xdr:twoCellAnchor>
  <xdr:twoCellAnchor editAs="oneCell">
    <xdr:from>
      <xdr:col>11</xdr:col>
      <xdr:colOff>173356</xdr:colOff>
      <xdr:row>0</xdr:row>
      <xdr:rowOff>95251</xdr:rowOff>
    </xdr:from>
    <xdr:to>
      <xdr:col>11</xdr:col>
      <xdr:colOff>1181609</xdr:colOff>
      <xdr:row>3</xdr:row>
      <xdr:rowOff>114300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356" y="95251"/>
          <a:ext cx="1008253" cy="661987"/>
        </a:xfrm>
        <a:prstGeom prst="rect">
          <a:avLst/>
        </a:prstGeom>
      </xdr:spPr>
    </xdr:pic>
    <xdr:clientData/>
  </xdr:twoCellAnchor>
  <xdr:oneCellAnchor>
    <xdr:from>
      <xdr:col>7</xdr:col>
      <xdr:colOff>784489</xdr:colOff>
      <xdr:row>123</xdr:row>
      <xdr:rowOff>1061</xdr:rowOff>
    </xdr:from>
    <xdr:ext cx="804333" cy="444501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3" t="53909" r="10684" b="16686"/>
        <a:stretch/>
      </xdr:blipFill>
      <xdr:spPr>
        <a:xfrm>
          <a:off x="7023364" y="18527186"/>
          <a:ext cx="804333" cy="444501"/>
        </a:xfrm>
        <a:prstGeom prst="rect">
          <a:avLst/>
        </a:prstGeom>
      </xdr:spPr>
    </xdr:pic>
    <xdr:clientData/>
  </xdr:oneCellAnchor>
  <xdr:oneCellAnchor>
    <xdr:from>
      <xdr:col>5</xdr:col>
      <xdr:colOff>214312</xdr:colOff>
      <xdr:row>123</xdr:row>
      <xdr:rowOff>0</xdr:rowOff>
    </xdr:from>
    <xdr:ext cx="752475" cy="485775"/>
    <xdr:pic>
      <xdr:nvPicPr>
        <xdr:cNvPr id="5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472" t="52299" r="47013" b="15565"/>
        <a:stretch/>
      </xdr:blipFill>
      <xdr:spPr>
        <a:xfrm>
          <a:off x="4345781" y="18526125"/>
          <a:ext cx="752475" cy="485775"/>
        </a:xfrm>
        <a:prstGeom prst="rect">
          <a:avLst/>
        </a:prstGeom>
      </xdr:spPr>
    </xdr:pic>
    <xdr:clientData/>
  </xdr:oneCellAnchor>
  <xdr:oneCellAnchor>
    <xdr:from>
      <xdr:col>10</xdr:col>
      <xdr:colOff>682359</xdr:colOff>
      <xdr:row>123</xdr:row>
      <xdr:rowOff>13759</xdr:rowOff>
    </xdr:from>
    <xdr:ext cx="800101" cy="447676"/>
    <xdr:pic>
      <xdr:nvPicPr>
        <xdr:cNvPr id="8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749" t="52300" r="81260" b="18085"/>
        <a:stretch/>
      </xdr:blipFill>
      <xdr:spPr>
        <a:xfrm>
          <a:off x="9433453" y="18539884"/>
          <a:ext cx="800101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38"/>
  <sheetViews>
    <sheetView tabSelected="1" view="pageBreakPreview" zoomScale="80" zoomScaleNormal="100" zoomScaleSheetLayoutView="80" workbookViewId="0">
      <selection activeCell="A14" sqref="A14:D14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2.42578125" style="1" customWidth="1"/>
    <col min="8" max="8" width="13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7" ht="17.25" customHeight="1" x14ac:dyDescent="0.2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" ht="17.25" customHeight="1" x14ac:dyDescent="0.2">
      <c r="A3" s="132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" ht="17.25" customHeight="1" x14ac:dyDescent="0.2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19.5" customHeight="1" x14ac:dyDescent="0.2">
      <c r="A5" s="132" t="s">
        <v>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O5" s="22"/>
    </row>
    <row r="6" spans="1:17" s="2" customFormat="1" ht="23.25" customHeight="1" x14ac:dyDescent="0.2">
      <c r="A6" s="137" t="s">
        <v>41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Q6" s="22"/>
    </row>
    <row r="7" spans="1:17" s="2" customFormat="1" ht="16.5" customHeight="1" x14ac:dyDescent="0.2">
      <c r="A7" s="138" t="s">
        <v>17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7" s="2" customFormat="1" ht="23.25" customHeight="1" thickBot="1" x14ac:dyDescent="0.25">
      <c r="A8" s="142" t="s">
        <v>132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7" ht="19.5" customHeight="1" thickTop="1" x14ac:dyDescent="0.2">
      <c r="A9" s="139" t="s">
        <v>22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/>
    </row>
    <row r="10" spans="1:17" ht="18" customHeight="1" x14ac:dyDescent="0.2">
      <c r="A10" s="146" t="s">
        <v>245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7" ht="19.5" customHeight="1" x14ac:dyDescent="0.2">
      <c r="A11" s="146" t="s">
        <v>49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7" ht="5.25" customHeight="1" x14ac:dyDescent="0.2">
      <c r="A12" s="143" t="s">
        <v>40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7" ht="15.75" x14ac:dyDescent="0.2">
      <c r="A13" s="133" t="s">
        <v>256</v>
      </c>
      <c r="B13" s="134"/>
      <c r="C13" s="134"/>
      <c r="D13" s="134"/>
      <c r="E13" s="5"/>
      <c r="F13" s="5"/>
      <c r="G13" s="52" t="s">
        <v>133</v>
      </c>
      <c r="H13" s="5"/>
      <c r="I13" s="5"/>
      <c r="J13" s="36"/>
      <c r="K13" s="26"/>
      <c r="L13" s="27" t="s">
        <v>248</v>
      </c>
    </row>
    <row r="14" spans="1:17" ht="15.75" x14ac:dyDescent="0.2">
      <c r="A14" s="135" t="s">
        <v>246</v>
      </c>
      <c r="B14" s="136"/>
      <c r="C14" s="136"/>
      <c r="D14" s="136"/>
      <c r="E14" s="6"/>
      <c r="F14" s="6"/>
      <c r="G14" s="53" t="s">
        <v>247</v>
      </c>
      <c r="H14" s="6"/>
      <c r="I14" s="6"/>
      <c r="J14" s="37"/>
      <c r="K14" s="28"/>
      <c r="L14" s="50" t="s">
        <v>134</v>
      </c>
    </row>
    <row r="15" spans="1:17" ht="15" x14ac:dyDescent="0.2">
      <c r="A15" s="123" t="s">
        <v>10</v>
      </c>
      <c r="B15" s="115"/>
      <c r="C15" s="115"/>
      <c r="D15" s="115"/>
      <c r="E15" s="115"/>
      <c r="F15" s="115"/>
      <c r="G15" s="124"/>
      <c r="H15" s="114" t="s">
        <v>1</v>
      </c>
      <c r="I15" s="115"/>
      <c r="J15" s="115"/>
      <c r="K15" s="115"/>
      <c r="L15" s="116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27" t="s">
        <v>135</v>
      </c>
      <c r="I16" s="128"/>
      <c r="J16" s="128"/>
      <c r="K16" s="128"/>
      <c r="L16" s="129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62</v>
      </c>
      <c r="H17" s="127" t="s">
        <v>47</v>
      </c>
      <c r="I17" s="128"/>
      <c r="J17" s="128"/>
      <c r="K17" s="128"/>
      <c r="L17" s="129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63</v>
      </c>
      <c r="H18" s="127" t="s">
        <v>48</v>
      </c>
      <c r="I18" s="128"/>
      <c r="J18" s="128"/>
      <c r="K18" s="128"/>
      <c r="L18" s="129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64</v>
      </c>
      <c r="H19" s="32" t="s">
        <v>38</v>
      </c>
      <c r="I19" s="7"/>
      <c r="J19" s="38"/>
      <c r="K19" s="49">
        <v>60</v>
      </c>
      <c r="L19" s="19" t="s">
        <v>249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12" t="s">
        <v>7</v>
      </c>
      <c r="B21" s="110" t="s">
        <v>13</v>
      </c>
      <c r="C21" s="110" t="s">
        <v>37</v>
      </c>
      <c r="D21" s="110" t="s">
        <v>2</v>
      </c>
      <c r="E21" s="110" t="s">
        <v>36</v>
      </c>
      <c r="F21" s="110" t="s">
        <v>9</v>
      </c>
      <c r="G21" s="110" t="s">
        <v>14</v>
      </c>
      <c r="H21" s="110" t="s">
        <v>8</v>
      </c>
      <c r="I21" s="110" t="s">
        <v>26</v>
      </c>
      <c r="J21" s="130" t="s">
        <v>23</v>
      </c>
      <c r="K21" s="125" t="s">
        <v>25</v>
      </c>
      <c r="L21" s="121" t="s">
        <v>15</v>
      </c>
    </row>
    <row r="22" spans="1:12" s="3" customFormat="1" ht="13.5" customHeight="1" x14ac:dyDescent="0.2">
      <c r="A22" s="113"/>
      <c r="B22" s="111"/>
      <c r="C22" s="111"/>
      <c r="D22" s="111"/>
      <c r="E22" s="111"/>
      <c r="F22" s="111"/>
      <c r="G22" s="111"/>
      <c r="H22" s="111"/>
      <c r="I22" s="111"/>
      <c r="J22" s="131"/>
      <c r="K22" s="126"/>
      <c r="L22" s="122"/>
    </row>
    <row r="23" spans="1:12" s="4" customFormat="1" ht="17.25" customHeight="1" x14ac:dyDescent="0.2">
      <c r="A23" s="64">
        <v>1</v>
      </c>
      <c r="B23" s="65">
        <v>47</v>
      </c>
      <c r="C23" s="65">
        <v>10077687179</v>
      </c>
      <c r="D23" s="84" t="s">
        <v>186</v>
      </c>
      <c r="E23" s="89" t="s">
        <v>139</v>
      </c>
      <c r="F23" s="66" t="s">
        <v>39</v>
      </c>
      <c r="G23" s="93" t="s">
        <v>238</v>
      </c>
      <c r="H23" s="95">
        <v>6.2604166666666669E-2</v>
      </c>
      <c r="I23" s="96"/>
      <c r="J23" s="75">
        <f>IFERROR($K$19*3600/(HOUR(H23)*3600+MINUTE(H23)*60+SECOND(H23)),"")</f>
        <v>39.933444259567388</v>
      </c>
      <c r="K23" s="66"/>
      <c r="L23" s="90"/>
    </row>
    <row r="24" spans="1:12" s="4" customFormat="1" ht="17.25" customHeight="1" x14ac:dyDescent="0.2">
      <c r="A24" s="64">
        <v>2</v>
      </c>
      <c r="B24" s="65">
        <v>79</v>
      </c>
      <c r="C24" s="66">
        <v>10091971138</v>
      </c>
      <c r="D24" s="84" t="s">
        <v>188</v>
      </c>
      <c r="E24" s="89" t="s">
        <v>140</v>
      </c>
      <c r="F24" s="66" t="s">
        <v>43</v>
      </c>
      <c r="G24" s="93" t="s">
        <v>240</v>
      </c>
      <c r="H24" s="95">
        <v>6.2604166666666669E-2</v>
      </c>
      <c r="I24" s="95">
        <f>H24-$H$23</f>
        <v>0</v>
      </c>
      <c r="J24" s="75">
        <f>IFERROR($K$19*3600/(HOUR(H24)*3600+MINUTE(H24)*60+SECOND(H24)),"")</f>
        <v>39.933444259567388</v>
      </c>
      <c r="K24" s="66"/>
      <c r="L24" s="90"/>
    </row>
    <row r="25" spans="1:12" s="4" customFormat="1" ht="17.25" customHeight="1" x14ac:dyDescent="0.2">
      <c r="A25" s="64">
        <v>3</v>
      </c>
      <c r="B25" s="65">
        <v>50</v>
      </c>
      <c r="C25" s="65">
        <v>10077480550</v>
      </c>
      <c r="D25" s="84" t="s">
        <v>189</v>
      </c>
      <c r="E25" s="89" t="s">
        <v>141</v>
      </c>
      <c r="F25" s="66" t="s">
        <v>33</v>
      </c>
      <c r="G25" s="93" t="s">
        <v>238</v>
      </c>
      <c r="H25" s="95">
        <v>6.2604166666666669E-2</v>
      </c>
      <c r="I25" s="95">
        <f t="shared" ref="I25:I70" si="0">H25-$H$23</f>
        <v>0</v>
      </c>
      <c r="J25" s="75">
        <f t="shared" ref="J25:J110" si="1">IFERROR($K$19*3600/(HOUR(H25)*3600+MINUTE(H25)*60+SECOND(H25)),"")</f>
        <v>39.933444259567388</v>
      </c>
      <c r="K25" s="66"/>
      <c r="L25" s="90"/>
    </row>
    <row r="26" spans="1:12" s="4" customFormat="1" ht="17.25" customHeight="1" x14ac:dyDescent="0.2">
      <c r="A26" s="64">
        <v>4</v>
      </c>
      <c r="B26" s="65">
        <v>49</v>
      </c>
      <c r="C26" s="65">
        <v>10077687381</v>
      </c>
      <c r="D26" s="84" t="s">
        <v>187</v>
      </c>
      <c r="E26" s="89" t="s">
        <v>103</v>
      </c>
      <c r="F26" s="65" t="s">
        <v>39</v>
      </c>
      <c r="G26" s="93" t="s">
        <v>238</v>
      </c>
      <c r="H26" s="95">
        <v>6.2604166666666669E-2</v>
      </c>
      <c r="I26" s="95">
        <f t="shared" si="0"/>
        <v>0</v>
      </c>
      <c r="J26" s="75">
        <f t="shared" si="1"/>
        <v>39.933444259567388</v>
      </c>
      <c r="K26" s="66"/>
      <c r="L26" s="90"/>
    </row>
    <row r="27" spans="1:12" s="4" customFormat="1" ht="17.25" customHeight="1" x14ac:dyDescent="0.2">
      <c r="A27" s="64">
        <v>5</v>
      </c>
      <c r="B27" s="65">
        <v>8</v>
      </c>
      <c r="C27" s="65">
        <v>10095663278</v>
      </c>
      <c r="D27" s="84" t="s">
        <v>191</v>
      </c>
      <c r="E27" s="89" t="s">
        <v>142</v>
      </c>
      <c r="F27" s="66" t="s">
        <v>39</v>
      </c>
      <c r="G27" s="93" t="s">
        <v>104</v>
      </c>
      <c r="H27" s="95">
        <v>6.2604166666666669E-2</v>
      </c>
      <c r="I27" s="95">
        <f t="shared" si="0"/>
        <v>0</v>
      </c>
      <c r="J27" s="75">
        <f t="shared" si="1"/>
        <v>39.933444259567388</v>
      </c>
      <c r="K27" s="66"/>
      <c r="L27" s="90"/>
    </row>
    <row r="28" spans="1:12" s="4" customFormat="1" ht="17.25" customHeight="1" x14ac:dyDescent="0.2">
      <c r="A28" s="64">
        <v>6</v>
      </c>
      <c r="B28" s="65">
        <v>30</v>
      </c>
      <c r="C28" s="65">
        <v>10081049544</v>
      </c>
      <c r="D28" s="84" t="s">
        <v>183</v>
      </c>
      <c r="E28" s="89" t="s">
        <v>137</v>
      </c>
      <c r="F28" s="65" t="s">
        <v>33</v>
      </c>
      <c r="G28" s="93" t="s">
        <v>57</v>
      </c>
      <c r="H28" s="95">
        <v>6.2604166666666669E-2</v>
      </c>
      <c r="I28" s="95">
        <f t="shared" si="0"/>
        <v>0</v>
      </c>
      <c r="J28" s="75">
        <f t="shared" si="1"/>
        <v>39.933444259567388</v>
      </c>
      <c r="K28" s="66"/>
      <c r="L28" s="90"/>
    </row>
    <row r="29" spans="1:12" s="4" customFormat="1" ht="17.25" customHeight="1" x14ac:dyDescent="0.2">
      <c r="A29" s="64">
        <v>7</v>
      </c>
      <c r="B29" s="65">
        <v>54</v>
      </c>
      <c r="C29" s="65">
        <v>10093599627</v>
      </c>
      <c r="D29" s="84" t="s">
        <v>255</v>
      </c>
      <c r="E29" s="89" t="s">
        <v>144</v>
      </c>
      <c r="F29" s="66" t="s">
        <v>39</v>
      </c>
      <c r="G29" s="93" t="s">
        <v>238</v>
      </c>
      <c r="H29" s="95">
        <v>6.2604166666666669E-2</v>
      </c>
      <c r="I29" s="95">
        <f t="shared" si="0"/>
        <v>0</v>
      </c>
      <c r="J29" s="75">
        <f t="shared" si="1"/>
        <v>39.933444259567388</v>
      </c>
      <c r="K29" s="66"/>
      <c r="L29" s="90"/>
    </row>
    <row r="30" spans="1:12" s="4" customFormat="1" ht="17.25" customHeight="1" x14ac:dyDescent="0.2">
      <c r="A30" s="64">
        <v>8</v>
      </c>
      <c r="B30" s="65">
        <v>46</v>
      </c>
      <c r="C30" s="65">
        <v>10090041141</v>
      </c>
      <c r="D30" s="84" t="s">
        <v>210</v>
      </c>
      <c r="E30" s="89" t="s">
        <v>158</v>
      </c>
      <c r="F30" s="66" t="s">
        <v>43</v>
      </c>
      <c r="G30" s="93" t="s">
        <v>238</v>
      </c>
      <c r="H30" s="95">
        <v>6.2604166666666669E-2</v>
      </c>
      <c r="I30" s="95">
        <f t="shared" si="0"/>
        <v>0</v>
      </c>
      <c r="J30" s="75">
        <f t="shared" si="1"/>
        <v>39.933444259567388</v>
      </c>
      <c r="K30" s="83"/>
      <c r="L30" s="90"/>
    </row>
    <row r="31" spans="1:12" s="4" customFormat="1" ht="17.25" customHeight="1" x14ac:dyDescent="0.2">
      <c r="A31" s="64">
        <v>9</v>
      </c>
      <c r="B31" s="65">
        <v>75</v>
      </c>
      <c r="C31" s="65">
        <v>10096307139</v>
      </c>
      <c r="D31" s="84" t="s">
        <v>208</v>
      </c>
      <c r="E31" s="89" t="s">
        <v>156</v>
      </c>
      <c r="F31" s="66" t="s">
        <v>43</v>
      </c>
      <c r="G31" s="93" t="s">
        <v>240</v>
      </c>
      <c r="H31" s="95">
        <v>6.2604166666666669E-2</v>
      </c>
      <c r="I31" s="95">
        <f t="shared" si="0"/>
        <v>0</v>
      </c>
      <c r="J31" s="75">
        <f t="shared" si="1"/>
        <v>39.933444259567388</v>
      </c>
      <c r="K31" s="83"/>
      <c r="L31" s="90"/>
    </row>
    <row r="32" spans="1:12" s="4" customFormat="1" ht="17.25" customHeight="1" x14ac:dyDescent="0.2">
      <c r="A32" s="64">
        <v>10</v>
      </c>
      <c r="B32" s="65">
        <v>31</v>
      </c>
      <c r="C32" s="66">
        <v>10077957971</v>
      </c>
      <c r="D32" s="84" t="s">
        <v>73</v>
      </c>
      <c r="E32" s="89" t="s">
        <v>74</v>
      </c>
      <c r="F32" s="66" t="s">
        <v>33</v>
      </c>
      <c r="G32" s="93" t="s">
        <v>75</v>
      </c>
      <c r="H32" s="95">
        <v>6.2604166666666669E-2</v>
      </c>
      <c r="I32" s="95">
        <f t="shared" si="0"/>
        <v>0</v>
      </c>
      <c r="J32" s="75">
        <f t="shared" si="1"/>
        <v>39.933444259567388</v>
      </c>
      <c r="K32" s="83"/>
      <c r="L32" s="90"/>
    </row>
    <row r="33" spans="1:12" s="4" customFormat="1" ht="17.25" customHeight="1" x14ac:dyDescent="0.2">
      <c r="A33" s="64">
        <v>11</v>
      </c>
      <c r="B33" s="65">
        <v>90</v>
      </c>
      <c r="C33" s="65">
        <v>10078944745</v>
      </c>
      <c r="D33" s="84" t="s">
        <v>93</v>
      </c>
      <c r="E33" s="89" t="s">
        <v>94</v>
      </c>
      <c r="F33" s="65" t="s">
        <v>33</v>
      </c>
      <c r="G33" s="93" t="s">
        <v>72</v>
      </c>
      <c r="H33" s="95">
        <v>6.2604166666666669E-2</v>
      </c>
      <c r="I33" s="95">
        <f t="shared" si="0"/>
        <v>0</v>
      </c>
      <c r="J33" s="75">
        <f t="shared" si="1"/>
        <v>39.933444259567388</v>
      </c>
      <c r="K33" s="83"/>
      <c r="L33" s="90"/>
    </row>
    <row r="34" spans="1:12" s="4" customFormat="1" ht="17.25" customHeight="1" x14ac:dyDescent="0.2">
      <c r="A34" s="64">
        <v>12</v>
      </c>
      <c r="B34" s="65">
        <v>155</v>
      </c>
      <c r="C34" s="65">
        <v>10101780565</v>
      </c>
      <c r="D34" s="84" t="s">
        <v>192</v>
      </c>
      <c r="E34" s="89" t="s">
        <v>143</v>
      </c>
      <c r="F34" s="65" t="s">
        <v>43</v>
      </c>
      <c r="G34" s="93" t="s">
        <v>57</v>
      </c>
      <c r="H34" s="95">
        <v>6.2604166666666669E-2</v>
      </c>
      <c r="I34" s="95">
        <f t="shared" si="0"/>
        <v>0</v>
      </c>
      <c r="J34" s="75">
        <f t="shared" si="1"/>
        <v>39.933444259567388</v>
      </c>
      <c r="K34" s="83"/>
      <c r="L34" s="90"/>
    </row>
    <row r="35" spans="1:12" s="4" customFormat="1" ht="17.25" customHeight="1" x14ac:dyDescent="0.2">
      <c r="A35" s="64">
        <v>13</v>
      </c>
      <c r="B35" s="65">
        <v>73</v>
      </c>
      <c r="C35" s="65">
        <v>10097306138</v>
      </c>
      <c r="D35" s="84" t="s">
        <v>226</v>
      </c>
      <c r="E35" s="89" t="s">
        <v>172</v>
      </c>
      <c r="F35" s="66" t="s">
        <v>33</v>
      </c>
      <c r="G35" s="93" t="s">
        <v>240</v>
      </c>
      <c r="H35" s="95">
        <v>6.2604166666666669E-2</v>
      </c>
      <c r="I35" s="95">
        <f t="shared" si="0"/>
        <v>0</v>
      </c>
      <c r="J35" s="75">
        <f t="shared" si="1"/>
        <v>39.933444259567388</v>
      </c>
      <c r="K35" s="83"/>
      <c r="L35" s="90"/>
    </row>
    <row r="36" spans="1:12" s="4" customFormat="1" ht="17.25" customHeight="1" x14ac:dyDescent="0.2">
      <c r="A36" s="64">
        <v>14</v>
      </c>
      <c r="B36" s="65">
        <v>56</v>
      </c>
      <c r="C36" s="65">
        <v>10105797981</v>
      </c>
      <c r="D36" s="84" t="s">
        <v>212</v>
      </c>
      <c r="E36" s="89" t="s">
        <v>125</v>
      </c>
      <c r="F36" s="65" t="s">
        <v>43</v>
      </c>
      <c r="G36" s="93" t="s">
        <v>239</v>
      </c>
      <c r="H36" s="95">
        <v>6.2604166666666669E-2</v>
      </c>
      <c r="I36" s="95">
        <f t="shared" si="0"/>
        <v>0</v>
      </c>
      <c r="J36" s="75">
        <f t="shared" si="1"/>
        <v>39.933444259567388</v>
      </c>
      <c r="K36" s="83"/>
      <c r="L36" s="90"/>
    </row>
    <row r="37" spans="1:12" s="4" customFormat="1" ht="17.25" customHeight="1" x14ac:dyDescent="0.2">
      <c r="A37" s="64">
        <v>15</v>
      </c>
      <c r="B37" s="65">
        <v>52</v>
      </c>
      <c r="C37" s="65">
        <v>10092426331</v>
      </c>
      <c r="D37" s="84" t="s">
        <v>182</v>
      </c>
      <c r="E37" s="89" t="s">
        <v>136</v>
      </c>
      <c r="F37" s="65" t="s">
        <v>39</v>
      </c>
      <c r="G37" s="93" t="s">
        <v>238</v>
      </c>
      <c r="H37" s="95">
        <v>6.2604166666666669E-2</v>
      </c>
      <c r="I37" s="95">
        <f t="shared" si="0"/>
        <v>0</v>
      </c>
      <c r="J37" s="75">
        <f t="shared" si="1"/>
        <v>39.933444259567388</v>
      </c>
      <c r="K37" s="83"/>
      <c r="L37" s="90"/>
    </row>
    <row r="38" spans="1:12" s="4" customFormat="1" ht="17.25" customHeight="1" x14ac:dyDescent="0.2">
      <c r="A38" s="64">
        <v>16</v>
      </c>
      <c r="B38" s="65">
        <v>23</v>
      </c>
      <c r="C38" s="65">
        <v>10002621644</v>
      </c>
      <c r="D38" s="84" t="s">
        <v>65</v>
      </c>
      <c r="E38" s="89" t="s">
        <v>66</v>
      </c>
      <c r="F38" s="65" t="s">
        <v>33</v>
      </c>
      <c r="G38" s="93" t="s">
        <v>67</v>
      </c>
      <c r="H38" s="95">
        <v>6.2604166666666669E-2</v>
      </c>
      <c r="I38" s="95">
        <f t="shared" si="0"/>
        <v>0</v>
      </c>
      <c r="J38" s="75">
        <f t="shared" si="1"/>
        <v>39.933444259567388</v>
      </c>
      <c r="K38" s="83"/>
      <c r="L38" s="90"/>
    </row>
    <row r="39" spans="1:12" s="4" customFormat="1" ht="17.25" customHeight="1" x14ac:dyDescent="0.2">
      <c r="A39" s="64">
        <v>17</v>
      </c>
      <c r="B39" s="65">
        <v>40</v>
      </c>
      <c r="C39" s="66">
        <v>10094392906</v>
      </c>
      <c r="D39" s="84" t="s">
        <v>213</v>
      </c>
      <c r="E39" s="89" t="s">
        <v>160</v>
      </c>
      <c r="F39" s="65" t="s">
        <v>43</v>
      </c>
      <c r="G39" s="93" t="s">
        <v>238</v>
      </c>
      <c r="H39" s="95">
        <v>6.2604166666666669E-2</v>
      </c>
      <c r="I39" s="95">
        <f t="shared" si="0"/>
        <v>0</v>
      </c>
      <c r="J39" s="75">
        <f t="shared" si="1"/>
        <v>39.933444259567388</v>
      </c>
      <c r="K39" s="83"/>
      <c r="L39" s="90"/>
    </row>
    <row r="40" spans="1:12" s="4" customFormat="1" ht="17.25" customHeight="1" x14ac:dyDescent="0.2">
      <c r="A40" s="64">
        <v>18</v>
      </c>
      <c r="B40" s="65">
        <v>33</v>
      </c>
      <c r="C40" s="65">
        <v>10082472717</v>
      </c>
      <c r="D40" s="84" t="s">
        <v>252</v>
      </c>
      <c r="E40" s="89" t="s">
        <v>145</v>
      </c>
      <c r="F40" s="66" t="s">
        <v>39</v>
      </c>
      <c r="G40" s="93" t="s">
        <v>238</v>
      </c>
      <c r="H40" s="95">
        <v>6.2604166666666669E-2</v>
      </c>
      <c r="I40" s="95">
        <f t="shared" si="0"/>
        <v>0</v>
      </c>
      <c r="J40" s="75">
        <f t="shared" si="1"/>
        <v>39.933444259567388</v>
      </c>
      <c r="K40" s="83"/>
      <c r="L40" s="90"/>
    </row>
    <row r="41" spans="1:12" s="4" customFormat="1" ht="17.25" customHeight="1" x14ac:dyDescent="0.2">
      <c r="A41" s="64">
        <v>19</v>
      </c>
      <c r="B41" s="65">
        <v>74</v>
      </c>
      <c r="C41" s="65">
        <v>10112132990</v>
      </c>
      <c r="D41" s="84" t="s">
        <v>198</v>
      </c>
      <c r="E41" s="89" t="s">
        <v>149</v>
      </c>
      <c r="F41" s="65" t="s">
        <v>43</v>
      </c>
      <c r="G41" s="93" t="s">
        <v>240</v>
      </c>
      <c r="H41" s="95">
        <v>6.2604166666666669E-2</v>
      </c>
      <c r="I41" s="95">
        <f t="shared" si="0"/>
        <v>0</v>
      </c>
      <c r="J41" s="75">
        <f t="shared" si="1"/>
        <v>39.933444259567388</v>
      </c>
      <c r="K41" s="83"/>
      <c r="L41" s="90"/>
    </row>
    <row r="42" spans="1:12" s="4" customFormat="1" ht="17.25" customHeight="1" x14ac:dyDescent="0.2">
      <c r="A42" s="64">
        <v>20</v>
      </c>
      <c r="B42" s="65">
        <v>27</v>
      </c>
      <c r="C42" s="65">
        <v>10105987638</v>
      </c>
      <c r="D42" s="84" t="s">
        <v>95</v>
      </c>
      <c r="E42" s="89" t="s">
        <v>96</v>
      </c>
      <c r="F42" s="65" t="s">
        <v>39</v>
      </c>
      <c r="G42" s="93" t="s">
        <v>58</v>
      </c>
      <c r="H42" s="95">
        <v>6.2604166666666669E-2</v>
      </c>
      <c r="I42" s="95">
        <f t="shared" si="0"/>
        <v>0</v>
      </c>
      <c r="J42" s="75">
        <f t="shared" si="1"/>
        <v>39.933444259567388</v>
      </c>
      <c r="K42" s="83"/>
      <c r="L42" s="90"/>
    </row>
    <row r="43" spans="1:12" s="4" customFormat="1" ht="17.25" customHeight="1" x14ac:dyDescent="0.2">
      <c r="A43" s="64">
        <v>21</v>
      </c>
      <c r="B43" s="65">
        <v>14</v>
      </c>
      <c r="C43" s="65">
        <v>10083057141</v>
      </c>
      <c r="D43" s="84" t="s">
        <v>83</v>
      </c>
      <c r="E43" s="89" t="s">
        <v>84</v>
      </c>
      <c r="F43" s="83" t="s">
        <v>43</v>
      </c>
      <c r="G43" s="93" t="s">
        <v>130</v>
      </c>
      <c r="H43" s="95">
        <v>6.2604166666666669E-2</v>
      </c>
      <c r="I43" s="95">
        <f t="shared" si="0"/>
        <v>0</v>
      </c>
      <c r="J43" s="75">
        <f t="shared" si="1"/>
        <v>39.933444259567388</v>
      </c>
      <c r="K43" s="83"/>
      <c r="L43" s="90"/>
    </row>
    <row r="44" spans="1:12" s="4" customFormat="1" ht="17.25" customHeight="1" x14ac:dyDescent="0.2">
      <c r="A44" s="64">
        <v>22</v>
      </c>
      <c r="B44" s="65">
        <v>81</v>
      </c>
      <c r="C44" s="65">
        <v>10091810985</v>
      </c>
      <c r="D44" s="84" t="s">
        <v>201</v>
      </c>
      <c r="E44" s="89" t="s">
        <v>151</v>
      </c>
      <c r="F44" s="66" t="s">
        <v>43</v>
      </c>
      <c r="G44" s="93" t="s">
        <v>240</v>
      </c>
      <c r="H44" s="95">
        <v>6.2604166666666669E-2</v>
      </c>
      <c r="I44" s="95">
        <f t="shared" si="0"/>
        <v>0</v>
      </c>
      <c r="J44" s="75">
        <f t="shared" si="1"/>
        <v>39.933444259567388</v>
      </c>
      <c r="K44" s="83"/>
      <c r="L44" s="90"/>
    </row>
    <row r="45" spans="1:12" s="4" customFormat="1" ht="17.25" customHeight="1" x14ac:dyDescent="0.2">
      <c r="A45" s="64">
        <v>23</v>
      </c>
      <c r="B45" s="66">
        <v>48</v>
      </c>
      <c r="C45" s="65">
        <v>10077686573</v>
      </c>
      <c r="D45" s="84" t="s">
        <v>184</v>
      </c>
      <c r="E45" s="89" t="s">
        <v>138</v>
      </c>
      <c r="F45" s="66" t="s">
        <v>33</v>
      </c>
      <c r="G45" s="93" t="s">
        <v>238</v>
      </c>
      <c r="H45" s="95">
        <v>6.2604166666666669E-2</v>
      </c>
      <c r="I45" s="95">
        <f t="shared" si="0"/>
        <v>0</v>
      </c>
      <c r="J45" s="75">
        <f t="shared" si="1"/>
        <v>39.933444259567388</v>
      </c>
      <c r="K45" s="83"/>
      <c r="L45" s="90"/>
    </row>
    <row r="46" spans="1:12" s="4" customFormat="1" ht="17.25" customHeight="1" x14ac:dyDescent="0.2">
      <c r="A46" s="64">
        <v>24</v>
      </c>
      <c r="B46" s="65">
        <v>82</v>
      </c>
      <c r="C46" s="65">
        <v>10104925587</v>
      </c>
      <c r="D46" s="84" t="s">
        <v>207</v>
      </c>
      <c r="E46" s="89" t="s">
        <v>155</v>
      </c>
      <c r="F46" s="66" t="s">
        <v>33</v>
      </c>
      <c r="G46" s="93" t="s">
        <v>240</v>
      </c>
      <c r="H46" s="95">
        <v>6.2604166666666669E-2</v>
      </c>
      <c r="I46" s="95">
        <f t="shared" si="0"/>
        <v>0</v>
      </c>
      <c r="J46" s="75">
        <f t="shared" si="1"/>
        <v>39.933444259567388</v>
      </c>
      <c r="K46" s="83"/>
      <c r="L46" s="90"/>
    </row>
    <row r="47" spans="1:12" s="4" customFormat="1" ht="17.25" customHeight="1" x14ac:dyDescent="0.2">
      <c r="A47" s="64">
        <v>25</v>
      </c>
      <c r="B47" s="65">
        <v>77</v>
      </c>
      <c r="C47" s="65">
        <v>10097304219</v>
      </c>
      <c r="D47" s="84" t="s">
        <v>219</v>
      </c>
      <c r="E47" s="89" t="s">
        <v>166</v>
      </c>
      <c r="F47" s="65" t="s">
        <v>33</v>
      </c>
      <c r="G47" s="93" t="s">
        <v>240</v>
      </c>
      <c r="H47" s="95">
        <v>6.2604166666666669E-2</v>
      </c>
      <c r="I47" s="95">
        <f t="shared" si="0"/>
        <v>0</v>
      </c>
      <c r="J47" s="75">
        <f t="shared" si="1"/>
        <v>39.933444259567388</v>
      </c>
      <c r="K47" s="83"/>
      <c r="L47" s="90"/>
    </row>
    <row r="48" spans="1:12" s="4" customFormat="1" ht="17.25" customHeight="1" x14ac:dyDescent="0.2">
      <c r="A48" s="64">
        <v>26</v>
      </c>
      <c r="B48" s="65">
        <v>91</v>
      </c>
      <c r="C48" s="65">
        <v>10107339978</v>
      </c>
      <c r="D48" s="84" t="s">
        <v>97</v>
      </c>
      <c r="E48" s="89" t="s">
        <v>98</v>
      </c>
      <c r="F48" s="65" t="s">
        <v>33</v>
      </c>
      <c r="G48" s="93" t="s">
        <v>72</v>
      </c>
      <c r="H48" s="95">
        <v>6.2604166666666669E-2</v>
      </c>
      <c r="I48" s="95">
        <f t="shared" si="0"/>
        <v>0</v>
      </c>
      <c r="J48" s="75">
        <f t="shared" si="1"/>
        <v>39.933444259567388</v>
      </c>
      <c r="K48" s="83"/>
      <c r="L48" s="90"/>
    </row>
    <row r="49" spans="1:12" s="4" customFormat="1" ht="17.25" customHeight="1" x14ac:dyDescent="0.2">
      <c r="A49" s="64">
        <v>27</v>
      </c>
      <c r="B49" s="65">
        <v>55</v>
      </c>
      <c r="C49" s="65">
        <v>10108127496</v>
      </c>
      <c r="D49" s="84" t="s">
        <v>195</v>
      </c>
      <c r="E49" s="89" t="s">
        <v>147</v>
      </c>
      <c r="F49" s="65" t="s">
        <v>43</v>
      </c>
      <c r="G49" s="93" t="s">
        <v>241</v>
      </c>
      <c r="H49" s="95">
        <v>6.2604166666666669E-2</v>
      </c>
      <c r="I49" s="95">
        <f t="shared" si="0"/>
        <v>0</v>
      </c>
      <c r="J49" s="75">
        <f t="shared" si="1"/>
        <v>39.933444259567388</v>
      </c>
      <c r="K49" s="83"/>
      <c r="L49" s="90"/>
    </row>
    <row r="50" spans="1:12" s="4" customFormat="1" ht="17.25" customHeight="1" x14ac:dyDescent="0.2">
      <c r="A50" s="64">
        <v>28</v>
      </c>
      <c r="B50" s="66">
        <v>21</v>
      </c>
      <c r="C50" s="65">
        <v>10108865205</v>
      </c>
      <c r="D50" s="84" t="s">
        <v>68</v>
      </c>
      <c r="E50" s="89" t="s">
        <v>69</v>
      </c>
      <c r="F50" s="83" t="s">
        <v>33</v>
      </c>
      <c r="G50" s="93" t="s">
        <v>67</v>
      </c>
      <c r="H50" s="95">
        <v>6.2604166666666669E-2</v>
      </c>
      <c r="I50" s="95">
        <f t="shared" si="0"/>
        <v>0</v>
      </c>
      <c r="J50" s="75">
        <f t="shared" si="1"/>
        <v>39.933444259567388</v>
      </c>
      <c r="K50" s="83"/>
      <c r="L50" s="90"/>
    </row>
    <row r="51" spans="1:12" s="4" customFormat="1" ht="17.25" customHeight="1" x14ac:dyDescent="0.2">
      <c r="A51" s="64">
        <v>29</v>
      </c>
      <c r="B51" s="65">
        <v>59</v>
      </c>
      <c r="C51" s="65">
        <v>10083179100</v>
      </c>
      <c r="D51" s="84" t="s">
        <v>185</v>
      </c>
      <c r="E51" s="89" t="s">
        <v>84</v>
      </c>
      <c r="F51" s="65" t="s">
        <v>33</v>
      </c>
      <c r="G51" s="93" t="s">
        <v>239</v>
      </c>
      <c r="H51" s="95">
        <v>6.2604166666666669E-2</v>
      </c>
      <c r="I51" s="95">
        <f t="shared" si="0"/>
        <v>0</v>
      </c>
      <c r="J51" s="75">
        <f t="shared" si="1"/>
        <v>39.933444259567388</v>
      </c>
      <c r="K51" s="83"/>
      <c r="L51" s="90"/>
    </row>
    <row r="52" spans="1:12" s="4" customFormat="1" ht="17.25" customHeight="1" x14ac:dyDescent="0.2">
      <c r="A52" s="64">
        <v>30</v>
      </c>
      <c r="B52" s="65">
        <v>16</v>
      </c>
      <c r="C52" s="65">
        <v>10098741940</v>
      </c>
      <c r="D52" s="84" t="s">
        <v>118</v>
      </c>
      <c r="E52" s="89" t="s">
        <v>119</v>
      </c>
      <c r="F52" s="66" t="s">
        <v>43</v>
      </c>
      <c r="G52" s="93" t="s">
        <v>130</v>
      </c>
      <c r="H52" s="95">
        <v>6.2604166666666669E-2</v>
      </c>
      <c r="I52" s="95">
        <f t="shared" si="0"/>
        <v>0</v>
      </c>
      <c r="J52" s="75">
        <f t="shared" si="1"/>
        <v>39.933444259567388</v>
      </c>
      <c r="K52" s="83"/>
      <c r="L52" s="90"/>
    </row>
    <row r="53" spans="1:12" s="4" customFormat="1" ht="17.25" customHeight="1" x14ac:dyDescent="0.2">
      <c r="A53" s="64">
        <v>31</v>
      </c>
      <c r="B53" s="65">
        <v>92</v>
      </c>
      <c r="C53" s="65">
        <v>10091161388</v>
      </c>
      <c r="D53" s="84" t="s">
        <v>90</v>
      </c>
      <c r="E53" s="89" t="s">
        <v>55</v>
      </c>
      <c r="F53" s="65" t="s">
        <v>33</v>
      </c>
      <c r="G53" s="93" t="s">
        <v>72</v>
      </c>
      <c r="H53" s="95">
        <v>6.2604166666666669E-2</v>
      </c>
      <c r="I53" s="95">
        <f t="shared" si="0"/>
        <v>0</v>
      </c>
      <c r="J53" s="75">
        <f t="shared" si="1"/>
        <v>39.933444259567388</v>
      </c>
      <c r="K53" s="83"/>
      <c r="L53" s="90"/>
    </row>
    <row r="54" spans="1:12" s="4" customFormat="1" ht="17.25" customHeight="1" x14ac:dyDescent="0.2">
      <c r="A54" s="64">
        <v>32</v>
      </c>
      <c r="B54" s="65">
        <v>78</v>
      </c>
      <c r="C54" s="66">
        <v>10104991972</v>
      </c>
      <c r="D54" s="84" t="s">
        <v>199</v>
      </c>
      <c r="E54" s="89" t="s">
        <v>107</v>
      </c>
      <c r="F54" s="66" t="s">
        <v>33</v>
      </c>
      <c r="G54" s="93" t="s">
        <v>240</v>
      </c>
      <c r="H54" s="95">
        <v>6.2604166666666669E-2</v>
      </c>
      <c r="I54" s="95">
        <f t="shared" si="0"/>
        <v>0</v>
      </c>
      <c r="J54" s="75">
        <f t="shared" si="1"/>
        <v>39.933444259567388</v>
      </c>
      <c r="K54" s="83"/>
      <c r="L54" s="90"/>
    </row>
    <row r="55" spans="1:12" s="4" customFormat="1" ht="17.25" customHeight="1" x14ac:dyDescent="0.2">
      <c r="A55" s="64">
        <v>33</v>
      </c>
      <c r="B55" s="65">
        <v>87</v>
      </c>
      <c r="C55" s="66">
        <v>10076946848</v>
      </c>
      <c r="D55" s="84" t="s">
        <v>217</v>
      </c>
      <c r="E55" s="89" t="s">
        <v>164</v>
      </c>
      <c r="F55" s="65" t="s">
        <v>43</v>
      </c>
      <c r="G55" s="93" t="s">
        <v>242</v>
      </c>
      <c r="H55" s="95">
        <v>6.2604166666666669E-2</v>
      </c>
      <c r="I55" s="95">
        <f t="shared" si="0"/>
        <v>0</v>
      </c>
      <c r="J55" s="75">
        <f t="shared" si="1"/>
        <v>39.933444259567388</v>
      </c>
      <c r="K55" s="83"/>
      <c r="L55" s="90"/>
    </row>
    <row r="56" spans="1:12" s="4" customFormat="1" ht="17.25" customHeight="1" x14ac:dyDescent="0.2">
      <c r="A56" s="64">
        <v>34</v>
      </c>
      <c r="B56" s="65">
        <v>94</v>
      </c>
      <c r="C56" s="65">
        <v>10078945452</v>
      </c>
      <c r="D56" s="84" t="s">
        <v>70</v>
      </c>
      <c r="E56" s="89" t="s">
        <v>71</v>
      </c>
      <c r="F56" s="65" t="s">
        <v>33</v>
      </c>
      <c r="G56" s="93" t="s">
        <v>72</v>
      </c>
      <c r="H56" s="95">
        <v>6.2604166666666669E-2</v>
      </c>
      <c r="I56" s="95">
        <f t="shared" si="0"/>
        <v>0</v>
      </c>
      <c r="J56" s="75">
        <f t="shared" si="1"/>
        <v>39.933444259567388</v>
      </c>
      <c r="K56" s="83"/>
      <c r="L56" s="90"/>
    </row>
    <row r="57" spans="1:12" s="4" customFormat="1" ht="17.25" customHeight="1" x14ac:dyDescent="0.2">
      <c r="A57" s="64">
        <v>35</v>
      </c>
      <c r="B57" s="65">
        <v>12</v>
      </c>
      <c r="C57" s="65">
        <v>10119333626</v>
      </c>
      <c r="D57" s="84" t="s">
        <v>54</v>
      </c>
      <c r="E57" s="89" t="s">
        <v>78</v>
      </c>
      <c r="F57" s="65" t="s">
        <v>33</v>
      </c>
      <c r="G57" s="93" t="s">
        <v>45</v>
      </c>
      <c r="H57" s="95">
        <v>6.2604166666666669E-2</v>
      </c>
      <c r="I57" s="95">
        <f t="shared" si="0"/>
        <v>0</v>
      </c>
      <c r="J57" s="75">
        <f t="shared" si="1"/>
        <v>39.933444259567388</v>
      </c>
      <c r="K57" s="83"/>
      <c r="L57" s="90"/>
    </row>
    <row r="58" spans="1:12" s="4" customFormat="1" ht="17.25" customHeight="1" x14ac:dyDescent="0.2">
      <c r="A58" s="64">
        <v>36</v>
      </c>
      <c r="B58" s="65">
        <v>88</v>
      </c>
      <c r="C58" s="65">
        <v>10091437234</v>
      </c>
      <c r="D58" s="84" t="s">
        <v>116</v>
      </c>
      <c r="E58" s="89" t="s">
        <v>117</v>
      </c>
      <c r="F58" s="65" t="s">
        <v>39</v>
      </c>
      <c r="G58" s="93" t="s">
        <v>72</v>
      </c>
      <c r="H58" s="95">
        <v>6.2604166666666669E-2</v>
      </c>
      <c r="I58" s="95">
        <f t="shared" si="0"/>
        <v>0</v>
      </c>
      <c r="J58" s="75">
        <f t="shared" si="1"/>
        <v>39.933444259567388</v>
      </c>
      <c r="K58" s="83"/>
      <c r="L58" s="90"/>
    </row>
    <row r="59" spans="1:12" s="4" customFormat="1" ht="17.25" customHeight="1" x14ac:dyDescent="0.2">
      <c r="A59" s="64">
        <v>37</v>
      </c>
      <c r="B59" s="65">
        <v>4</v>
      </c>
      <c r="C59" s="65">
        <v>10089250791</v>
      </c>
      <c r="D59" s="84" t="s">
        <v>102</v>
      </c>
      <c r="E59" s="89" t="s">
        <v>103</v>
      </c>
      <c r="F59" s="65" t="s">
        <v>39</v>
      </c>
      <c r="G59" s="93" t="s">
        <v>104</v>
      </c>
      <c r="H59" s="95">
        <v>6.2604166666666669E-2</v>
      </c>
      <c r="I59" s="95">
        <f t="shared" si="0"/>
        <v>0</v>
      </c>
      <c r="J59" s="75">
        <f t="shared" si="1"/>
        <v>39.933444259567388</v>
      </c>
      <c r="K59" s="83"/>
      <c r="L59" s="90"/>
    </row>
    <row r="60" spans="1:12" s="4" customFormat="1" ht="17.25" customHeight="1" x14ac:dyDescent="0.2">
      <c r="A60" s="64">
        <v>38</v>
      </c>
      <c r="B60" s="65">
        <v>9</v>
      </c>
      <c r="C60" s="65">
        <v>10104284983</v>
      </c>
      <c r="D60" s="84" t="s">
        <v>56</v>
      </c>
      <c r="E60" s="89" t="s">
        <v>101</v>
      </c>
      <c r="F60" s="65" t="s">
        <v>39</v>
      </c>
      <c r="G60" s="93" t="s">
        <v>45</v>
      </c>
      <c r="H60" s="95">
        <v>6.2604166666666669E-2</v>
      </c>
      <c r="I60" s="95">
        <f t="shared" si="0"/>
        <v>0</v>
      </c>
      <c r="J60" s="75">
        <f t="shared" si="1"/>
        <v>39.933444259567388</v>
      </c>
      <c r="K60" s="83"/>
      <c r="L60" s="90"/>
    </row>
    <row r="61" spans="1:12" s="4" customFormat="1" ht="17.25" customHeight="1" x14ac:dyDescent="0.2">
      <c r="A61" s="64">
        <v>39</v>
      </c>
      <c r="B61" s="65">
        <v>86</v>
      </c>
      <c r="C61" s="65">
        <v>10097295428</v>
      </c>
      <c r="D61" s="84" t="s">
        <v>215</v>
      </c>
      <c r="E61" s="89" t="s">
        <v>162</v>
      </c>
      <c r="F61" s="66" t="s">
        <v>44</v>
      </c>
      <c r="G61" s="93" t="s">
        <v>242</v>
      </c>
      <c r="H61" s="95">
        <v>6.2604166666666669E-2</v>
      </c>
      <c r="I61" s="95">
        <f t="shared" si="0"/>
        <v>0</v>
      </c>
      <c r="J61" s="75">
        <f t="shared" si="1"/>
        <v>39.933444259567388</v>
      </c>
      <c r="K61" s="83"/>
      <c r="L61" s="90"/>
    </row>
    <row r="62" spans="1:12" s="4" customFormat="1" ht="17.25" customHeight="1" x14ac:dyDescent="0.2">
      <c r="A62" s="64">
        <v>40</v>
      </c>
      <c r="B62" s="65">
        <v>38</v>
      </c>
      <c r="C62" s="65">
        <v>10095640465</v>
      </c>
      <c r="D62" s="84" t="s">
        <v>196</v>
      </c>
      <c r="E62" s="89" t="s">
        <v>117</v>
      </c>
      <c r="F62" s="66" t="s">
        <v>44</v>
      </c>
      <c r="G62" s="93" t="s">
        <v>238</v>
      </c>
      <c r="H62" s="95">
        <v>6.2604166666666669E-2</v>
      </c>
      <c r="I62" s="95">
        <f t="shared" si="0"/>
        <v>0</v>
      </c>
      <c r="J62" s="75">
        <f t="shared" si="1"/>
        <v>39.933444259567388</v>
      </c>
      <c r="K62" s="83"/>
      <c r="L62" s="90"/>
    </row>
    <row r="63" spans="1:12" s="4" customFormat="1" ht="17.25" customHeight="1" x14ac:dyDescent="0.2">
      <c r="A63" s="64">
        <v>41</v>
      </c>
      <c r="B63" s="65">
        <v>70</v>
      </c>
      <c r="C63" s="88">
        <v>10104990558</v>
      </c>
      <c r="D63" s="84" t="s">
        <v>211</v>
      </c>
      <c r="E63" s="89" t="s">
        <v>159</v>
      </c>
      <c r="F63" s="88" t="s">
        <v>43</v>
      </c>
      <c r="G63" s="93" t="s">
        <v>240</v>
      </c>
      <c r="H63" s="95">
        <v>6.2604166666666669E-2</v>
      </c>
      <c r="I63" s="95">
        <f t="shared" si="0"/>
        <v>0</v>
      </c>
      <c r="J63" s="75">
        <f t="shared" si="1"/>
        <v>39.933444259567388</v>
      </c>
      <c r="K63" s="83"/>
      <c r="L63" s="90"/>
    </row>
    <row r="64" spans="1:12" s="4" customFormat="1" ht="17.25" customHeight="1" x14ac:dyDescent="0.2">
      <c r="A64" s="64">
        <v>42</v>
      </c>
      <c r="B64" s="65">
        <v>6</v>
      </c>
      <c r="C64" s="65">
        <v>10119055457</v>
      </c>
      <c r="D64" s="84" t="s">
        <v>114</v>
      </c>
      <c r="E64" s="89" t="s">
        <v>115</v>
      </c>
      <c r="F64" s="65" t="s">
        <v>43</v>
      </c>
      <c r="G64" s="93" t="s">
        <v>104</v>
      </c>
      <c r="H64" s="95">
        <v>6.2604166666666669E-2</v>
      </c>
      <c r="I64" s="95">
        <f t="shared" si="0"/>
        <v>0</v>
      </c>
      <c r="J64" s="75">
        <f t="shared" si="1"/>
        <v>39.933444259567388</v>
      </c>
      <c r="K64" s="83"/>
      <c r="L64" s="90"/>
    </row>
    <row r="65" spans="1:12" s="4" customFormat="1" ht="17.25" customHeight="1" x14ac:dyDescent="0.2">
      <c r="A65" s="64">
        <v>43</v>
      </c>
      <c r="B65" s="65">
        <v>29</v>
      </c>
      <c r="C65" s="65">
        <v>10095184666</v>
      </c>
      <c r="D65" s="84" t="s">
        <v>81</v>
      </c>
      <c r="E65" s="89" t="s">
        <v>82</v>
      </c>
      <c r="F65" s="66" t="s">
        <v>43</v>
      </c>
      <c r="G65" s="93" t="s">
        <v>57</v>
      </c>
      <c r="H65" s="95">
        <v>6.2604166666666669E-2</v>
      </c>
      <c r="I65" s="95">
        <f t="shared" si="0"/>
        <v>0</v>
      </c>
      <c r="J65" s="75">
        <f t="shared" si="1"/>
        <v>39.933444259567388</v>
      </c>
      <c r="K65" s="83"/>
      <c r="L65" s="90"/>
    </row>
    <row r="66" spans="1:12" s="4" customFormat="1" ht="17.25" customHeight="1" x14ac:dyDescent="0.2">
      <c r="A66" s="64">
        <v>44</v>
      </c>
      <c r="B66" s="65">
        <v>34</v>
      </c>
      <c r="C66" s="65">
        <v>10092779066</v>
      </c>
      <c r="D66" s="84" t="s">
        <v>194</v>
      </c>
      <c r="E66" s="89" t="s">
        <v>146</v>
      </c>
      <c r="F66" s="65" t="s">
        <v>43</v>
      </c>
      <c r="G66" s="93" t="s">
        <v>238</v>
      </c>
      <c r="H66" s="95">
        <v>6.2604166666666669E-2</v>
      </c>
      <c r="I66" s="95">
        <f t="shared" si="0"/>
        <v>0</v>
      </c>
      <c r="J66" s="75">
        <f t="shared" si="1"/>
        <v>39.933444259567388</v>
      </c>
      <c r="K66" s="83"/>
      <c r="L66" s="90"/>
    </row>
    <row r="67" spans="1:12" s="4" customFormat="1" ht="17.25" customHeight="1" x14ac:dyDescent="0.2">
      <c r="A67" s="64">
        <v>45</v>
      </c>
      <c r="B67" s="65">
        <v>53</v>
      </c>
      <c r="C67" s="65">
        <v>10092736933</v>
      </c>
      <c r="D67" s="84" t="s">
        <v>190</v>
      </c>
      <c r="E67" s="89" t="s">
        <v>121</v>
      </c>
      <c r="F67" s="65" t="s">
        <v>39</v>
      </c>
      <c r="G67" s="93" t="s">
        <v>238</v>
      </c>
      <c r="H67" s="95">
        <v>6.2604166666666669E-2</v>
      </c>
      <c r="I67" s="95">
        <f t="shared" si="0"/>
        <v>0</v>
      </c>
      <c r="J67" s="75">
        <f t="shared" si="1"/>
        <v>39.933444259567388</v>
      </c>
      <c r="K67" s="83"/>
      <c r="L67" s="90"/>
    </row>
    <row r="68" spans="1:12" s="4" customFormat="1" ht="17.25" customHeight="1" x14ac:dyDescent="0.2">
      <c r="A68" s="64">
        <v>46</v>
      </c>
      <c r="B68" s="65">
        <v>84</v>
      </c>
      <c r="C68" s="65">
        <v>10117846492</v>
      </c>
      <c r="D68" s="84" t="s">
        <v>202</v>
      </c>
      <c r="E68" s="89" t="s">
        <v>152</v>
      </c>
      <c r="F68" s="65" t="s">
        <v>43</v>
      </c>
      <c r="G68" s="93" t="s">
        <v>243</v>
      </c>
      <c r="H68" s="95">
        <v>6.2604166666666669E-2</v>
      </c>
      <c r="I68" s="95">
        <f t="shared" si="0"/>
        <v>0</v>
      </c>
      <c r="J68" s="75">
        <f t="shared" si="1"/>
        <v>39.933444259567388</v>
      </c>
      <c r="K68" s="83"/>
      <c r="L68" s="90"/>
    </row>
    <row r="69" spans="1:12" s="4" customFormat="1" ht="17.25" customHeight="1" x14ac:dyDescent="0.2">
      <c r="A69" s="64">
        <v>47</v>
      </c>
      <c r="B69" s="65">
        <v>61</v>
      </c>
      <c r="C69" s="65">
        <v>10083179096</v>
      </c>
      <c r="D69" s="84" t="s">
        <v>235</v>
      </c>
      <c r="E69" s="89" t="s">
        <v>180</v>
      </c>
      <c r="F69" s="65" t="s">
        <v>33</v>
      </c>
      <c r="G69" s="93" t="s">
        <v>239</v>
      </c>
      <c r="H69" s="95">
        <v>6.2604166666666669E-2</v>
      </c>
      <c r="I69" s="95">
        <f t="shared" si="0"/>
        <v>0</v>
      </c>
      <c r="J69" s="75">
        <f t="shared" si="1"/>
        <v>39.933444259567388</v>
      </c>
      <c r="K69" s="83"/>
      <c r="L69" s="90"/>
    </row>
    <row r="70" spans="1:12" s="4" customFormat="1" ht="17.25" customHeight="1" x14ac:dyDescent="0.2">
      <c r="A70" s="64">
        <v>48</v>
      </c>
      <c r="B70" s="65">
        <v>156</v>
      </c>
      <c r="C70" s="65">
        <v>10112339623</v>
      </c>
      <c r="D70" s="84" t="s">
        <v>216</v>
      </c>
      <c r="E70" s="89" t="s">
        <v>163</v>
      </c>
      <c r="F70" s="65" t="s">
        <v>43</v>
      </c>
      <c r="G70" s="93" t="s">
        <v>57</v>
      </c>
      <c r="H70" s="95">
        <v>6.2604166666666669E-2</v>
      </c>
      <c r="I70" s="95">
        <f t="shared" si="0"/>
        <v>0</v>
      </c>
      <c r="J70" s="75">
        <f t="shared" si="1"/>
        <v>39.933444259567388</v>
      </c>
      <c r="K70" s="83"/>
      <c r="L70" s="90"/>
    </row>
    <row r="71" spans="1:12" s="4" customFormat="1" ht="17.25" customHeight="1" x14ac:dyDescent="0.2">
      <c r="A71" s="67">
        <v>49</v>
      </c>
      <c r="B71" s="65">
        <v>24</v>
      </c>
      <c r="C71" s="66">
        <v>10119569153</v>
      </c>
      <c r="D71" s="84" t="s">
        <v>76</v>
      </c>
      <c r="E71" s="89" t="s">
        <v>77</v>
      </c>
      <c r="F71" s="65" t="s">
        <v>39</v>
      </c>
      <c r="G71" s="93" t="s">
        <v>58</v>
      </c>
      <c r="H71" s="95">
        <v>6.2604166666666669E-2</v>
      </c>
      <c r="I71" s="95">
        <f>H71-$H$23</f>
        <v>0</v>
      </c>
      <c r="J71" s="75">
        <f t="shared" si="1"/>
        <v>39.933444259567388</v>
      </c>
      <c r="K71" s="83"/>
      <c r="L71" s="90"/>
    </row>
    <row r="72" spans="1:12" s="4" customFormat="1" ht="17.25" customHeight="1" x14ac:dyDescent="0.2">
      <c r="A72" s="67">
        <v>50</v>
      </c>
      <c r="B72" s="65">
        <v>32</v>
      </c>
      <c r="C72" s="66">
        <v>10114710463</v>
      </c>
      <c r="D72" s="84" t="s">
        <v>99</v>
      </c>
      <c r="E72" s="89" t="s">
        <v>100</v>
      </c>
      <c r="F72" s="65" t="s">
        <v>43</v>
      </c>
      <c r="G72" s="93" t="s">
        <v>75</v>
      </c>
      <c r="H72" s="95">
        <v>6.2604166666666669E-2</v>
      </c>
      <c r="I72" s="95">
        <f t="shared" ref="I72:I101" si="2">H72-$H$23</f>
        <v>0</v>
      </c>
      <c r="J72" s="75">
        <f t="shared" si="1"/>
        <v>39.933444259567388</v>
      </c>
      <c r="K72" s="83"/>
      <c r="L72" s="90"/>
    </row>
    <row r="73" spans="1:12" s="4" customFormat="1" ht="17.25" customHeight="1" x14ac:dyDescent="0.2">
      <c r="A73" s="67">
        <v>51</v>
      </c>
      <c r="B73" s="65">
        <v>71</v>
      </c>
      <c r="C73" s="66">
        <v>10097304320</v>
      </c>
      <c r="D73" s="84" t="s">
        <v>205</v>
      </c>
      <c r="E73" s="89" t="s">
        <v>80</v>
      </c>
      <c r="F73" s="65" t="s">
        <v>43</v>
      </c>
      <c r="G73" s="93" t="s">
        <v>240</v>
      </c>
      <c r="H73" s="95">
        <v>6.2604166666666669E-2</v>
      </c>
      <c r="I73" s="95">
        <f t="shared" si="2"/>
        <v>0</v>
      </c>
      <c r="J73" s="75">
        <f t="shared" si="1"/>
        <v>39.933444259567388</v>
      </c>
      <c r="K73" s="83"/>
      <c r="L73" s="90"/>
    </row>
    <row r="74" spans="1:12" s="4" customFormat="1" ht="17.25" customHeight="1" x14ac:dyDescent="0.2">
      <c r="A74" s="67">
        <v>52</v>
      </c>
      <c r="B74" s="65">
        <v>93</v>
      </c>
      <c r="C74" s="66">
        <v>10096458194</v>
      </c>
      <c r="D74" s="84" t="s">
        <v>91</v>
      </c>
      <c r="E74" s="89" t="s">
        <v>92</v>
      </c>
      <c r="F74" s="65" t="s">
        <v>39</v>
      </c>
      <c r="G74" s="93" t="s">
        <v>72</v>
      </c>
      <c r="H74" s="95">
        <v>6.2604166666666669E-2</v>
      </c>
      <c r="I74" s="95">
        <f t="shared" si="2"/>
        <v>0</v>
      </c>
      <c r="J74" s="75">
        <f t="shared" si="1"/>
        <v>39.933444259567388</v>
      </c>
      <c r="K74" s="83"/>
      <c r="L74" s="90"/>
    </row>
    <row r="75" spans="1:12" s="4" customFormat="1" ht="17.25" customHeight="1" x14ac:dyDescent="0.2">
      <c r="A75" s="67">
        <v>53</v>
      </c>
      <c r="B75" s="65">
        <v>37</v>
      </c>
      <c r="C75" s="66">
        <v>10092389248</v>
      </c>
      <c r="D75" s="84" t="s">
        <v>221</v>
      </c>
      <c r="E75" s="89" t="s">
        <v>168</v>
      </c>
      <c r="F75" s="65" t="s">
        <v>44</v>
      </c>
      <c r="G75" s="93" t="s">
        <v>238</v>
      </c>
      <c r="H75" s="95">
        <v>6.2604166666666669E-2</v>
      </c>
      <c r="I75" s="95">
        <f t="shared" si="2"/>
        <v>0</v>
      </c>
      <c r="J75" s="75">
        <f t="shared" si="1"/>
        <v>39.933444259567388</v>
      </c>
      <c r="K75" s="83"/>
      <c r="L75" s="90"/>
    </row>
    <row r="76" spans="1:12" s="4" customFormat="1" ht="17.25" customHeight="1" x14ac:dyDescent="0.2">
      <c r="A76" s="67">
        <v>54</v>
      </c>
      <c r="B76" s="65">
        <v>41</v>
      </c>
      <c r="C76" s="66">
        <v>10094923675</v>
      </c>
      <c r="D76" s="84" t="s">
        <v>193</v>
      </c>
      <c r="E76" s="89" t="s">
        <v>53</v>
      </c>
      <c r="F76" s="65" t="s">
        <v>43</v>
      </c>
      <c r="G76" s="93" t="s">
        <v>238</v>
      </c>
      <c r="H76" s="95">
        <v>6.2604166666666669E-2</v>
      </c>
      <c r="I76" s="95">
        <f t="shared" si="2"/>
        <v>0</v>
      </c>
      <c r="J76" s="75">
        <f t="shared" si="1"/>
        <v>39.933444259567388</v>
      </c>
      <c r="K76" s="83"/>
      <c r="L76" s="90"/>
    </row>
    <row r="77" spans="1:12" s="4" customFormat="1" ht="17.25" customHeight="1" x14ac:dyDescent="0.2">
      <c r="A77" s="67">
        <v>55</v>
      </c>
      <c r="B77" s="65">
        <v>28</v>
      </c>
      <c r="C77" s="66">
        <v>10113498771</v>
      </c>
      <c r="D77" s="84" t="s">
        <v>79</v>
      </c>
      <c r="E77" s="89" t="s">
        <v>80</v>
      </c>
      <c r="F77" s="65" t="s">
        <v>39</v>
      </c>
      <c r="G77" s="93" t="s">
        <v>57</v>
      </c>
      <c r="H77" s="95">
        <v>6.2604166666666669E-2</v>
      </c>
      <c r="I77" s="95">
        <f t="shared" si="2"/>
        <v>0</v>
      </c>
      <c r="J77" s="75">
        <f t="shared" si="1"/>
        <v>39.933444259567388</v>
      </c>
      <c r="K77" s="83"/>
      <c r="L77" s="90"/>
    </row>
    <row r="78" spans="1:12" s="4" customFormat="1" ht="17.25" customHeight="1" x14ac:dyDescent="0.2">
      <c r="A78" s="67">
        <v>56</v>
      </c>
      <c r="B78" s="65">
        <v>57</v>
      </c>
      <c r="C78" s="66">
        <v>10089768531</v>
      </c>
      <c r="D78" s="84" t="s">
        <v>227</v>
      </c>
      <c r="E78" s="89" t="s">
        <v>173</v>
      </c>
      <c r="F78" s="65" t="s">
        <v>43</v>
      </c>
      <c r="G78" s="93" t="s">
        <v>239</v>
      </c>
      <c r="H78" s="95">
        <v>6.2604166666666669E-2</v>
      </c>
      <c r="I78" s="95">
        <f t="shared" si="2"/>
        <v>0</v>
      </c>
      <c r="J78" s="75">
        <f t="shared" si="1"/>
        <v>39.933444259567388</v>
      </c>
      <c r="K78" s="83"/>
      <c r="L78" s="90"/>
    </row>
    <row r="79" spans="1:12" s="4" customFormat="1" ht="17.25" customHeight="1" x14ac:dyDescent="0.2">
      <c r="A79" s="67">
        <v>57</v>
      </c>
      <c r="B79" s="65">
        <v>2</v>
      </c>
      <c r="C79" s="66">
        <v>10116028552</v>
      </c>
      <c r="D79" s="84" t="s">
        <v>110</v>
      </c>
      <c r="E79" s="89" t="s">
        <v>111</v>
      </c>
      <c r="F79" s="65" t="s">
        <v>43</v>
      </c>
      <c r="G79" s="93" t="s">
        <v>42</v>
      </c>
      <c r="H79" s="95">
        <v>6.2604166666666669E-2</v>
      </c>
      <c r="I79" s="95">
        <f t="shared" si="2"/>
        <v>0</v>
      </c>
      <c r="J79" s="75">
        <f t="shared" si="1"/>
        <v>39.933444259567388</v>
      </c>
      <c r="K79" s="83"/>
      <c r="L79" s="90"/>
    </row>
    <row r="80" spans="1:12" s="4" customFormat="1" ht="17.25" customHeight="1" x14ac:dyDescent="0.2">
      <c r="A80" s="67">
        <v>58</v>
      </c>
      <c r="B80" s="65">
        <v>65</v>
      </c>
      <c r="C80" s="66">
        <v>10115074316</v>
      </c>
      <c r="D80" s="84" t="s">
        <v>204</v>
      </c>
      <c r="E80" s="89" t="s">
        <v>153</v>
      </c>
      <c r="F80" s="65" t="s">
        <v>43</v>
      </c>
      <c r="G80" s="93" t="s">
        <v>240</v>
      </c>
      <c r="H80" s="95">
        <v>6.2604166666666669E-2</v>
      </c>
      <c r="I80" s="95">
        <f t="shared" si="2"/>
        <v>0</v>
      </c>
      <c r="J80" s="75">
        <f t="shared" si="1"/>
        <v>39.933444259567388</v>
      </c>
      <c r="K80" s="83"/>
      <c r="L80" s="90"/>
    </row>
    <row r="81" spans="1:12" s="4" customFormat="1" ht="17.25" customHeight="1" x14ac:dyDescent="0.2">
      <c r="A81" s="67">
        <v>59</v>
      </c>
      <c r="B81" s="65">
        <v>22</v>
      </c>
      <c r="C81" s="66">
        <v>10081412080</v>
      </c>
      <c r="D81" s="84" t="s">
        <v>88</v>
      </c>
      <c r="E81" s="89" t="s">
        <v>89</v>
      </c>
      <c r="F81" s="65" t="s">
        <v>33</v>
      </c>
      <c r="G81" s="93" t="s">
        <v>67</v>
      </c>
      <c r="H81" s="95">
        <v>6.2638888888888897E-2</v>
      </c>
      <c r="I81" s="95">
        <f t="shared" si="2"/>
        <v>3.472222222222765E-5</v>
      </c>
      <c r="J81" s="75">
        <f t="shared" si="1"/>
        <v>39.911308203991133</v>
      </c>
      <c r="K81" s="83"/>
      <c r="L81" s="90"/>
    </row>
    <row r="82" spans="1:12" s="4" customFormat="1" ht="17.25" customHeight="1" x14ac:dyDescent="0.2">
      <c r="A82" s="67">
        <v>60</v>
      </c>
      <c r="B82" s="65">
        <v>68</v>
      </c>
      <c r="C82" s="66">
        <v>10110989701</v>
      </c>
      <c r="D82" s="84" t="s">
        <v>228</v>
      </c>
      <c r="E82" s="89" t="s">
        <v>174</v>
      </c>
      <c r="F82" s="65" t="s">
        <v>43</v>
      </c>
      <c r="G82" s="93" t="s">
        <v>240</v>
      </c>
      <c r="H82" s="95">
        <v>6.293981481481481E-2</v>
      </c>
      <c r="I82" s="95">
        <f t="shared" si="2"/>
        <v>3.3564814814814048E-4</v>
      </c>
      <c r="J82" s="75">
        <f t="shared" si="1"/>
        <v>39.720485472600224</v>
      </c>
      <c r="K82" s="83"/>
      <c r="L82" s="90"/>
    </row>
    <row r="83" spans="1:12" s="4" customFormat="1" ht="17.25" customHeight="1" x14ac:dyDescent="0.2">
      <c r="A83" s="67">
        <v>61</v>
      </c>
      <c r="B83" s="65">
        <v>83</v>
      </c>
      <c r="C83" s="66">
        <v>10083910943</v>
      </c>
      <c r="D83" s="84" t="s">
        <v>206</v>
      </c>
      <c r="E83" s="89" t="s">
        <v>154</v>
      </c>
      <c r="F83" s="65" t="s">
        <v>39</v>
      </c>
      <c r="G83" s="93" t="s">
        <v>243</v>
      </c>
      <c r="H83" s="95">
        <v>6.3171296296296295E-2</v>
      </c>
      <c r="I83" s="95">
        <f t="shared" si="2"/>
        <v>5.6712962962962576E-4</v>
      </c>
      <c r="J83" s="75">
        <f t="shared" si="1"/>
        <v>39.574935873946501</v>
      </c>
      <c r="K83" s="83"/>
      <c r="L83" s="90"/>
    </row>
    <row r="84" spans="1:12" s="4" customFormat="1" ht="17.25" customHeight="1" x14ac:dyDescent="0.2">
      <c r="A84" s="67">
        <v>62</v>
      </c>
      <c r="B84" s="65">
        <v>66</v>
      </c>
      <c r="C84" s="66">
        <v>10096408987</v>
      </c>
      <c r="D84" s="84" t="s">
        <v>203</v>
      </c>
      <c r="E84" s="89" t="s">
        <v>128</v>
      </c>
      <c r="F84" s="65" t="s">
        <v>43</v>
      </c>
      <c r="G84" s="93" t="s">
        <v>240</v>
      </c>
      <c r="H84" s="95">
        <v>6.2685185185185191E-2</v>
      </c>
      <c r="I84" s="95">
        <f t="shared" si="2"/>
        <v>8.1018518518521931E-5</v>
      </c>
      <c r="J84" s="75">
        <f t="shared" si="1"/>
        <v>39.881831610044316</v>
      </c>
      <c r="K84" s="83"/>
      <c r="L84" s="90"/>
    </row>
    <row r="85" spans="1:12" s="4" customFormat="1" ht="17.25" customHeight="1" x14ac:dyDescent="0.2">
      <c r="A85" s="67">
        <v>63</v>
      </c>
      <c r="B85" s="65">
        <v>67</v>
      </c>
      <c r="C85" s="66">
        <v>10083910842</v>
      </c>
      <c r="D85" s="84" t="s">
        <v>222</v>
      </c>
      <c r="E85" s="89" t="s">
        <v>122</v>
      </c>
      <c r="F85" s="65" t="s">
        <v>43</v>
      </c>
      <c r="G85" s="93" t="s">
        <v>240</v>
      </c>
      <c r="H85" s="95">
        <v>6.3298611111111111E-2</v>
      </c>
      <c r="I85" s="95">
        <f t="shared" si="2"/>
        <v>6.9444444444444198E-4</v>
      </c>
      <c r="J85" s="75">
        <f t="shared" si="1"/>
        <v>39.49533735600658</v>
      </c>
      <c r="K85" s="83"/>
      <c r="L85" s="90"/>
    </row>
    <row r="86" spans="1:12" s="4" customFormat="1" ht="17.25" customHeight="1" x14ac:dyDescent="0.2">
      <c r="A86" s="67">
        <v>64</v>
      </c>
      <c r="B86" s="65">
        <v>58</v>
      </c>
      <c r="C86" s="66">
        <v>10082556882</v>
      </c>
      <c r="D86" s="84" t="s">
        <v>200</v>
      </c>
      <c r="E86" s="89" t="s">
        <v>150</v>
      </c>
      <c r="F86" s="65" t="s">
        <v>33</v>
      </c>
      <c r="G86" s="93" t="s">
        <v>239</v>
      </c>
      <c r="H86" s="95">
        <v>6.3506944444444449E-2</v>
      </c>
      <c r="I86" s="95">
        <f t="shared" si="2"/>
        <v>9.0277777777778012E-4</v>
      </c>
      <c r="J86" s="75">
        <f t="shared" si="1"/>
        <v>39.365773646801529</v>
      </c>
      <c r="K86" s="83"/>
      <c r="L86" s="90"/>
    </row>
    <row r="87" spans="1:12" s="4" customFormat="1" ht="17.25" customHeight="1" x14ac:dyDescent="0.2">
      <c r="A87" s="67">
        <v>65</v>
      </c>
      <c r="B87" s="65">
        <v>13</v>
      </c>
      <c r="C87" s="66">
        <v>10119333525</v>
      </c>
      <c r="D87" s="84" t="s">
        <v>50</v>
      </c>
      <c r="E87" s="89" t="s">
        <v>51</v>
      </c>
      <c r="F87" s="65" t="s">
        <v>33</v>
      </c>
      <c r="G87" s="93" t="s">
        <v>45</v>
      </c>
      <c r="H87" s="95">
        <v>6.368055555555556E-2</v>
      </c>
      <c r="I87" s="95">
        <f t="shared" si="2"/>
        <v>1.0763888888888906E-3</v>
      </c>
      <c r="J87" s="75">
        <f t="shared" si="1"/>
        <v>39.258451472191929</v>
      </c>
      <c r="K87" s="83"/>
      <c r="L87" s="90"/>
    </row>
    <row r="88" spans="1:12" s="4" customFormat="1" ht="17.25" customHeight="1" x14ac:dyDescent="0.2">
      <c r="A88" s="67">
        <v>66</v>
      </c>
      <c r="B88" s="65">
        <v>15</v>
      </c>
      <c r="C88" s="66">
        <v>10076267343</v>
      </c>
      <c r="D88" s="84" t="s">
        <v>126</v>
      </c>
      <c r="E88" s="89" t="s">
        <v>127</v>
      </c>
      <c r="F88" s="65" t="s">
        <v>43</v>
      </c>
      <c r="G88" s="93" t="s">
        <v>130</v>
      </c>
      <c r="H88" s="95">
        <v>6.3900462962962964E-2</v>
      </c>
      <c r="I88" s="95">
        <f t="shared" si="2"/>
        <v>1.2962962962962954E-3</v>
      </c>
      <c r="J88" s="75">
        <f t="shared" si="1"/>
        <v>39.123347219706574</v>
      </c>
      <c r="K88" s="83"/>
      <c r="L88" s="90"/>
    </row>
    <row r="89" spans="1:12" s="4" customFormat="1" ht="17.25" customHeight="1" x14ac:dyDescent="0.2">
      <c r="A89" s="67">
        <v>67</v>
      </c>
      <c r="B89" s="65">
        <v>18</v>
      </c>
      <c r="C89" s="66">
        <v>10119245619</v>
      </c>
      <c r="D89" s="84" t="s">
        <v>231</v>
      </c>
      <c r="E89" s="89" t="s">
        <v>177</v>
      </c>
      <c r="F89" s="65" t="s">
        <v>43</v>
      </c>
      <c r="G89" s="93" t="s">
        <v>130</v>
      </c>
      <c r="H89" s="95">
        <v>6.4108796296296303E-2</v>
      </c>
      <c r="I89" s="95">
        <f t="shared" si="2"/>
        <v>1.5046296296296335E-3</v>
      </c>
      <c r="J89" s="75">
        <f t="shared" si="1"/>
        <v>38.996208701931756</v>
      </c>
      <c r="K89" s="83"/>
      <c r="L89" s="90"/>
    </row>
    <row r="90" spans="1:12" s="4" customFormat="1" ht="17.25" customHeight="1" x14ac:dyDescent="0.2">
      <c r="A90" s="67">
        <v>68</v>
      </c>
      <c r="B90" s="65">
        <v>20</v>
      </c>
      <c r="C90" s="66">
        <v>10119245215</v>
      </c>
      <c r="D90" s="84" t="s">
        <v>230</v>
      </c>
      <c r="E90" s="89" t="s">
        <v>176</v>
      </c>
      <c r="F90" s="65" t="s">
        <v>43</v>
      </c>
      <c r="G90" s="93" t="s">
        <v>130</v>
      </c>
      <c r="H90" s="95">
        <v>6.4131944444444436E-2</v>
      </c>
      <c r="I90" s="95">
        <f t="shared" si="2"/>
        <v>1.5277777777777668E-3</v>
      </c>
      <c r="J90" s="75">
        <f t="shared" si="1"/>
        <v>38.982133188955061</v>
      </c>
      <c r="K90" s="83"/>
      <c r="L90" s="90"/>
    </row>
    <row r="91" spans="1:12" s="4" customFormat="1" ht="17.25" customHeight="1" x14ac:dyDescent="0.2">
      <c r="A91" s="67">
        <v>69</v>
      </c>
      <c r="B91" s="65">
        <v>26</v>
      </c>
      <c r="C91" s="66">
        <v>10119582691</v>
      </c>
      <c r="D91" s="84" t="s">
        <v>105</v>
      </c>
      <c r="E91" s="89" t="s">
        <v>106</v>
      </c>
      <c r="F91" s="65" t="s">
        <v>43</v>
      </c>
      <c r="G91" s="93" t="s">
        <v>58</v>
      </c>
      <c r="H91" s="95">
        <v>6.430555555555556E-2</v>
      </c>
      <c r="I91" s="95">
        <f t="shared" si="2"/>
        <v>1.7013888888888912E-3</v>
      </c>
      <c r="J91" s="75">
        <f t="shared" si="1"/>
        <v>38.876889848812098</v>
      </c>
      <c r="K91" s="83"/>
      <c r="L91" s="90"/>
    </row>
    <row r="92" spans="1:12" s="4" customFormat="1" ht="17.25" customHeight="1" x14ac:dyDescent="0.2">
      <c r="A92" s="67">
        <v>70</v>
      </c>
      <c r="B92" s="65">
        <v>62</v>
      </c>
      <c r="C92" s="66">
        <v>10083185867</v>
      </c>
      <c r="D92" s="84" t="s">
        <v>234</v>
      </c>
      <c r="E92" s="89" t="s">
        <v>139</v>
      </c>
      <c r="F92" s="65" t="s">
        <v>33</v>
      </c>
      <c r="G92" s="93" t="s">
        <v>239</v>
      </c>
      <c r="H92" s="95">
        <v>6.4456018518518524E-2</v>
      </c>
      <c r="I92" s="95">
        <f t="shared" si="2"/>
        <v>1.8518518518518545E-3</v>
      </c>
      <c r="J92" s="75">
        <f t="shared" si="1"/>
        <v>38.78613754713593</v>
      </c>
      <c r="K92" s="83"/>
      <c r="L92" s="90"/>
    </row>
    <row r="93" spans="1:12" s="4" customFormat="1" ht="17.25" customHeight="1" x14ac:dyDescent="0.2">
      <c r="A93" s="67">
        <v>71</v>
      </c>
      <c r="B93" s="65">
        <v>3</v>
      </c>
      <c r="C93" s="66">
        <v>10090436720</v>
      </c>
      <c r="D93" s="84" t="s">
        <v>87</v>
      </c>
      <c r="E93" s="89" t="s">
        <v>52</v>
      </c>
      <c r="F93" s="65" t="s">
        <v>33</v>
      </c>
      <c r="G93" s="93" t="s">
        <v>42</v>
      </c>
      <c r="H93" s="95">
        <v>6.4490740740740737E-2</v>
      </c>
      <c r="I93" s="95">
        <f t="shared" si="2"/>
        <v>1.8865740740740683E-3</v>
      </c>
      <c r="J93" s="75">
        <f t="shared" si="1"/>
        <v>38.765254845656855</v>
      </c>
      <c r="K93" s="83"/>
      <c r="L93" s="90"/>
    </row>
    <row r="94" spans="1:12" s="4" customFormat="1" ht="17.25" customHeight="1" x14ac:dyDescent="0.2">
      <c r="A94" s="67">
        <v>72</v>
      </c>
      <c r="B94" s="65">
        <v>10</v>
      </c>
      <c r="C94" s="66">
        <v>10092384194</v>
      </c>
      <c r="D94" s="84" t="s">
        <v>85</v>
      </c>
      <c r="E94" s="89" t="s">
        <v>86</v>
      </c>
      <c r="F94" s="65" t="s">
        <v>39</v>
      </c>
      <c r="G94" s="93" t="s">
        <v>45</v>
      </c>
      <c r="H94" s="95">
        <v>6.4571759259259259E-2</v>
      </c>
      <c r="I94" s="95">
        <f t="shared" si="2"/>
        <v>1.9675925925925902E-3</v>
      </c>
      <c r="J94" s="75">
        <f t="shared" si="1"/>
        <v>38.716615880982253</v>
      </c>
      <c r="K94" s="83"/>
      <c r="L94" s="90"/>
    </row>
    <row r="95" spans="1:12" s="4" customFormat="1" ht="17.25" customHeight="1" x14ac:dyDescent="0.2">
      <c r="A95" s="67">
        <v>73</v>
      </c>
      <c r="B95" s="65">
        <v>85</v>
      </c>
      <c r="C95" s="66">
        <v>10089792577</v>
      </c>
      <c r="D95" s="84" t="s">
        <v>197</v>
      </c>
      <c r="E95" s="89" t="s">
        <v>148</v>
      </c>
      <c r="F95" s="65" t="s">
        <v>43</v>
      </c>
      <c r="G95" s="93" t="s">
        <v>242</v>
      </c>
      <c r="H95" s="95">
        <v>6.4884259259259267E-2</v>
      </c>
      <c r="I95" s="95">
        <f t="shared" si="2"/>
        <v>2.2800925925925974E-3</v>
      </c>
      <c r="J95" s="75">
        <f t="shared" si="1"/>
        <v>38.530146271851585</v>
      </c>
      <c r="K95" s="83"/>
      <c r="L95" s="90"/>
    </row>
    <row r="96" spans="1:12" s="4" customFormat="1" ht="17.25" customHeight="1" x14ac:dyDescent="0.2">
      <c r="A96" s="67">
        <v>74</v>
      </c>
      <c r="B96" s="65">
        <v>35</v>
      </c>
      <c r="C96" s="66">
        <v>10091971845</v>
      </c>
      <c r="D96" s="84" t="s">
        <v>220</v>
      </c>
      <c r="E96" s="89" t="s">
        <v>167</v>
      </c>
      <c r="F96" s="65" t="s">
        <v>43</v>
      </c>
      <c r="G96" s="93" t="s">
        <v>238</v>
      </c>
      <c r="H96" s="95">
        <v>6.4895833333333333E-2</v>
      </c>
      <c r="I96" s="95">
        <f t="shared" si="2"/>
        <v>2.2916666666666641E-3</v>
      </c>
      <c r="J96" s="75">
        <f t="shared" si="1"/>
        <v>38.523274478330656</v>
      </c>
      <c r="K96" s="83"/>
      <c r="L96" s="90"/>
    </row>
    <row r="97" spans="1:12" s="4" customFormat="1" ht="17.25" customHeight="1" x14ac:dyDescent="0.2">
      <c r="A97" s="67">
        <v>75</v>
      </c>
      <c r="B97" s="65">
        <v>76</v>
      </c>
      <c r="C97" s="66">
        <v>10104925082</v>
      </c>
      <c r="D97" s="84" t="s">
        <v>218</v>
      </c>
      <c r="E97" s="89" t="s">
        <v>165</v>
      </c>
      <c r="F97" s="65" t="s">
        <v>43</v>
      </c>
      <c r="G97" s="93" t="s">
        <v>240</v>
      </c>
      <c r="H97" s="95">
        <v>6.5023148148148149E-2</v>
      </c>
      <c r="I97" s="95">
        <f t="shared" si="2"/>
        <v>2.4189814814814803E-3</v>
      </c>
      <c r="J97" s="75">
        <f t="shared" si="1"/>
        <v>38.447846208615168</v>
      </c>
      <c r="K97" s="83"/>
      <c r="L97" s="90"/>
    </row>
    <row r="98" spans="1:12" s="4" customFormat="1" ht="17.25" customHeight="1" x14ac:dyDescent="0.2">
      <c r="A98" s="67">
        <v>76</v>
      </c>
      <c r="B98" s="65">
        <v>89</v>
      </c>
      <c r="C98" s="66">
        <v>10096431623</v>
      </c>
      <c r="D98" s="84" t="s">
        <v>112</v>
      </c>
      <c r="E98" s="89" t="s">
        <v>113</v>
      </c>
      <c r="F98" s="65" t="s">
        <v>39</v>
      </c>
      <c r="G98" s="93" t="s">
        <v>72</v>
      </c>
      <c r="H98" s="95">
        <v>6.5104166666666671E-2</v>
      </c>
      <c r="I98" s="95">
        <f t="shared" si="2"/>
        <v>2.5000000000000022E-3</v>
      </c>
      <c r="J98" s="75">
        <f t="shared" si="1"/>
        <v>38.4</v>
      </c>
      <c r="K98" s="83"/>
      <c r="L98" s="90"/>
    </row>
    <row r="99" spans="1:12" s="4" customFormat="1" ht="17.25" customHeight="1" x14ac:dyDescent="0.2">
      <c r="A99" s="67">
        <v>77</v>
      </c>
      <c r="B99" s="65">
        <v>157</v>
      </c>
      <c r="C99" s="66">
        <v>10103714909</v>
      </c>
      <c r="D99" s="84" t="s">
        <v>209</v>
      </c>
      <c r="E99" s="89" t="s">
        <v>157</v>
      </c>
      <c r="F99" s="65" t="s">
        <v>43</v>
      </c>
      <c r="G99" s="93" t="s">
        <v>57</v>
      </c>
      <c r="H99" s="95">
        <v>6.4953703703703694E-2</v>
      </c>
      <c r="I99" s="95">
        <f t="shared" si="2"/>
        <v>2.349537037037025E-3</v>
      </c>
      <c r="J99" s="75">
        <f t="shared" si="1"/>
        <v>38.488952245188884</v>
      </c>
      <c r="K99" s="83"/>
      <c r="L99" s="90"/>
    </row>
    <row r="100" spans="1:12" s="4" customFormat="1" ht="17.25" customHeight="1" x14ac:dyDescent="0.2">
      <c r="A100" s="67">
        <v>78</v>
      </c>
      <c r="B100" s="65">
        <v>17</v>
      </c>
      <c r="C100" s="66">
        <v>10119617855</v>
      </c>
      <c r="D100" s="84" t="s">
        <v>123</v>
      </c>
      <c r="E100" s="89" t="s">
        <v>124</v>
      </c>
      <c r="F100" s="65" t="s">
        <v>43</v>
      </c>
      <c r="G100" s="93" t="s">
        <v>130</v>
      </c>
      <c r="H100" s="95">
        <v>6.7048611111111114E-2</v>
      </c>
      <c r="I100" s="95">
        <f t="shared" si="2"/>
        <v>4.4444444444444453E-3</v>
      </c>
      <c r="J100" s="75">
        <f t="shared" si="1"/>
        <v>37.286380113930605</v>
      </c>
      <c r="K100" s="83"/>
      <c r="L100" s="90"/>
    </row>
    <row r="101" spans="1:12" s="4" customFormat="1" ht="17.25" customHeight="1" x14ac:dyDescent="0.2">
      <c r="A101" s="67">
        <v>79</v>
      </c>
      <c r="B101" s="65">
        <v>19</v>
      </c>
      <c r="C101" s="66"/>
      <c r="D101" s="84" t="s">
        <v>232</v>
      </c>
      <c r="E101" s="89" t="s">
        <v>178</v>
      </c>
      <c r="F101" s="65" t="s">
        <v>43</v>
      </c>
      <c r="G101" s="93" t="s">
        <v>130</v>
      </c>
      <c r="H101" s="95">
        <v>6.7094907407407409E-2</v>
      </c>
      <c r="I101" s="95">
        <f t="shared" si="2"/>
        <v>4.4907407407407396E-3</v>
      </c>
      <c r="J101" s="75">
        <f t="shared" si="1"/>
        <v>37.260652061411072</v>
      </c>
      <c r="K101" s="83"/>
      <c r="L101" s="90"/>
    </row>
    <row r="102" spans="1:12" s="4" customFormat="1" ht="17.25" customHeight="1" x14ac:dyDescent="0.2">
      <c r="A102" s="67">
        <v>80</v>
      </c>
      <c r="B102" s="65">
        <v>95</v>
      </c>
      <c r="C102" s="66"/>
      <c r="D102" s="84" t="s">
        <v>233</v>
      </c>
      <c r="E102" s="89" t="s">
        <v>179</v>
      </c>
      <c r="F102" s="65" t="s">
        <v>44</v>
      </c>
      <c r="G102" s="93" t="s">
        <v>244</v>
      </c>
      <c r="H102" s="95"/>
      <c r="I102" s="95"/>
      <c r="J102" s="75" t="str">
        <f t="shared" si="1"/>
        <v/>
      </c>
      <c r="K102" s="83"/>
      <c r="L102" s="90"/>
    </row>
    <row r="103" spans="1:12" s="4" customFormat="1" ht="17.25" customHeight="1" x14ac:dyDescent="0.2">
      <c r="A103" s="67" t="s">
        <v>250</v>
      </c>
      <c r="B103" s="65">
        <v>36</v>
      </c>
      <c r="C103" s="66">
        <v>10083942871</v>
      </c>
      <c r="D103" s="84" t="s">
        <v>223</v>
      </c>
      <c r="E103" s="89" t="s">
        <v>169</v>
      </c>
      <c r="F103" s="65" t="s">
        <v>39</v>
      </c>
      <c r="G103" s="93" t="s">
        <v>238</v>
      </c>
      <c r="H103" s="95"/>
      <c r="I103" s="95"/>
      <c r="J103" s="75" t="str">
        <f t="shared" si="1"/>
        <v/>
      </c>
      <c r="K103" s="83"/>
      <c r="L103" s="90"/>
    </row>
    <row r="104" spans="1:12" s="4" customFormat="1" ht="17.25" customHeight="1" x14ac:dyDescent="0.2">
      <c r="A104" s="67" t="s">
        <v>250</v>
      </c>
      <c r="B104" s="65">
        <v>69</v>
      </c>
      <c r="C104" s="66">
        <v>10113559601</v>
      </c>
      <c r="D104" s="84" t="s">
        <v>229</v>
      </c>
      <c r="E104" s="89" t="s">
        <v>175</v>
      </c>
      <c r="F104" s="65" t="s">
        <v>43</v>
      </c>
      <c r="G104" s="93" t="s">
        <v>240</v>
      </c>
      <c r="H104" s="95"/>
      <c r="I104" s="95"/>
      <c r="J104" s="75" t="str">
        <f t="shared" si="1"/>
        <v/>
      </c>
      <c r="K104" s="83"/>
      <c r="L104" s="90"/>
    </row>
    <row r="105" spans="1:12" s="4" customFormat="1" ht="17.25" customHeight="1" x14ac:dyDescent="0.2">
      <c r="A105" s="67" t="s">
        <v>250</v>
      </c>
      <c r="B105" s="65">
        <v>72</v>
      </c>
      <c r="C105" s="66">
        <v>10113611030</v>
      </c>
      <c r="D105" s="84" t="s">
        <v>224</v>
      </c>
      <c r="E105" s="89" t="s">
        <v>170</v>
      </c>
      <c r="F105" s="65" t="s">
        <v>43</v>
      </c>
      <c r="G105" s="93" t="s">
        <v>240</v>
      </c>
      <c r="H105" s="95"/>
      <c r="I105" s="95"/>
      <c r="J105" s="75" t="str">
        <f t="shared" si="1"/>
        <v/>
      </c>
      <c r="K105" s="83"/>
      <c r="L105" s="90"/>
    </row>
    <row r="106" spans="1:12" s="4" customFormat="1" ht="17.25" customHeight="1" x14ac:dyDescent="0.2">
      <c r="A106" s="67" t="s">
        <v>250</v>
      </c>
      <c r="B106" s="65">
        <v>64</v>
      </c>
      <c r="C106" s="66">
        <v>10105977534</v>
      </c>
      <c r="D106" s="84" t="s">
        <v>214</v>
      </c>
      <c r="E106" s="89" t="s">
        <v>161</v>
      </c>
      <c r="F106" s="65" t="s">
        <v>43</v>
      </c>
      <c r="G106" s="93" t="s">
        <v>240</v>
      </c>
      <c r="H106" s="95"/>
      <c r="I106" s="95"/>
      <c r="J106" s="75" t="str">
        <f t="shared" si="1"/>
        <v/>
      </c>
      <c r="K106" s="83"/>
      <c r="L106" s="90"/>
    </row>
    <row r="107" spans="1:12" s="4" customFormat="1" ht="17.25" customHeight="1" x14ac:dyDescent="0.2">
      <c r="A107" s="67" t="s">
        <v>250</v>
      </c>
      <c r="B107" s="65">
        <v>25</v>
      </c>
      <c r="C107" s="66">
        <v>10119354642</v>
      </c>
      <c r="D107" s="84" t="s">
        <v>108</v>
      </c>
      <c r="E107" s="89" t="s">
        <v>109</v>
      </c>
      <c r="F107" s="66" t="s">
        <v>43</v>
      </c>
      <c r="G107" s="93" t="s">
        <v>58</v>
      </c>
      <c r="H107" s="95"/>
      <c r="I107" s="95"/>
      <c r="J107" s="75" t="str">
        <f t="shared" si="1"/>
        <v/>
      </c>
      <c r="K107" s="83"/>
      <c r="L107" s="90"/>
    </row>
    <row r="108" spans="1:12" s="4" customFormat="1" ht="17.25" customHeight="1" x14ac:dyDescent="0.2">
      <c r="A108" s="67" t="s">
        <v>250</v>
      </c>
      <c r="B108" s="65">
        <v>63</v>
      </c>
      <c r="C108" s="65">
        <v>10105091501</v>
      </c>
      <c r="D108" s="84" t="s">
        <v>225</v>
      </c>
      <c r="E108" s="89" t="s">
        <v>171</v>
      </c>
      <c r="F108" s="65" t="s">
        <v>39</v>
      </c>
      <c r="G108" s="93" t="s">
        <v>240</v>
      </c>
      <c r="H108" s="95"/>
      <c r="I108" s="95"/>
      <c r="J108" s="75" t="str">
        <f t="shared" si="1"/>
        <v/>
      </c>
      <c r="K108" s="83"/>
      <c r="L108" s="90"/>
    </row>
    <row r="109" spans="1:12" s="4" customFormat="1" ht="17.25" customHeight="1" x14ac:dyDescent="0.2">
      <c r="A109" s="67" t="s">
        <v>250</v>
      </c>
      <c r="B109" s="65">
        <v>1</v>
      </c>
      <c r="C109" s="66">
        <v>10119067177</v>
      </c>
      <c r="D109" s="84" t="s">
        <v>120</v>
      </c>
      <c r="E109" s="89" t="s">
        <v>121</v>
      </c>
      <c r="F109" s="65" t="s">
        <v>43</v>
      </c>
      <c r="G109" s="93" t="s">
        <v>42</v>
      </c>
      <c r="H109" s="95"/>
      <c r="I109" s="95"/>
      <c r="J109" s="75" t="str">
        <f t="shared" si="1"/>
        <v/>
      </c>
      <c r="K109" s="83"/>
      <c r="L109" s="90"/>
    </row>
    <row r="110" spans="1:12" s="4" customFormat="1" ht="17.25" customHeight="1" thickBot="1" x14ac:dyDescent="0.25">
      <c r="A110" s="68" t="s">
        <v>251</v>
      </c>
      <c r="B110" s="69">
        <v>80</v>
      </c>
      <c r="C110" s="69"/>
      <c r="D110" s="85" t="s">
        <v>236</v>
      </c>
      <c r="E110" s="91" t="s">
        <v>181</v>
      </c>
      <c r="F110" s="70" t="s">
        <v>43</v>
      </c>
      <c r="G110" s="94" t="s">
        <v>240</v>
      </c>
      <c r="H110" s="97"/>
      <c r="I110" s="97"/>
      <c r="J110" s="87" t="str">
        <f t="shared" si="1"/>
        <v/>
      </c>
      <c r="K110" s="86"/>
      <c r="L110" s="92"/>
    </row>
    <row r="111" spans="1:12" s="4" customFormat="1" ht="4.5" customHeight="1" thickTop="1" thickBot="1" x14ac:dyDescent="0.25">
      <c r="A111" s="56"/>
      <c r="B111" s="60"/>
      <c r="C111" s="61"/>
      <c r="D111" s="42"/>
      <c r="E111" s="42"/>
      <c r="F111" s="56"/>
      <c r="G111" s="42"/>
      <c r="H111" s="62"/>
      <c r="I111" s="62"/>
      <c r="J111" s="63"/>
      <c r="K111" s="63"/>
      <c r="L111" s="63"/>
    </row>
    <row r="112" spans="1:12" s="4" customFormat="1" ht="18" customHeight="1" thickTop="1" x14ac:dyDescent="0.2">
      <c r="A112" s="118" t="s">
        <v>5</v>
      </c>
      <c r="B112" s="119"/>
      <c r="C112" s="119"/>
      <c r="D112" s="119"/>
      <c r="E112" s="54"/>
      <c r="F112" s="54"/>
      <c r="G112" s="119" t="s">
        <v>6</v>
      </c>
      <c r="H112" s="119"/>
      <c r="I112" s="119"/>
      <c r="J112" s="119"/>
      <c r="K112" s="119"/>
      <c r="L112" s="120"/>
    </row>
    <row r="113" spans="1:12" s="4" customFormat="1" ht="12" customHeight="1" x14ac:dyDescent="0.2">
      <c r="A113" s="29" t="s">
        <v>253</v>
      </c>
      <c r="B113" s="30"/>
      <c r="C113" s="33"/>
      <c r="D113" s="31"/>
      <c r="E113" s="43"/>
      <c r="F113" s="44"/>
      <c r="G113" s="78" t="s">
        <v>34</v>
      </c>
      <c r="H113" s="57">
        <v>16</v>
      </c>
      <c r="I113" s="58"/>
      <c r="J113" s="1"/>
      <c r="K113" s="76" t="s">
        <v>32</v>
      </c>
      <c r="L113" s="55">
        <f>COUNTIF(F23:F110,"ЗМС")</f>
        <v>0</v>
      </c>
    </row>
    <row r="114" spans="1:12" s="4" customFormat="1" ht="12" customHeight="1" x14ac:dyDescent="0.2">
      <c r="A114" s="29" t="s">
        <v>254</v>
      </c>
      <c r="B114" s="8"/>
      <c r="C114" s="34"/>
      <c r="D114" s="23"/>
      <c r="E114" s="45"/>
      <c r="F114" s="46"/>
      <c r="G114" s="78" t="s">
        <v>27</v>
      </c>
      <c r="H114" s="57">
        <f>H115+H120</f>
        <v>88</v>
      </c>
      <c r="I114" s="58"/>
      <c r="J114" s="1"/>
      <c r="K114" s="76" t="s">
        <v>21</v>
      </c>
      <c r="L114" s="55">
        <f>COUNTIF(F23:F110,"МСМК")</f>
        <v>0</v>
      </c>
    </row>
    <row r="115" spans="1:12" s="4" customFormat="1" ht="12" customHeight="1" x14ac:dyDescent="0.2">
      <c r="A115" s="29" t="s">
        <v>237</v>
      </c>
      <c r="B115" s="8"/>
      <c r="C115" s="35"/>
      <c r="D115" s="23"/>
      <c r="E115" s="45"/>
      <c r="F115" s="46"/>
      <c r="G115" s="78" t="s">
        <v>28</v>
      </c>
      <c r="H115" s="57">
        <f>H116+H117+H119</f>
        <v>87</v>
      </c>
      <c r="I115" s="58"/>
      <c r="J115" s="1"/>
      <c r="K115" s="76" t="s">
        <v>24</v>
      </c>
      <c r="L115" s="55">
        <f>COUNTIF(F23:F110,"МС")</f>
        <v>0</v>
      </c>
    </row>
    <row r="116" spans="1:12" s="4" customFormat="1" ht="12" customHeight="1" x14ac:dyDescent="0.2">
      <c r="A116" s="29" t="s">
        <v>129</v>
      </c>
      <c r="B116" s="8"/>
      <c r="C116" s="35"/>
      <c r="D116" s="23"/>
      <c r="G116" s="78" t="s">
        <v>29</v>
      </c>
      <c r="H116" s="57">
        <f>COUNT(A23:A110)</f>
        <v>80</v>
      </c>
      <c r="I116" s="58"/>
      <c r="J116" s="1"/>
      <c r="K116" s="76" t="s">
        <v>33</v>
      </c>
      <c r="L116" s="55">
        <f>COUNTIF(F23:F110,"КМС")</f>
        <v>22</v>
      </c>
    </row>
    <row r="117" spans="1:12" s="4" customFormat="1" ht="12" customHeight="1" x14ac:dyDescent="0.2">
      <c r="A117" s="81"/>
      <c r="B117" s="8"/>
      <c r="C117" s="35"/>
      <c r="D117" s="23"/>
      <c r="E117" s="45"/>
      <c r="F117" s="46"/>
      <c r="G117" s="78" t="s">
        <v>30</v>
      </c>
      <c r="H117" s="57">
        <f>COUNTIF(A23:A110,"НФ")</f>
        <v>7</v>
      </c>
      <c r="I117" s="58"/>
      <c r="J117" s="1"/>
      <c r="K117" s="76" t="s">
        <v>39</v>
      </c>
      <c r="L117" s="55">
        <f>COUNTIF(F23:F110,"1 СР")</f>
        <v>19</v>
      </c>
    </row>
    <row r="118" spans="1:12" s="4" customFormat="1" ht="12" customHeight="1" x14ac:dyDescent="0.2">
      <c r="A118" s="29"/>
      <c r="B118" s="8"/>
      <c r="C118" s="35"/>
      <c r="D118" s="23"/>
      <c r="E118" s="45"/>
      <c r="F118" s="46"/>
      <c r="G118" s="76" t="s">
        <v>46</v>
      </c>
      <c r="H118" s="77">
        <f>COUNTIF(A23:A110,"ЛИМ")</f>
        <v>0</v>
      </c>
      <c r="I118" s="58"/>
      <c r="J118" s="1"/>
      <c r="K118" s="40" t="s">
        <v>43</v>
      </c>
      <c r="L118" s="51">
        <f>COUNTIF(F23:F110,"2 СР")</f>
        <v>43</v>
      </c>
    </row>
    <row r="119" spans="1:12" s="4" customFormat="1" ht="12" customHeight="1" x14ac:dyDescent="0.2">
      <c r="A119" s="29"/>
      <c r="B119" s="8"/>
      <c r="C119" s="8"/>
      <c r="D119" s="23"/>
      <c r="E119" s="45"/>
      <c r="F119" s="46"/>
      <c r="G119" s="78" t="s">
        <v>35</v>
      </c>
      <c r="H119" s="57">
        <f>COUNTIF(A23:A110,"ДСКВ")</f>
        <v>0</v>
      </c>
      <c r="I119" s="58"/>
      <c r="J119" s="1"/>
      <c r="K119" s="40" t="s">
        <v>44</v>
      </c>
      <c r="L119" s="55">
        <f>COUNTIF(F23:F110,"3 СР")</f>
        <v>4</v>
      </c>
    </row>
    <row r="120" spans="1:12" s="4" customFormat="1" ht="12" customHeight="1" x14ac:dyDescent="0.2">
      <c r="A120" s="29"/>
      <c r="B120" s="8"/>
      <c r="C120" s="8"/>
      <c r="D120" s="23"/>
      <c r="E120" s="47"/>
      <c r="F120" s="48"/>
      <c r="G120" s="78" t="s">
        <v>31</v>
      </c>
      <c r="H120" s="57">
        <f>COUNTIF(A23:A110,"НС")</f>
        <v>1</v>
      </c>
      <c r="I120" s="59"/>
      <c r="J120" s="79"/>
      <c r="K120" s="80"/>
      <c r="L120" s="82"/>
    </row>
    <row r="121" spans="1:12" s="4" customFormat="1" ht="6.75" customHeight="1" x14ac:dyDescent="0.2">
      <c r="A121" s="16"/>
      <c r="B121" s="74"/>
      <c r="C121" s="74"/>
      <c r="D121" s="1"/>
      <c r="E121" s="1"/>
      <c r="F121" s="1"/>
      <c r="G121" s="1"/>
      <c r="H121" s="1"/>
      <c r="I121" s="1"/>
      <c r="J121" s="41"/>
      <c r="K121" s="1"/>
      <c r="L121" s="17"/>
    </row>
    <row r="122" spans="1:12" s="4" customFormat="1" ht="15.75" customHeight="1" x14ac:dyDescent="0.2">
      <c r="A122" s="117" t="s">
        <v>3</v>
      </c>
      <c r="B122" s="99"/>
      <c r="C122" s="99"/>
      <c r="D122" s="99"/>
      <c r="E122" s="99" t="s">
        <v>12</v>
      </c>
      <c r="F122" s="99"/>
      <c r="G122" s="99"/>
      <c r="H122" s="99" t="s">
        <v>4</v>
      </c>
      <c r="I122" s="99"/>
      <c r="J122" s="99"/>
      <c r="K122" s="99" t="s">
        <v>131</v>
      </c>
      <c r="L122" s="100"/>
    </row>
    <row r="123" spans="1:12" s="4" customFormat="1" ht="9.75" customHeight="1" x14ac:dyDescent="0.2">
      <c r="A123" s="102"/>
      <c r="B123" s="103"/>
      <c r="C123" s="103"/>
      <c r="D123" s="103"/>
      <c r="E123" s="103"/>
      <c r="F123" s="107"/>
      <c r="G123" s="107"/>
      <c r="H123" s="107"/>
      <c r="I123" s="107"/>
      <c r="J123" s="107"/>
      <c r="K123" s="107"/>
      <c r="L123" s="108"/>
    </row>
    <row r="124" spans="1:12" s="4" customFormat="1" ht="9.75" customHeight="1" x14ac:dyDescent="0.2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3"/>
    </row>
    <row r="125" spans="1:12" s="4" customFormat="1" ht="9.75" customHeight="1" x14ac:dyDescent="0.2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3"/>
    </row>
    <row r="126" spans="1:12" s="4" customFormat="1" ht="9.75" customHeight="1" x14ac:dyDescent="0.2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3"/>
    </row>
    <row r="127" spans="1:12" s="4" customFormat="1" ht="9.75" customHeight="1" x14ac:dyDescent="0.2">
      <c r="A127" s="102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9"/>
    </row>
    <row r="128" spans="1:12" s="4" customFormat="1" ht="9.75" customHeight="1" x14ac:dyDescent="0.2">
      <c r="A128" s="102"/>
      <c r="B128" s="103"/>
      <c r="C128" s="103"/>
      <c r="D128" s="103"/>
      <c r="E128" s="103"/>
      <c r="F128" s="104"/>
      <c r="G128" s="104"/>
      <c r="H128" s="104"/>
      <c r="I128" s="104"/>
      <c r="J128" s="104"/>
      <c r="K128" s="104"/>
      <c r="L128" s="105"/>
    </row>
    <row r="129" spans="1:12" s="4" customFormat="1" ht="15.75" customHeight="1" thickBot="1" x14ac:dyDescent="0.25">
      <c r="A129" s="106"/>
      <c r="B129" s="98"/>
      <c r="C129" s="98"/>
      <c r="D129" s="98"/>
      <c r="E129" s="98" t="str">
        <f>G17</f>
        <v>ВОСТРУХИН М.Н. (ВК, г. САРАТОВ)</v>
      </c>
      <c r="F129" s="98"/>
      <c r="G129" s="98"/>
      <c r="H129" s="98" t="str">
        <f>G18</f>
        <v>ГАЙДАРЕНКО С.С. (1К, г. САРАТОВ)</v>
      </c>
      <c r="I129" s="98"/>
      <c r="J129" s="98"/>
      <c r="K129" s="98" t="str">
        <f>G19</f>
        <v>ТРУШИН Б.К. (ВК, г. САРАТОВ)</v>
      </c>
      <c r="L129" s="101"/>
    </row>
    <row r="130" spans="1:12" s="4" customFormat="1" ht="14.25" customHeight="1" thickTop="1" x14ac:dyDescent="0.2">
      <c r="A130" s="1"/>
      <c r="B130" s="13"/>
      <c r="C130" s="13"/>
      <c r="D130" s="1"/>
      <c r="E130" s="1"/>
      <c r="F130" s="1"/>
      <c r="G130" s="1"/>
      <c r="H130" s="1"/>
      <c r="I130" s="1"/>
      <c r="J130" s="41"/>
      <c r="K130" s="1"/>
      <c r="L130" s="1"/>
    </row>
    <row r="138" spans="1:12" ht="9.75" customHeight="1" x14ac:dyDescent="0.2"/>
  </sheetData>
  <mergeCells count="47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H15:L15"/>
    <mergeCell ref="E21:E22"/>
    <mergeCell ref="A122:D122"/>
    <mergeCell ref="F21:F22"/>
    <mergeCell ref="G21:G22"/>
    <mergeCell ref="H21:H22"/>
    <mergeCell ref="A112:D112"/>
    <mergeCell ref="G112:L112"/>
    <mergeCell ref="L21:L22"/>
    <mergeCell ref="A15:G15"/>
    <mergeCell ref="K21:K22"/>
    <mergeCell ref="I21:I22"/>
    <mergeCell ref="H16:L16"/>
    <mergeCell ref="J21:J22"/>
    <mergeCell ref="H17:L17"/>
    <mergeCell ref="H18:L18"/>
    <mergeCell ref="C21:C22"/>
    <mergeCell ref="D21:D22"/>
    <mergeCell ref="A21:A22"/>
    <mergeCell ref="B21:B22"/>
    <mergeCell ref="E122:G122"/>
    <mergeCell ref="E129:G129"/>
    <mergeCell ref="H122:J122"/>
    <mergeCell ref="H129:J129"/>
    <mergeCell ref="K122:L122"/>
    <mergeCell ref="K129:L129"/>
    <mergeCell ref="A128:E128"/>
    <mergeCell ref="F128:L128"/>
    <mergeCell ref="A129:D129"/>
    <mergeCell ref="A123:E123"/>
    <mergeCell ref="F123:L123"/>
    <mergeCell ref="A127:E127"/>
    <mergeCell ref="F127:L127"/>
  </mergeCells>
  <conditionalFormatting sqref="B113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19:G120 G113:G117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 на время</vt:lpstr>
      <vt:lpstr>'индивидуальная гонка на время'!Заголовки_для_печати</vt:lpstr>
      <vt:lpstr>'индивидуальная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2021-09-01T13:46:44Z</dcterms:modified>
</cp:coreProperties>
</file>