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28-06-2022_11-36-56\"/>
    </mc:Choice>
  </mc:AlternateContent>
  <bookViews>
    <workbookView xWindow="0" yWindow="0" windowWidth="20490" windowHeight="7755" tabRatio="500"/>
  </bookViews>
  <sheets>
    <sheet name="Итог прот ВМХ гонка классик" sheetId="2" r:id="rId1"/>
  </sheets>
  <definedNames>
    <definedName name="_xlnm._FilterDatabase" localSheetId="0" hidden="1">'Итог прот ВМХ гонка классик'!$A$21:$J$21</definedName>
    <definedName name="_xlnm.Print_Titles" localSheetId="0">'Итог прот ВМХ гонка классик'!$21:$21</definedName>
    <definedName name="_xlnm.Print_Area" localSheetId="0">'Итог прот ВМХ гонка классик'!$A$1:$J$39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1" i="2" l="1"/>
  <c r="J30" i="2"/>
  <c r="J29" i="2"/>
  <c r="J28" i="2"/>
  <c r="H28" i="2" l="1"/>
  <c r="I39" i="2" l="1"/>
  <c r="G39" i="2"/>
  <c r="D39" i="2"/>
  <c r="H31" i="2"/>
  <c r="H30" i="2"/>
  <c r="H29" i="2"/>
  <c r="J27" i="2"/>
  <c r="J26" i="2"/>
  <c r="J25" i="2"/>
  <c r="H27" i="2" l="1"/>
  <c r="H26" i="2" s="1"/>
</calcChain>
</file>

<file path=xl/sharedStrings.xml><?xml version="1.0" encoding="utf-8"?>
<sst xmlns="http://schemas.openxmlformats.org/spreadsheetml/2006/main" count="69" uniqueCount="68">
  <si>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</si>
  <si>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</si>
  <si>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</si>
  <si>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</si>
  <si>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</si>
  <si>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</si>
  <si>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</si>
  <si>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</si>
  <si>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</si>
  <si>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</si>
  <si>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</si>
  <si>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</si>
  <si>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</si>
  <si>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</si>
  <si>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</si>
  <si>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</si>
  <si>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</si>
  <si>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</si>
  <si>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</si>
  <si>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</si>
  <si>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</si>
  <si>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</si>
  <si>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</si>
  <si>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</si>
  <si>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</si>
  <si>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</si>
  <si>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</si>
  <si>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</si>
  <si>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</si>
  <si>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</si>
  <si>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</si>
  <si>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</si>
  <si>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</si>
  <si>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</si>
  <si>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</si>
  <si>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</si>
  <si>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</si>
  <si>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</si>
  <si>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</si>
  <si>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</si>
  <si>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</si>
  <si>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</si>
  <si>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</si>
  <si>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</si>
  <si>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КОЧЕТКОВ Д.А. (ВК, г. Саранск)</t>
  </si>
  <si>
    <t xml:space="preserve">НАЗВАНИЕ ТРАССЫ / РЕГ.НОМЕР: Крытый велодром </t>
  </si>
  <si>
    <t xml:space="preserve">Влажность: </t>
  </si>
  <si>
    <t>Осадки: ясно</t>
  </si>
  <si>
    <t xml:space="preserve">Ветер: </t>
  </si>
  <si>
    <t>№ ВРВС: 0080011611Я</t>
  </si>
  <si>
    <t>ВМХ - гонка - "Классик" (или "Классик" - смешанная)</t>
  </si>
  <si>
    <t>ГБУ БО СШОР "Русь"</t>
  </si>
  <si>
    <t>Министерство физической культуры и спорта Брянской области</t>
  </si>
  <si>
    <t>ГБУ БО "Центр спортивной подготовки Брянской области"</t>
  </si>
  <si>
    <t xml:space="preserve"> МЕСТО ПРОВЕДЕНИЯ: г.Брянск</t>
  </si>
  <si>
    <t>№ ЕКП 2022: 4690</t>
  </si>
  <si>
    <r>
      <t xml:space="preserve">НАЧАЛО ГОНКИ: </t>
    </r>
    <r>
      <rPr>
        <sz val="11"/>
        <rFont val="Calibri"/>
        <family val="2"/>
        <charset val="204"/>
      </rPr>
      <t>11ч 00м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</si>
  <si>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15ч 00м</t>
    </r>
  </si>
  <si>
    <t>БОЧАНОВ В.А. (ВК, г. Омск)</t>
  </si>
  <si>
    <t>БУКОВА О.Ю. (IК, г. Пенза)</t>
  </si>
  <si>
    <t>350/350</t>
  </si>
  <si>
    <t>Брянская обл.</t>
  </si>
  <si>
    <t xml:space="preserve"> ДАТА ПРОВЕДЕНИЯ: 18 июня 2022 года </t>
  </si>
  <si>
    <t>334</t>
  </si>
  <si>
    <t>Крищук Тамара</t>
  </si>
  <si>
    <t>Девушки 13-14 лет</t>
  </si>
  <si>
    <t>Температура: +25</t>
  </si>
  <si>
    <t>РОО "Федерация велосипедного спорта Брянской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</si>
</sst>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20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C0C0C0"/>
      </patternFill>
    </fill>
  </fills>
  <borders count="3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5" fillId="0" borderId="14" xfId="2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14" fillId="2" borderId="20" xfId="2" applyFont="1" applyFill="1" applyBorder="1" applyAlignment="1">
      <alignment horizontal="center" vertical="center"/>
    </xf>
    <xf numFmtId="0" fontId="14" fillId="2" borderId="21" xfId="1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14" fillId="2" borderId="24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0" fontId="5" fillId="0" borderId="27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49" fontId="11" fillId="0" borderId="16" xfId="2" applyNumberFormat="1" applyFont="1" applyBorder="1" applyAlignment="1">
      <alignment horizontal="left" vertical="center"/>
    </xf>
    <xf numFmtId="0" fontId="11" fillId="3" borderId="6" xfId="2" applyFont="1" applyFill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2" fillId="3" borderId="7" xfId="2" applyFont="1" applyFill="1" applyBorder="1" applyAlignment="1">
      <alignment horizontal="right" vertical="center"/>
    </xf>
    <xf numFmtId="0" fontId="11" fillId="3" borderId="9" xfId="2" applyFont="1" applyFill="1" applyBorder="1" applyAlignment="1">
      <alignment vertical="center"/>
    </xf>
    <xf numFmtId="0" fontId="13" fillId="3" borderId="9" xfId="2" applyFont="1" applyFill="1" applyBorder="1" applyAlignment="1">
      <alignment horizontal="left" vertical="center"/>
    </xf>
    <xf numFmtId="0" fontId="12" fillId="3" borderId="10" xfId="2" applyFont="1" applyFill="1" applyBorder="1" applyAlignment="1">
      <alignment horizontal="right" vertical="center"/>
    </xf>
    <xf numFmtId="0" fontId="10" fillId="3" borderId="13" xfId="2" applyFont="1" applyFill="1" applyBorder="1" applyAlignment="1">
      <alignment vertical="center"/>
    </xf>
    <xf numFmtId="0" fontId="10" fillId="3" borderId="14" xfId="2" applyFont="1" applyFill="1" applyBorder="1" applyAlignment="1">
      <alignment horizontal="center" vertical="center"/>
    </xf>
    <xf numFmtId="0" fontId="10" fillId="3" borderId="14" xfId="2" applyFont="1" applyFill="1" applyBorder="1" applyAlignment="1">
      <alignment vertical="center"/>
    </xf>
    <xf numFmtId="0" fontId="11" fillId="3" borderId="14" xfId="2" applyFont="1" applyFill="1" applyBorder="1" applyAlignment="1">
      <alignment vertical="center"/>
    </xf>
    <xf numFmtId="0" fontId="11" fillId="3" borderId="14" xfId="2" applyFont="1" applyFill="1" applyBorder="1" applyAlignment="1">
      <alignment horizontal="right" vertical="center"/>
    </xf>
    <xf numFmtId="0" fontId="5" fillId="3" borderId="14" xfId="2" applyFont="1" applyFill="1" applyBorder="1" applyAlignment="1">
      <alignment horizontal="right" vertical="center"/>
    </xf>
    <xf numFmtId="0" fontId="5" fillId="3" borderId="14" xfId="2" applyFont="1" applyFill="1" applyBorder="1" applyAlignment="1">
      <alignment vertical="center"/>
    </xf>
    <xf numFmtId="0" fontId="18" fillId="3" borderId="26" xfId="0" applyFont="1" applyFill="1" applyBorder="1" applyAlignment="1">
      <alignment horizontal="right" vertical="center"/>
    </xf>
    <xf numFmtId="0" fontId="14" fillId="3" borderId="15" xfId="2" applyFont="1" applyFill="1" applyBorder="1" applyAlignment="1">
      <alignment vertical="center"/>
    </xf>
    <xf numFmtId="0" fontId="14" fillId="3" borderId="16" xfId="2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29" xfId="2" applyFont="1" applyFill="1" applyBorder="1" applyAlignment="1">
      <alignment vertical="center"/>
    </xf>
    <xf numFmtId="0" fontId="5" fillId="3" borderId="17" xfId="2" applyFont="1" applyFill="1" applyBorder="1" applyAlignment="1">
      <alignment horizontal="center" vertical="center"/>
    </xf>
    <xf numFmtId="0" fontId="5" fillId="3" borderId="17" xfId="2" applyFont="1" applyFill="1" applyBorder="1" applyAlignment="1">
      <alignment vertical="center"/>
    </xf>
    <xf numFmtId="0" fontId="18" fillId="3" borderId="1" xfId="0" applyFont="1" applyFill="1" applyBorder="1" applyAlignment="1">
      <alignment horizontal="right" vertical="center"/>
    </xf>
    <xf numFmtId="0" fontId="14" fillId="3" borderId="31" xfId="2" applyFont="1" applyFill="1" applyBorder="1" applyAlignment="1">
      <alignment horizontal="left" vertical="center"/>
    </xf>
    <xf numFmtId="49" fontId="5" fillId="3" borderId="32" xfId="2" applyNumberFormat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/>
    </xf>
    <xf numFmtId="0" fontId="15" fillId="0" borderId="0" xfId="2" applyFont="1" applyFill="1" applyAlignment="1">
      <alignment vertical="center"/>
    </xf>
    <xf numFmtId="0" fontId="16" fillId="0" borderId="1" xfId="2" applyFont="1" applyBorder="1" applyAlignment="1">
      <alignment vertical="center" wrapText="1"/>
    </xf>
    <xf numFmtId="0" fontId="19" fillId="0" borderId="33" xfId="0" applyFont="1" applyFill="1" applyBorder="1" applyAlignment="1">
      <alignment horizontal="center"/>
    </xf>
    <xf numFmtId="0" fontId="19" fillId="0" borderId="34" xfId="0" applyFont="1" applyFill="1" applyBorder="1" applyAlignment="1">
      <alignment horizontal="center"/>
    </xf>
    <xf numFmtId="0" fontId="14" fillId="0" borderId="34" xfId="2" applyFont="1" applyFill="1" applyBorder="1" applyAlignment="1">
      <alignment horizontal="center" vertical="center" wrapText="1"/>
    </xf>
    <xf numFmtId="0" fontId="14" fillId="0" borderId="35" xfId="2" applyFont="1" applyFill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14" fillId="3" borderId="12" xfId="2" applyFont="1" applyFill="1" applyBorder="1" applyAlignment="1">
      <alignment horizontal="left" vertical="center"/>
    </xf>
    <xf numFmtId="0" fontId="14" fillId="2" borderId="23" xfId="2" applyFont="1" applyFill="1" applyBorder="1" applyAlignment="1">
      <alignment horizontal="center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3" borderId="5" xfId="2" applyFont="1" applyFill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4" borderId="11" xfId="2" applyFont="1" applyFill="1" applyBorder="1" applyAlignment="1">
      <alignment horizontal="center" vertical="center"/>
    </xf>
    <xf numFmtId="0" fontId="10" fillId="4" borderId="15" xfId="2" applyFont="1" applyFill="1" applyBorder="1" applyAlignment="1">
      <alignment horizontal="center" vertical="center"/>
    </xf>
    <xf numFmtId="0" fontId="10" fillId="4" borderId="16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66526</xdr:colOff>
      <xdr:row>0</xdr:row>
      <xdr:rowOff>9390</xdr:rowOff>
    </xdr:from>
    <xdr:to>
      <xdr:col>1</xdr:col>
      <xdr:colOff>464344</xdr:colOff>
      <xdr:row>2</xdr:row>
      <xdr:rowOff>273844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526" y="9390"/>
          <a:ext cx="838349" cy="83595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428624</xdr:colOff>
      <xdr:row>0</xdr:row>
      <xdr:rowOff>91050</xdr:rowOff>
    </xdr:from>
    <xdr:to>
      <xdr:col>9</xdr:col>
      <xdr:colOff>1373981</xdr:colOff>
      <xdr:row>3</xdr:row>
      <xdr:rowOff>35719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10537030" y="91050"/>
          <a:ext cx="945357" cy="801919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MH40"/>
  <sheetViews>
    <sheetView tabSelected="1" view="pageBreakPreview" topLeftCell="A16" zoomScaleNormal="100" zoomScaleSheetLayoutView="100" zoomScalePageLayoutView="95" workbookViewId="0">
      <selection activeCell="A21" sqref="A21:J21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85546875" style="2" customWidth="1"/>
    <col min="4" max="4" width="22.85546875" style="1" customWidth="1"/>
    <col min="5" max="5" width="10.7109375" style="1" customWidth="1"/>
    <col min="6" max="6" width="8.7109375" style="1" customWidth="1"/>
    <col min="7" max="7" width="21.140625" style="1" customWidth="1"/>
    <col min="8" max="8" width="35.5703125" style="1" customWidth="1"/>
    <col min="9" max="9" width="29.42578125" style="1" customWidth="1"/>
    <col min="10" max="10" width="22.85546875" style="1" customWidth="1"/>
    <col min="11" max="1022" width="9.140625" style="1"/>
  </cols>
  <sheetData>
    <row r="1" spans="1:10" ht="22.5" customHeight="1" x14ac:dyDescent="0.2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22.5" customHeight="1" x14ac:dyDescent="0.2">
      <c r="A2" s="94" t="s">
        <v>52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22.5" customHeight="1" x14ac:dyDescent="0.2">
      <c r="A3" s="94" t="s">
        <v>1</v>
      </c>
      <c r="B3" s="94"/>
      <c r="C3" s="94"/>
      <c r="D3" s="94"/>
      <c r="E3" s="94"/>
      <c r="F3" s="94"/>
      <c r="G3" s="94"/>
      <c r="H3" s="94"/>
      <c r="I3" s="94"/>
      <c r="J3" s="94"/>
    </row>
    <row r="4" spans="1:10" ht="22.5" customHeight="1" x14ac:dyDescent="0.2">
      <c r="A4" s="94" t="s">
        <v>67</v>
      </c>
      <c r="B4" s="94"/>
      <c r="C4" s="94"/>
      <c r="D4" s="94"/>
      <c r="E4" s="94"/>
      <c r="F4" s="94"/>
      <c r="G4" s="94"/>
      <c r="H4" s="94"/>
      <c r="I4" s="94"/>
      <c r="J4" s="94"/>
    </row>
    <row r="5" spans="1:10" ht="21" customHeight="1" x14ac:dyDescent="0.2">
      <c r="A5" s="94" t="s">
        <v>53</v>
      </c>
      <c r="B5" s="94"/>
      <c r="C5" s="94"/>
      <c r="D5" s="94"/>
      <c r="E5" s="94"/>
      <c r="F5" s="94"/>
      <c r="G5" s="94"/>
      <c r="H5" s="94"/>
      <c r="I5" s="94"/>
      <c r="J5" s="94"/>
    </row>
    <row r="6" spans="1:10" s="3" customFormat="1" ht="28.5" x14ac:dyDescent="0.2">
      <c r="A6" s="90" t="s">
        <v>2</v>
      </c>
      <c r="B6" s="90"/>
      <c r="C6" s="90"/>
      <c r="D6" s="90"/>
      <c r="E6" s="90"/>
      <c r="F6" s="90"/>
      <c r="G6" s="90"/>
      <c r="H6" s="90"/>
      <c r="I6" s="90"/>
      <c r="J6" s="90"/>
    </row>
    <row r="7" spans="1:10" s="3" customFormat="1" ht="18" customHeight="1" x14ac:dyDescent="0.2">
      <c r="A7" s="91" t="s">
        <v>3</v>
      </c>
      <c r="B7" s="91"/>
      <c r="C7" s="91"/>
      <c r="D7" s="91"/>
      <c r="E7" s="91"/>
      <c r="F7" s="91"/>
      <c r="G7" s="91"/>
      <c r="H7" s="91"/>
      <c r="I7" s="91"/>
      <c r="J7" s="91"/>
    </row>
    <row r="8" spans="1:10" s="3" customFormat="1" ht="6" customHeight="1" thickBot="1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</row>
    <row r="9" spans="1:10" ht="18" customHeight="1" thickTop="1" x14ac:dyDescent="0.2">
      <c r="A9" s="93" t="s">
        <v>4</v>
      </c>
      <c r="B9" s="93"/>
      <c r="C9" s="93"/>
      <c r="D9" s="93"/>
      <c r="E9" s="93"/>
      <c r="F9" s="93"/>
      <c r="G9" s="93"/>
      <c r="H9" s="93"/>
      <c r="I9" s="93"/>
      <c r="J9" s="93"/>
    </row>
    <row r="10" spans="1:10" ht="18" customHeight="1" x14ac:dyDescent="0.2">
      <c r="A10" s="83" t="s">
        <v>50</v>
      </c>
      <c r="B10" s="83"/>
      <c r="C10" s="83"/>
      <c r="D10" s="83"/>
      <c r="E10" s="83"/>
      <c r="F10" s="83"/>
      <c r="G10" s="83"/>
      <c r="H10" s="83"/>
      <c r="I10" s="83"/>
      <c r="J10" s="83"/>
    </row>
    <row r="11" spans="1:10" ht="19.5" customHeight="1" x14ac:dyDescent="0.2">
      <c r="A11" s="83" t="s">
        <v>65</v>
      </c>
      <c r="B11" s="83"/>
      <c r="C11" s="83"/>
      <c r="D11" s="83"/>
      <c r="E11" s="83"/>
      <c r="F11" s="83"/>
      <c r="G11" s="83"/>
      <c r="H11" s="83"/>
      <c r="I11" s="83"/>
      <c r="J11" s="83"/>
    </row>
    <row r="12" spans="1:10" ht="7.5" customHeight="1" x14ac:dyDescent="0.2">
      <c r="A12" s="84"/>
      <c r="B12" s="84"/>
      <c r="C12" s="84"/>
      <c r="D12" s="84"/>
      <c r="E12" s="84"/>
      <c r="F12" s="84"/>
      <c r="G12" s="84"/>
      <c r="H12" s="84"/>
      <c r="I12" s="84"/>
      <c r="J12" s="84"/>
    </row>
    <row r="13" spans="1:10" ht="15.75" x14ac:dyDescent="0.2">
      <c r="A13" s="85" t="s">
        <v>54</v>
      </c>
      <c r="B13" s="85"/>
      <c r="C13" s="85"/>
      <c r="D13" s="85"/>
      <c r="E13" s="40"/>
      <c r="F13" s="40"/>
      <c r="G13" s="41"/>
      <c r="H13" s="42" t="s">
        <v>56</v>
      </c>
      <c r="I13" s="40"/>
      <c r="J13" s="43" t="s">
        <v>49</v>
      </c>
    </row>
    <row r="14" spans="1:10" ht="15.75" x14ac:dyDescent="0.2">
      <c r="A14" s="86" t="s">
        <v>62</v>
      </c>
      <c r="B14" s="86"/>
      <c r="C14" s="86"/>
      <c r="D14" s="86"/>
      <c r="E14" s="44"/>
      <c r="F14" s="44"/>
      <c r="G14" s="41"/>
      <c r="H14" s="45" t="s">
        <v>57</v>
      </c>
      <c r="I14" s="44"/>
      <c r="J14" s="46" t="s">
        <v>55</v>
      </c>
    </row>
    <row r="15" spans="1:10" ht="15" x14ac:dyDescent="0.2">
      <c r="A15" s="87" t="s">
        <v>5</v>
      </c>
      <c r="B15" s="87"/>
      <c r="C15" s="87"/>
      <c r="D15" s="87"/>
      <c r="E15" s="87"/>
      <c r="F15" s="87"/>
      <c r="G15" s="87"/>
      <c r="H15" s="87"/>
      <c r="I15" s="88" t="s">
        <v>6</v>
      </c>
      <c r="J15" s="89"/>
    </row>
    <row r="16" spans="1:10" ht="15" x14ac:dyDescent="0.2">
      <c r="A16" s="47" t="s">
        <v>7</v>
      </c>
      <c r="B16" s="48"/>
      <c r="C16" s="48"/>
      <c r="D16" s="49"/>
      <c r="E16" s="50"/>
      <c r="F16" s="49"/>
      <c r="G16" s="51"/>
      <c r="H16" s="52"/>
      <c r="I16" s="76" t="s">
        <v>45</v>
      </c>
      <c r="J16" s="76"/>
    </row>
    <row r="17" spans="1:10" ht="15" x14ac:dyDescent="0.2">
      <c r="A17" s="47" t="s">
        <v>8</v>
      </c>
      <c r="B17" s="48"/>
      <c r="C17" s="48"/>
      <c r="D17" s="51"/>
      <c r="E17" s="50"/>
      <c r="F17" s="49"/>
      <c r="G17" s="53"/>
      <c r="H17" s="54" t="s">
        <v>58</v>
      </c>
      <c r="I17" s="55" t="s">
        <v>9</v>
      </c>
      <c r="J17" s="56">
        <v>2.7</v>
      </c>
    </row>
    <row r="18" spans="1:10" ht="15" x14ac:dyDescent="0.2">
      <c r="A18" s="57" t="s">
        <v>10</v>
      </c>
      <c r="B18" s="48"/>
      <c r="C18" s="48"/>
      <c r="D18" s="51"/>
      <c r="E18" s="50"/>
      <c r="F18" s="49"/>
      <c r="G18" s="53"/>
      <c r="H18" s="54" t="s">
        <v>59</v>
      </c>
      <c r="I18" s="55" t="s">
        <v>11</v>
      </c>
      <c r="J18" s="56">
        <v>1</v>
      </c>
    </row>
    <row r="19" spans="1:10" ht="15.75" thickBot="1" x14ac:dyDescent="0.25">
      <c r="A19" s="58" t="s">
        <v>12</v>
      </c>
      <c r="B19" s="59"/>
      <c r="C19" s="59"/>
      <c r="D19" s="60"/>
      <c r="E19" s="60"/>
      <c r="F19" s="60"/>
      <c r="G19" s="60"/>
      <c r="H19" s="61" t="s">
        <v>44</v>
      </c>
      <c r="I19" s="62" t="s">
        <v>43</v>
      </c>
      <c r="J19" s="63" t="s">
        <v>60</v>
      </c>
    </row>
    <row r="20" spans="1:10" ht="7.5" customHeight="1" thickTop="1" thickBot="1" x14ac:dyDescent="0.25">
      <c r="A20" s="6"/>
      <c r="B20" s="7"/>
      <c r="C20" s="7"/>
      <c r="D20" s="8"/>
      <c r="E20" s="8"/>
      <c r="F20" s="8"/>
      <c r="G20" s="8"/>
      <c r="H20" s="8"/>
      <c r="I20" s="8"/>
      <c r="J20" s="8"/>
    </row>
    <row r="21" spans="1:10" s="13" customFormat="1" ht="42.75" customHeight="1" thickTop="1" x14ac:dyDescent="0.2">
      <c r="A21" s="9" t="s">
        <v>13</v>
      </c>
      <c r="B21" s="10" t="s">
        <v>14</v>
      </c>
      <c r="C21" s="10" t="s">
        <v>15</v>
      </c>
      <c r="D21" s="10" t="s">
        <v>16</v>
      </c>
      <c r="E21" s="10" t="s">
        <v>17</v>
      </c>
      <c r="F21" s="10" t="s">
        <v>18</v>
      </c>
      <c r="G21" s="10" t="s">
        <v>19</v>
      </c>
      <c r="H21" s="10" t="s">
        <v>20</v>
      </c>
      <c r="I21" s="11" t="s">
        <v>21</v>
      </c>
      <c r="J21" s="12" t="s">
        <v>22</v>
      </c>
    </row>
    <row r="22" spans="1:10" s="65" customFormat="1" ht="27" customHeight="1" thickBot="1" x14ac:dyDescent="0.3">
      <c r="A22" s="67">
        <v>1</v>
      </c>
      <c r="B22" s="68" t="s">
        <v>63</v>
      </c>
      <c r="C22" s="68">
        <v>10125035913</v>
      </c>
      <c r="D22" s="68" t="s">
        <v>64</v>
      </c>
      <c r="E22" s="68">
        <v>2009</v>
      </c>
      <c r="F22" s="68" t="s">
        <v>36</v>
      </c>
      <c r="G22" s="68" t="s">
        <v>61</v>
      </c>
      <c r="H22" s="68" t="s">
        <v>51</v>
      </c>
      <c r="I22" s="69"/>
      <c r="J22" s="70"/>
    </row>
    <row r="23" spans="1:10" ht="7.5" customHeight="1" thickTop="1" thickBot="1" x14ac:dyDescent="0.25">
      <c r="A23" s="14"/>
      <c r="B23" s="15"/>
      <c r="C23" s="15"/>
      <c r="D23" s="16"/>
      <c r="E23" s="17"/>
      <c r="F23" s="18"/>
      <c r="G23" s="17"/>
      <c r="H23" s="17"/>
      <c r="I23" s="66"/>
      <c r="J23" s="19"/>
    </row>
    <row r="24" spans="1:10" ht="13.5" thickTop="1" x14ac:dyDescent="0.2">
      <c r="A24" s="77" t="s">
        <v>25</v>
      </c>
      <c r="B24" s="77"/>
      <c r="C24" s="77"/>
      <c r="D24" s="77"/>
      <c r="E24" s="30"/>
      <c r="F24" s="30"/>
      <c r="G24" s="78" t="s">
        <v>26</v>
      </c>
      <c r="H24" s="78"/>
      <c r="I24" s="78"/>
      <c r="J24" s="79"/>
    </row>
    <row r="25" spans="1:10" ht="15" x14ac:dyDescent="0.2">
      <c r="A25" s="20" t="s">
        <v>66</v>
      </c>
      <c r="B25" s="21"/>
      <c r="C25" s="31"/>
      <c r="D25" s="22"/>
      <c r="E25" s="32"/>
      <c r="F25" s="32"/>
      <c r="G25" s="33" t="s">
        <v>27</v>
      </c>
      <c r="H25" s="64">
        <v>1</v>
      </c>
      <c r="I25" s="33" t="s">
        <v>28</v>
      </c>
      <c r="J25" s="38">
        <f>COUNTIF(F$21:F132,"ЗМС")</f>
        <v>0</v>
      </c>
    </row>
    <row r="26" spans="1:10" ht="15" x14ac:dyDescent="0.2">
      <c r="A26" s="20" t="s">
        <v>46</v>
      </c>
      <c r="B26" s="21"/>
      <c r="C26" s="34"/>
      <c r="D26" s="22"/>
      <c r="E26" s="29"/>
      <c r="F26" s="29"/>
      <c r="G26" s="33" t="s">
        <v>29</v>
      </c>
      <c r="H26" s="23">
        <f>H27+H31</f>
        <v>1</v>
      </c>
      <c r="I26" s="33" t="s">
        <v>30</v>
      </c>
      <c r="J26" s="38">
        <f>COUNTIF(F$21:F132,"МСМК")</f>
        <v>0</v>
      </c>
    </row>
    <row r="27" spans="1:10" ht="15" x14ac:dyDescent="0.2">
      <c r="A27" s="20" t="s">
        <v>47</v>
      </c>
      <c r="B27" s="21"/>
      <c r="C27" s="35"/>
      <c r="D27" s="22"/>
      <c r="E27" s="29"/>
      <c r="F27" s="29"/>
      <c r="G27" s="33" t="s">
        <v>31</v>
      </c>
      <c r="H27" s="23">
        <f>H28+H29+H30</f>
        <v>1</v>
      </c>
      <c r="I27" s="33" t="s">
        <v>23</v>
      </c>
      <c r="J27" s="38">
        <f>COUNTIF(F$21:F22,"МС")</f>
        <v>0</v>
      </c>
    </row>
    <row r="28" spans="1:10" ht="15" x14ac:dyDescent="0.2">
      <c r="A28" s="20" t="s">
        <v>48</v>
      </c>
      <c r="B28" s="21"/>
      <c r="C28" s="35"/>
      <c r="D28" s="22"/>
      <c r="E28" s="29"/>
      <c r="F28" s="29"/>
      <c r="G28" s="33" t="s">
        <v>32</v>
      </c>
      <c r="H28" s="23">
        <f>COUNT(A10:A87)</f>
        <v>1</v>
      </c>
      <c r="I28" s="33" t="s">
        <v>24</v>
      </c>
      <c r="J28" s="38">
        <f>COUNTIF(F$20:F22,"КМС")</f>
        <v>0</v>
      </c>
    </row>
    <row r="29" spans="1:10" ht="15" x14ac:dyDescent="0.2">
      <c r="A29" s="24"/>
      <c r="B29" s="21"/>
      <c r="C29" s="35"/>
      <c r="D29" s="22"/>
      <c r="E29" s="25"/>
      <c r="F29" s="25"/>
      <c r="G29" s="33" t="s">
        <v>33</v>
      </c>
      <c r="H29" s="23">
        <f>COUNTIF(A10:A86,"НФ")</f>
        <v>0</v>
      </c>
      <c r="I29" s="33" t="s">
        <v>34</v>
      </c>
      <c r="J29" s="38">
        <f>COUNTIF(F$22:F132,"1 СР")</f>
        <v>0</v>
      </c>
    </row>
    <row r="30" spans="1:10" x14ac:dyDescent="0.2">
      <c r="A30" s="26"/>
      <c r="B30" s="4"/>
      <c r="C30" s="4"/>
      <c r="D30" s="22"/>
      <c r="E30" s="25"/>
      <c r="F30" s="25"/>
      <c r="G30" s="33" t="s">
        <v>35</v>
      </c>
      <c r="H30" s="23">
        <f>COUNTIF(A10:A86,"ДСКВ")</f>
        <v>0</v>
      </c>
      <c r="I30" s="33" t="s">
        <v>36</v>
      </c>
      <c r="J30" s="38">
        <f>COUNTIF(F$22:F133,"2 СР")</f>
        <v>1</v>
      </c>
    </row>
    <row r="31" spans="1:10" ht="15" x14ac:dyDescent="0.2">
      <c r="A31" s="27"/>
      <c r="B31" s="21"/>
      <c r="C31" s="5"/>
      <c r="D31" s="22"/>
      <c r="E31" s="29"/>
      <c r="F31" s="29"/>
      <c r="G31" s="33" t="s">
        <v>37</v>
      </c>
      <c r="H31" s="23">
        <f>COUNTIF(A10:A86,"НС")</f>
        <v>0</v>
      </c>
      <c r="I31" s="33" t="s">
        <v>38</v>
      </c>
      <c r="J31" s="38">
        <f>COUNTIF(F$22:F134,"3 СР")</f>
        <v>0</v>
      </c>
    </row>
    <row r="32" spans="1:10" ht="5.25" customHeight="1" x14ac:dyDescent="0.2">
      <c r="A32" s="27"/>
      <c r="B32" s="21"/>
      <c r="C32" s="21"/>
      <c r="D32" s="21"/>
      <c r="E32" s="21"/>
      <c r="F32" s="21"/>
      <c r="G32" s="4"/>
      <c r="H32" s="4"/>
      <c r="I32" s="28"/>
      <c r="J32" s="39"/>
    </row>
    <row r="33" spans="1:10" x14ac:dyDescent="0.2">
      <c r="A33" s="80" t="s">
        <v>39</v>
      </c>
      <c r="B33" s="81"/>
      <c r="C33" s="81"/>
      <c r="D33" s="81" t="s">
        <v>40</v>
      </c>
      <c r="E33" s="81"/>
      <c r="F33" s="81"/>
      <c r="G33" s="81" t="s">
        <v>41</v>
      </c>
      <c r="H33" s="81"/>
      <c r="I33" s="81" t="s">
        <v>42</v>
      </c>
      <c r="J33" s="82"/>
    </row>
    <row r="34" spans="1:10" x14ac:dyDescent="0.2">
      <c r="A34" s="71"/>
      <c r="B34" s="71"/>
      <c r="C34" s="71"/>
      <c r="D34" s="71"/>
      <c r="E34" s="71"/>
      <c r="F34" s="72"/>
      <c r="G34" s="72"/>
      <c r="H34" s="72"/>
      <c r="I34" s="72"/>
      <c r="J34" s="72"/>
    </row>
    <row r="35" spans="1:10" x14ac:dyDescent="0.2">
      <c r="A35" s="36"/>
      <c r="B35" s="29"/>
      <c r="C35" s="29"/>
      <c r="D35" s="29"/>
      <c r="E35" s="29"/>
      <c r="F35" s="29"/>
      <c r="G35" s="29"/>
      <c r="H35" s="29"/>
      <c r="I35" s="29"/>
      <c r="J35" s="37"/>
    </row>
    <row r="36" spans="1:10" x14ac:dyDescent="0.2">
      <c r="A36" s="36"/>
      <c r="B36" s="29"/>
      <c r="C36" s="29"/>
      <c r="D36" s="29"/>
      <c r="E36" s="29"/>
      <c r="F36" s="29"/>
      <c r="G36" s="29"/>
      <c r="H36" s="29"/>
      <c r="I36" s="29"/>
      <c r="J36" s="37"/>
    </row>
    <row r="37" spans="1:10" x14ac:dyDescent="0.2">
      <c r="A37" s="36"/>
      <c r="B37" s="29"/>
      <c r="C37" s="29"/>
      <c r="D37" s="29"/>
      <c r="E37" s="29"/>
      <c r="F37" s="29"/>
      <c r="G37" s="29"/>
      <c r="H37" s="29"/>
      <c r="I37" s="29"/>
      <c r="J37" s="37"/>
    </row>
    <row r="38" spans="1:10" x14ac:dyDescent="0.2">
      <c r="A38" s="36"/>
      <c r="B38" s="29"/>
      <c r="C38" s="29"/>
      <c r="D38" s="29"/>
      <c r="E38" s="29"/>
      <c r="F38" s="29"/>
      <c r="G38" s="29"/>
      <c r="H38" s="29"/>
      <c r="I38" s="29"/>
      <c r="J38" s="37"/>
    </row>
    <row r="39" spans="1:10" ht="13.5" thickBot="1" x14ac:dyDescent="0.25">
      <c r="A39" s="73"/>
      <c r="B39" s="74"/>
      <c r="C39" s="74"/>
      <c r="D39" s="74" t="str">
        <f>H17</f>
        <v>БОЧАНОВ В.А. (ВК, г. Омск)</v>
      </c>
      <c r="E39" s="74"/>
      <c r="F39" s="74"/>
      <c r="G39" s="74" t="str">
        <f>H18</f>
        <v>БУКОВА О.Ю. (IК, г. Пенза)</v>
      </c>
      <c r="H39" s="74"/>
      <c r="I39" s="74" t="str">
        <f>H19</f>
        <v>КОЧЕТКОВ Д.А. (ВК, г. Саранск)</v>
      </c>
      <c r="J39" s="75"/>
    </row>
    <row r="40" spans="1:10" ht="13.5" thickTop="1" x14ac:dyDescent="0.2"/>
  </sheetData>
  <mergeCells count="29">
    <mergeCell ref="A1:J1"/>
    <mergeCell ref="A2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A12:J12"/>
    <mergeCell ref="A13:D13"/>
    <mergeCell ref="A14:D14"/>
    <mergeCell ref="A15:H15"/>
    <mergeCell ref="I15:J15"/>
    <mergeCell ref="I16:J16"/>
    <mergeCell ref="A24:D24"/>
    <mergeCell ref="G24:J24"/>
    <mergeCell ref="A33:C33"/>
    <mergeCell ref="D33:F33"/>
    <mergeCell ref="G33:H33"/>
    <mergeCell ref="I33:J33"/>
    <mergeCell ref="A34:E34"/>
    <mergeCell ref="F34:J34"/>
    <mergeCell ref="A39:C39"/>
    <mergeCell ref="G39:H39"/>
    <mergeCell ref="I39:J39"/>
    <mergeCell ref="D39:F39"/>
  </mergeCells>
  <printOptions horizontalCentered="1"/>
  <pageMargins left="0.196527777777778" right="0.196527777777778" top="0.64583333333333304" bottom="0.59027777777777801" header="0.21319444444444399" footer="0.118055555555556"/>
  <pageSetup paperSize="9" scale="57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классик</vt:lpstr>
      <vt:lpstr>'Итог прот ВМХ гонка классик'!Заголовки_для_печати</vt:lpstr>
      <vt:lpstr>'Итог прот ВМХ гонка классик'!Область_печати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revision>1</cp:revision>
  <cp:lastPrinted>2021-12-27T09:18:49Z</cp:lastPrinted>
  <dcterms:created xsi:type="dcterms:W3CDTF">1996-10-08T23:32:33Z</dcterms:created>
  <dcterms:modified xsi:type="dcterms:W3CDTF">2022-06-28T14:53:46Z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