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МТБ Протоколы\"/>
    </mc:Choice>
  </mc:AlternateContent>
  <bookViews>
    <workbookView xWindow="0" yWindow="0" windowWidth="20490" windowHeight="7755" tabRatio="789"/>
  </bookViews>
  <sheets>
    <sheet name="ME" sheetId="94" r:id="rId1"/>
  </sheets>
  <definedNames>
    <definedName name="_xlnm.Print_Titles" localSheetId="0">ME!$21:$21</definedName>
    <definedName name="_xlnm.Print_Area" localSheetId="0">ME!$A$1:$L$66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94" l="1"/>
  <c r="L57" i="94" l="1"/>
  <c r="L56" i="94"/>
  <c r="L55" i="94"/>
  <c r="L54" i="94"/>
  <c r="L53" i="94"/>
  <c r="L52" i="94"/>
  <c r="L51" i="94"/>
  <c r="H54" i="94"/>
  <c r="H58" i="94" l="1"/>
  <c r="H57" i="94"/>
  <c r="H55" i="94"/>
  <c r="H56" i="94"/>
  <c r="H52" i="94" l="1"/>
  <c r="G66" i="94"/>
  <c r="H66" i="94" l="1"/>
  <c r="D66" i="94"/>
</calcChain>
</file>

<file path=xl/sharedStrings.xml><?xml version="1.0" encoding="utf-8"?>
<sst xmlns="http://schemas.openxmlformats.org/spreadsheetml/2006/main" count="149" uniqueCount="102">
  <si>
    <t>Министерство спорта Российской Федерации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</si>
  <si>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</si>
  <si>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</si>
  <si>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</si>
  <si>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</si>
  <si>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</si>
  <si>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</si>
  <si>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</si>
  <si>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</si>
  <si>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</si>
  <si>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</si>
  <si>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</si>
  <si>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</si>
  <si>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</si>
  <si>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</si>
  <si>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</si>
  <si>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</si>
  <si>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</si>
  <si>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</si>
  <si>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</si>
  <si>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</si>
  <si>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</si>
  <si>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</si>
  <si>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</si>
  <si>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</si>
  <si>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</si>
  <si>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</si>
  <si>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</si>
  <si>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</si>
  <si>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</si>
  <si>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</si>
  <si>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Свердловская область</t>
  </si>
  <si>
    <t>Челябинская область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</si>
  <si>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</si>
  <si>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</si>
  <si>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</si>
  <si>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</t>
    </r>
  </si>
  <si>
    <t>1 СР</t>
  </si>
  <si>
    <t>Лимит времени</t>
  </si>
  <si>
    <t>Управление по физической культуре и спорту г. Геленджик</t>
  </si>
  <si>
    <t>СУДЬЯ НА ФИНИШЕ</t>
  </si>
  <si>
    <t xml:space="preserve">ГЕОРГИЕВ В.М. (ВК, Чувашская Республика) </t>
  </si>
  <si>
    <t>Московская область</t>
  </si>
  <si>
    <t/>
  </si>
  <si>
    <t xml:space="preserve">НАЗВАНИЕ ТРАССЫ / РЕГ. НОМЕР: с. Архипо-Осиповка </t>
  </si>
  <si>
    <t>МЕСТО ПРОВЕДЕНИЯ: г. Геленджик</t>
  </si>
  <si>
    <t>2 СР</t>
  </si>
  <si>
    <t>3 СР</t>
  </si>
  <si>
    <t>ТЕХНИЧЕСКИЙ ДЕЛЕГАТ</t>
  </si>
  <si>
    <t>ВЫПОЛНЕНИЕ НТУ ЕВСК</t>
  </si>
  <si>
    <t>БЕСЧАСТНОВ А.А. (ВК, г. Москва)</t>
  </si>
  <si>
    <t>АФАНАСЬЕВА Е.А. (ВК, г.В.Пышма)</t>
  </si>
  <si>
    <t>№ ВРВС: 0080131811Я</t>
  </si>
  <si>
    <t xml:space="preserve">0,745 км / </t>
  </si>
  <si>
    <t>НС</t>
  </si>
  <si>
    <t>Санкт-Петербург</t>
  </si>
  <si>
    <t>Москва</t>
  </si>
  <si>
    <t>Температура:</t>
  </si>
  <si>
    <t>Влажность:</t>
  </si>
  <si>
    <t>Осадки:</t>
  </si>
  <si>
    <t>Ветер:</t>
  </si>
  <si>
    <t>маунтинбайк - кросс-кантри гонка с выбыванием</t>
  </si>
  <si>
    <t>НАЧАЛО ГОНКИ:</t>
  </si>
  <si>
    <t>ТЕХНИЧЕСКИЕ ДАННЫЕ ТРАССЫ</t>
  </si>
  <si>
    <t>РЕЗУЛЬТАТ И МЕСТО В КВАЛИФИКАЦИИ</t>
  </si>
  <si>
    <t>ОТСТАВАНИЕ</t>
  </si>
  <si>
    <t>Чувашская Республика</t>
  </si>
  <si>
    <t>ККОО "Федерация велосипедного спорта Кубани"</t>
  </si>
  <si>
    <t>КУБОК РОССИИ</t>
  </si>
  <si>
    <t>1 этап</t>
  </si>
  <si>
    <t>ДАТА ПРОВЕДЕНИЯ: 13 марта 2022 года</t>
  </si>
  <si>
    <t>№ ЕКП 2022: 4771</t>
  </si>
  <si>
    <t>Женщины</t>
  </si>
  <si>
    <t>БОГДАНОВА Диана</t>
  </si>
  <si>
    <t>САЙТАРОВА Татьяна</t>
  </si>
  <si>
    <t>СЕМЕНОВА Валерия</t>
  </si>
  <si>
    <t>ЛОБОВА Стелла</t>
  </si>
  <si>
    <t>ОНИПКО Полина</t>
  </si>
  <si>
    <t>ГАЙБЕЛЬ Елизавета</t>
  </si>
  <si>
    <t>МЕРГАСОВА Яна</t>
  </si>
  <si>
    <t>ПАНИНА Арина</t>
  </si>
  <si>
    <t>КАДОЧНИКОВА Ангелина</t>
  </si>
  <si>
    <t>БУЛАТОВА Лилия</t>
  </si>
  <si>
    <t>КАРАМЫШЕВА Софья</t>
  </si>
  <si>
    <t>ПОПОВА Анна</t>
  </si>
  <si>
    <t>КАРТИНИНА Анастасия</t>
  </si>
  <si>
    <t>ТАМОНОВА Анна</t>
  </si>
  <si>
    <t>КРАСИЛЬНИКОВА Диана</t>
  </si>
  <si>
    <t>ПЕТРОВА Ксения</t>
  </si>
  <si>
    <t>БОЛЬШАКОВА Юлия</t>
  </si>
  <si>
    <t>Самарская область</t>
  </si>
  <si>
    <t>МАКАШИНА Екатерина</t>
  </si>
  <si>
    <t>КАРЛОВА Алина</t>
  </si>
  <si>
    <t>СКРИПИНА Виктория</t>
  </si>
  <si>
    <t>ТРЕТЬЯКОВА Евгения</t>
  </si>
  <si>
    <t>ДМИТРОЦ Карина</t>
  </si>
  <si>
    <t>Иркутская область</t>
  </si>
  <si>
    <t>РАЙДЕНКОВА Татьяна</t>
  </si>
  <si>
    <t>ПЕТРУХИНА Виктория</t>
  </si>
  <si>
    <t>СЕЛЬВАЧЕВА Варвара</t>
  </si>
  <si>
    <t>БУЛАТОВА Влада</t>
  </si>
  <si>
    <t>КАЛЯЛИНА 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</si>
</sst>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"/>
    <numFmt numFmtId="165" formatCode="###0;###0"/>
    <numFmt numFmtId="166" formatCode="h:mm:ss.000"/>
    <numFmt numFmtId="167" formatCode="dd/mm/yyyy"/>
    <numFmt numFmtId="168" formatCode="mm:ss.00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16" fillId="0" borderId="0"/>
    <xf numFmtId="0" fontId="21" fillId="0" borderId="0"/>
    <xf numFmtId="0" fontId="22" fillId="0" borderId="0"/>
  </cellStyleXfs>
  <cellXfs count="144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2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14" fontId="5" fillId="0" borderId="2" xfId="0" applyNumberFormat="1" applyFont="1" applyBorder="1"/>
    <xf numFmtId="0" fontId="14" fillId="0" borderId="11" xfId="0" applyFont="1" applyBorder="1" applyAlignment="1">
      <alignment horizontal="right" vertical="center"/>
    </xf>
    <xf numFmtId="14" fontId="5" fillId="0" borderId="0" xfId="0" applyNumberFormat="1" applyFont="1" applyBorder="1"/>
    <xf numFmtId="49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11" fillId="2" borderId="26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7" fillId="0" borderId="0" xfId="8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right" vertical="center"/>
    </xf>
    <xf numFmtId="0" fontId="6" fillId="2" borderId="23" xfId="3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2" fontId="5" fillId="0" borderId="5" xfId="0" applyNumberFormat="1" applyFont="1" applyFill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6" fontId="6" fillId="2" borderId="23" xfId="3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 wrapText="1"/>
    </xf>
    <xf numFmtId="0" fontId="6" fillId="2" borderId="24" xfId="2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21" fontId="5" fillId="0" borderId="1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6" fillId="2" borderId="22" xfId="0" applyFont="1" applyFill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0" fontId="5" fillId="0" borderId="1" xfId="9" applyFont="1" applyBorder="1" applyAlignment="1">
      <alignment horizontal="center" vertical="center"/>
    </xf>
    <xf numFmtId="0" fontId="5" fillId="3" borderId="37" xfId="2" applyFont="1" applyFill="1" applyBorder="1" applyAlignment="1">
      <alignment horizontal="center" vertical="center"/>
    </xf>
    <xf numFmtId="165" fontId="5" fillId="0" borderId="1" xfId="11" applyNumberFormat="1" applyFont="1" applyBorder="1" applyAlignment="1">
      <alignment horizontal="center" vertical="center" wrapText="1"/>
    </xf>
    <xf numFmtId="165" fontId="5" fillId="0" borderId="1" xfId="11" applyNumberFormat="1" applyFont="1" applyBorder="1" applyAlignment="1">
      <alignment horizontal="left" vertical="center" wrapText="1"/>
    </xf>
    <xf numFmtId="167" fontId="5" fillId="0" borderId="1" xfId="11" applyNumberFormat="1" applyFont="1" applyBorder="1" applyAlignment="1">
      <alignment horizontal="center" vertical="center" wrapText="1"/>
    </xf>
    <xf numFmtId="168" fontId="5" fillId="0" borderId="1" xfId="12" applyNumberFormat="1" applyFont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38" xfId="2" applyFont="1" applyFill="1" applyBorder="1" applyAlignment="1">
      <alignment horizontal="center" vertical="center"/>
    </xf>
    <xf numFmtId="0" fontId="5" fillId="0" borderId="25" xfId="9" applyFont="1" applyBorder="1" applyAlignment="1">
      <alignment horizontal="center" vertical="center"/>
    </xf>
    <xf numFmtId="165" fontId="5" fillId="0" borderId="25" xfId="11" applyNumberFormat="1" applyFont="1" applyBorder="1" applyAlignment="1">
      <alignment horizontal="center" vertical="center" wrapText="1"/>
    </xf>
    <xf numFmtId="165" fontId="5" fillId="0" borderId="25" xfId="11" applyNumberFormat="1" applyFont="1" applyBorder="1" applyAlignment="1">
      <alignment horizontal="left" vertical="center" wrapText="1"/>
    </xf>
    <xf numFmtId="167" fontId="5" fillId="0" borderId="25" xfId="11" applyNumberFormat="1" applyFont="1" applyBorder="1" applyAlignment="1">
      <alignment horizontal="center" vertical="center" wrapText="1"/>
    </xf>
    <xf numFmtId="166" fontId="5" fillId="0" borderId="25" xfId="12" applyNumberFormat="1" applyFont="1" applyBorder="1" applyAlignment="1">
      <alignment horizontal="center" vertical="center"/>
    </xf>
    <xf numFmtId="0" fontId="3" fillId="3" borderId="25" xfId="2" applyFont="1" applyFill="1" applyBorder="1" applyAlignment="1">
      <alignment horizontal="center" vertical="center"/>
    </xf>
    <xf numFmtId="168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21" fontId="5" fillId="0" borderId="39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6"/>
    <cellStyle name="Обычный 2 2 2" xfId="10"/>
    <cellStyle name="Обычный 2 3" xfId="5"/>
    <cellStyle name="Обычный 2 4" xfId="11"/>
    <cellStyle name="Обычный 3" xfId="7"/>
    <cellStyle name="Обычный 4" xfId="4"/>
    <cellStyle name="Обычный 5" xfId="9"/>
    <cellStyle name="Обычный_ID4938_RS_1" xfId="8"/>
    <cellStyle name="Обычный_XCE 20.06.2014" xfId="12"/>
    <cellStyle name="Обычный_Стартовый протокол Смирнов_20101106_Results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139130</xdr:colOff>
      <xdr:row>0</xdr:row>
      <xdr:rowOff>44095</xdr:rowOff>
    </xdr:from>
    <xdr:to>
      <xdr:col>1</xdr:col>
      <xdr:colOff>428091</xdr:colOff>
      <xdr:row>3</xdr:row>
      <xdr:rowOff>85619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130" y="44095"/>
          <a:ext cx="759860" cy="812086"/>
        </a:xfrm>
        <a:prstGeom prst="rect">
          <a:avLst/>
        </a:prstGeom>
      </xdr:spPr>
    </xdr:pic>
    <xdr:clientData/>
  </xdr:twoCellAnchor>
  <xdr:twoCellAnchor editAs="oneCell">
    <xdr:from>
      <xdr:col>10</xdr:col>
      <xdr:colOff>704838</xdr:colOff>
      <xdr:row>0</xdr:row>
      <xdr:rowOff>108353</xdr:rowOff>
    </xdr:from>
    <xdr:to>
      <xdr:col>11</xdr:col>
      <xdr:colOff>977103</xdr:colOff>
      <xdr:row>3</xdr:row>
      <xdr:rowOff>166572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46" y="108353"/>
          <a:ext cx="1200342" cy="827546"/>
        </a:xfrm>
        <a:prstGeom prst="rect">
          <a:avLst/>
        </a:prstGeom>
      </xdr:spPr>
    </xdr:pic>
    <xdr:clientData/>
  </xdr:twoCellAnchor>
  <xdr:twoCellAnchor editAs="oneCell">
    <xdr:from>
      <xdr:col>6</xdr:col>
      <xdr:colOff>191281</xdr:colOff>
      <xdr:row>264</xdr:row>
      <xdr:rowOff>92364</xdr:rowOff>
    </xdr:from>
    <xdr:to>
      <xdr:col>6</xdr:col>
      <xdr:colOff>1173006</xdr:colOff>
      <xdr:row>268</xdr:row>
      <xdr:rowOff>31683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86B69D7B-C948-E44C-9D2C-A26210AAF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6372" y="54229000"/>
          <a:ext cx="981725" cy="632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O67"/>
  <sheetViews>
    <sheetView tabSelected="1" view="pageBreakPreview" topLeftCell="A45" zoomScale="78" zoomScaleNormal="100" zoomScaleSheetLayoutView="78" workbookViewId="0">
      <selection activeCell="L53" sqref="L53"/>
    </sheetView>
  </sheetViews>
  <sheetFormatPr defaultColWidth="9.140625" defaultRowHeight="12.75" x14ac:dyDescent="0.2"/>
  <cols>
    <col min="1" max="1" width="7" style="1" customWidth="1"/>
    <col min="2" max="2" width="7.5703125" style="65" customWidth="1"/>
    <col min="3" max="3" width="13.28515625" style="12" customWidth="1"/>
    <col min="4" max="4" width="23.140625" style="1" customWidth="1"/>
    <col min="5" max="5" width="13" style="1" customWidth="1"/>
    <col min="6" max="6" width="9.7109375" style="1" customWidth="1"/>
    <col min="7" max="7" width="23.42578125" style="65" customWidth="1"/>
    <col min="8" max="8" width="12" style="1" customWidth="1"/>
    <col min="9" max="9" width="6.42578125" style="1" customWidth="1"/>
    <col min="10" max="10" width="12.28515625" style="1" customWidth="1"/>
    <col min="11" max="11" width="13.85546875" style="1" customWidth="1"/>
    <col min="12" max="12" width="16.28515625" style="1" customWidth="1"/>
    <col min="13" max="16384" width="9.140625" style="1"/>
  </cols>
  <sheetData>
    <row r="1" spans="1:15" ht="20.25" customHeight="1" thickTop="1" x14ac:dyDescent="0.2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5" ht="20.25" customHeight="1" x14ac:dyDescent="0.2">
      <c r="A2" s="105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5" ht="20.25" customHeight="1" x14ac:dyDescent="0.2">
      <c r="A3" s="105" t="s">
        <v>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5" ht="20.25" customHeight="1" x14ac:dyDescent="0.2">
      <c r="A4" s="105" t="s">
        <v>67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1:15" ht="6" customHeight="1" x14ac:dyDescent="0.2">
      <c r="O5" s="23"/>
    </row>
    <row r="6" spans="1:15" s="2" customFormat="1" ht="28.5" x14ac:dyDescent="0.2">
      <c r="A6" s="114" t="s">
        <v>68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1:15" s="2" customFormat="1" ht="18" customHeight="1" x14ac:dyDescent="0.2">
      <c r="A7" s="117" t="s">
        <v>14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1:15" s="2" customFormat="1" ht="18" customHeight="1" thickBot="1" x14ac:dyDescent="0.25">
      <c r="A8" s="123" t="s">
        <v>69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5"/>
    </row>
    <row r="9" spans="1:15" ht="19.5" customHeight="1" thickTop="1" x14ac:dyDescent="0.2">
      <c r="A9" s="120" t="s">
        <v>18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2"/>
    </row>
    <row r="10" spans="1:15" ht="18" customHeight="1" x14ac:dyDescent="0.2">
      <c r="A10" s="129" t="s">
        <v>61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1"/>
    </row>
    <row r="11" spans="1:15" ht="19.5" customHeight="1" x14ac:dyDescent="0.2">
      <c r="A11" s="129" t="s">
        <v>72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1"/>
    </row>
    <row r="12" spans="1:15" ht="5.25" customHeight="1" x14ac:dyDescent="0.2">
      <c r="A12" s="126" t="s">
        <v>43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8"/>
    </row>
    <row r="13" spans="1:15" ht="15.75" x14ac:dyDescent="0.2">
      <c r="A13" s="39" t="s">
        <v>45</v>
      </c>
      <c r="B13" s="20"/>
      <c r="C13" s="20"/>
      <c r="D13" s="45"/>
      <c r="E13" s="4"/>
      <c r="F13" s="4"/>
      <c r="G13" s="80" t="s">
        <v>62</v>
      </c>
      <c r="H13" s="25"/>
      <c r="I13" s="25"/>
      <c r="J13" s="25"/>
      <c r="K13" s="25"/>
      <c r="L13" s="26" t="s">
        <v>52</v>
      </c>
    </row>
    <row r="14" spans="1:15" ht="15.75" x14ac:dyDescent="0.2">
      <c r="A14" s="17" t="s">
        <v>70</v>
      </c>
      <c r="B14" s="11"/>
      <c r="C14" s="11"/>
      <c r="D14" s="47"/>
      <c r="E14" s="5"/>
      <c r="F14" s="5"/>
      <c r="G14" s="11" t="s">
        <v>36</v>
      </c>
      <c r="H14" s="27"/>
      <c r="I14" s="67"/>
      <c r="J14" s="67"/>
      <c r="K14" s="67"/>
      <c r="L14" s="46" t="s">
        <v>71</v>
      </c>
    </row>
    <row r="15" spans="1:15" ht="15" x14ac:dyDescent="0.2">
      <c r="A15" s="110" t="s">
        <v>7</v>
      </c>
      <c r="B15" s="111"/>
      <c r="C15" s="111"/>
      <c r="D15" s="111"/>
      <c r="E15" s="111"/>
      <c r="F15" s="111"/>
      <c r="G15" s="112"/>
      <c r="H15" s="111" t="s">
        <v>63</v>
      </c>
      <c r="I15" s="111"/>
      <c r="J15" s="111"/>
      <c r="K15" s="111"/>
      <c r="L15" s="113"/>
    </row>
    <row r="16" spans="1:15" ht="15" x14ac:dyDescent="0.2">
      <c r="A16" s="18"/>
      <c r="B16" s="13"/>
      <c r="C16" s="13"/>
      <c r="D16" s="8"/>
      <c r="E16" s="9"/>
      <c r="F16" s="8"/>
      <c r="G16" s="81" t="s">
        <v>43</v>
      </c>
      <c r="H16" s="32" t="s">
        <v>44</v>
      </c>
      <c r="I16" s="68"/>
      <c r="J16" s="68"/>
      <c r="K16" s="68"/>
      <c r="L16" s="19"/>
    </row>
    <row r="17" spans="1:12" ht="15" x14ac:dyDescent="0.2">
      <c r="A17" s="18" t="s">
        <v>15</v>
      </c>
      <c r="B17" s="13"/>
      <c r="C17" s="13"/>
      <c r="D17" s="7"/>
      <c r="E17" s="9"/>
      <c r="F17" s="8"/>
      <c r="G17" s="10" t="s">
        <v>41</v>
      </c>
      <c r="H17" s="32" t="s">
        <v>34</v>
      </c>
      <c r="I17" s="68"/>
      <c r="J17" s="68"/>
      <c r="K17" s="68"/>
      <c r="L17" s="31"/>
    </row>
    <row r="18" spans="1:12" ht="15" x14ac:dyDescent="0.2">
      <c r="A18" s="18" t="s">
        <v>16</v>
      </c>
      <c r="B18" s="13"/>
      <c r="C18" s="13"/>
      <c r="D18" s="7"/>
      <c r="E18" s="9"/>
      <c r="F18" s="8"/>
      <c r="G18" s="10" t="s">
        <v>51</v>
      </c>
      <c r="H18" s="60" t="s">
        <v>35</v>
      </c>
      <c r="I18" s="69"/>
      <c r="J18" s="69"/>
      <c r="K18" s="69"/>
      <c r="L18" s="31"/>
    </row>
    <row r="19" spans="1:12" ht="15.75" thickBot="1" x14ac:dyDescent="0.25">
      <c r="A19" s="18" t="s">
        <v>13</v>
      </c>
      <c r="B19" s="14"/>
      <c r="C19" s="14"/>
      <c r="D19" s="6"/>
      <c r="E19" s="6"/>
      <c r="F19" s="6"/>
      <c r="G19" s="10" t="s">
        <v>50</v>
      </c>
      <c r="H19" s="32" t="s">
        <v>33</v>
      </c>
      <c r="I19" s="68"/>
      <c r="J19" s="68"/>
      <c r="K19" s="68"/>
      <c r="L19" s="19" t="s">
        <v>53</v>
      </c>
    </row>
    <row r="20" spans="1:12" ht="5.25" customHeight="1" thickTop="1" thickBot="1" x14ac:dyDescent="0.25">
      <c r="A20" s="21"/>
      <c r="B20" s="22"/>
      <c r="C20" s="22"/>
      <c r="D20" s="21"/>
      <c r="E20" s="21"/>
      <c r="F20" s="21"/>
      <c r="G20" s="22"/>
      <c r="H20" s="21"/>
      <c r="I20" s="21"/>
      <c r="J20" s="21"/>
      <c r="K20" s="21"/>
      <c r="L20" s="21"/>
    </row>
    <row r="21" spans="1:12" s="3" customFormat="1" ht="27" customHeight="1" thickTop="1" x14ac:dyDescent="0.2">
      <c r="A21" s="83" t="s">
        <v>5</v>
      </c>
      <c r="B21" s="59" t="s">
        <v>10</v>
      </c>
      <c r="C21" s="59" t="s">
        <v>30</v>
      </c>
      <c r="D21" s="59" t="s">
        <v>1</v>
      </c>
      <c r="E21" s="59" t="s">
        <v>29</v>
      </c>
      <c r="F21" s="59" t="s">
        <v>6</v>
      </c>
      <c r="G21" s="59" t="s">
        <v>11</v>
      </c>
      <c r="H21" s="136" t="s">
        <v>64</v>
      </c>
      <c r="I21" s="136"/>
      <c r="J21" s="73" t="s">
        <v>65</v>
      </c>
      <c r="K21" s="74" t="s">
        <v>49</v>
      </c>
      <c r="L21" s="75" t="s">
        <v>12</v>
      </c>
    </row>
    <row r="22" spans="1:12" ht="23.25" customHeight="1" x14ac:dyDescent="0.2">
      <c r="A22" s="86">
        <v>1</v>
      </c>
      <c r="B22" s="85">
        <v>140</v>
      </c>
      <c r="C22" s="87">
        <v>10036084788</v>
      </c>
      <c r="D22" s="88" t="s">
        <v>73</v>
      </c>
      <c r="E22" s="89">
        <v>37739</v>
      </c>
      <c r="F22" s="87" t="s">
        <v>26</v>
      </c>
      <c r="G22" s="87" t="s">
        <v>32</v>
      </c>
      <c r="H22" s="90">
        <v>1.4897916666666688E-3</v>
      </c>
      <c r="I22" s="91">
        <v>1</v>
      </c>
      <c r="J22" s="84"/>
      <c r="K22" s="78"/>
      <c r="L22" s="77"/>
    </row>
    <row r="23" spans="1:12" ht="23.25" customHeight="1" x14ac:dyDescent="0.2">
      <c r="A23" s="86">
        <v>2</v>
      </c>
      <c r="B23" s="85">
        <v>143</v>
      </c>
      <c r="C23" s="87">
        <v>10059478259</v>
      </c>
      <c r="D23" s="88" t="s">
        <v>76</v>
      </c>
      <c r="E23" s="89">
        <v>37893</v>
      </c>
      <c r="F23" s="87" t="s">
        <v>19</v>
      </c>
      <c r="G23" s="87" t="s">
        <v>55</v>
      </c>
      <c r="H23" s="90">
        <v>1.6006712962962919E-3</v>
      </c>
      <c r="I23" s="91">
        <v>4</v>
      </c>
      <c r="J23" s="84">
        <v>1.108796296296231E-4</v>
      </c>
      <c r="K23" s="78"/>
      <c r="L23" s="77"/>
    </row>
    <row r="24" spans="1:12" ht="23.25" customHeight="1" x14ac:dyDescent="0.2">
      <c r="A24" s="86">
        <v>3</v>
      </c>
      <c r="B24" s="85">
        <v>133</v>
      </c>
      <c r="C24" s="87">
        <v>10036041039</v>
      </c>
      <c r="D24" s="88" t="s">
        <v>74</v>
      </c>
      <c r="E24" s="89">
        <v>37369</v>
      </c>
      <c r="F24" s="87" t="s">
        <v>19</v>
      </c>
      <c r="G24" s="87" t="s">
        <v>56</v>
      </c>
      <c r="H24" s="90">
        <v>1.5891550925925899E-3</v>
      </c>
      <c r="I24" s="91">
        <v>2</v>
      </c>
      <c r="J24" s="84">
        <v>9.9363425925921151E-5</v>
      </c>
      <c r="K24" s="78"/>
      <c r="L24" s="77"/>
    </row>
    <row r="25" spans="1:12" ht="23.25" customHeight="1" x14ac:dyDescent="0.2">
      <c r="A25" s="86">
        <v>4</v>
      </c>
      <c r="B25" s="85">
        <v>134</v>
      </c>
      <c r="C25" s="87">
        <v>10082146755</v>
      </c>
      <c r="D25" s="88" t="s">
        <v>75</v>
      </c>
      <c r="E25" s="89">
        <v>37357</v>
      </c>
      <c r="F25" s="87" t="s">
        <v>26</v>
      </c>
      <c r="G25" s="87" t="s">
        <v>66</v>
      </c>
      <c r="H25" s="90">
        <v>1.5943055555555519E-3</v>
      </c>
      <c r="I25" s="91">
        <v>3</v>
      </c>
      <c r="J25" s="84">
        <v>1.0451388888888316E-4</v>
      </c>
      <c r="K25" s="78"/>
      <c r="L25" s="76"/>
    </row>
    <row r="26" spans="1:12" ht="23.25" customHeight="1" x14ac:dyDescent="0.2">
      <c r="A26" s="86">
        <v>5</v>
      </c>
      <c r="B26" s="85">
        <v>152</v>
      </c>
      <c r="C26" s="87">
        <v>10100048107</v>
      </c>
      <c r="D26" s="88" t="s">
        <v>80</v>
      </c>
      <c r="E26" s="89">
        <v>38462</v>
      </c>
      <c r="F26" s="87" t="s">
        <v>37</v>
      </c>
      <c r="G26" s="87" t="s">
        <v>42</v>
      </c>
      <c r="H26" s="90">
        <v>1.6856944444444402E-3</v>
      </c>
      <c r="I26" s="91">
        <v>8</v>
      </c>
      <c r="J26" s="84">
        <v>1.9590277777777141E-4</v>
      </c>
      <c r="K26" s="78"/>
      <c r="L26" s="77"/>
    </row>
    <row r="27" spans="1:12" ht="23.25" customHeight="1" x14ac:dyDescent="0.2">
      <c r="A27" s="86">
        <v>6</v>
      </c>
      <c r="B27" s="85">
        <v>138</v>
      </c>
      <c r="C27" s="87">
        <v>10036034369</v>
      </c>
      <c r="D27" s="88" t="s">
        <v>79</v>
      </c>
      <c r="E27" s="89">
        <v>37562</v>
      </c>
      <c r="F27" s="87" t="s">
        <v>26</v>
      </c>
      <c r="G27" s="87" t="s">
        <v>32</v>
      </c>
      <c r="H27" s="90">
        <v>1.6833217592592559E-3</v>
      </c>
      <c r="I27" s="91">
        <v>7</v>
      </c>
      <c r="J27" s="84">
        <v>1.9353009259258716E-4</v>
      </c>
      <c r="K27" s="78"/>
      <c r="L27" s="77"/>
    </row>
    <row r="28" spans="1:12" ht="23.25" customHeight="1" x14ac:dyDescent="0.2">
      <c r="A28" s="86">
        <v>7</v>
      </c>
      <c r="B28" s="85">
        <v>153</v>
      </c>
      <c r="C28" s="87">
        <v>10101751465</v>
      </c>
      <c r="D28" s="88" t="s">
        <v>83</v>
      </c>
      <c r="E28" s="89">
        <v>38493</v>
      </c>
      <c r="F28" s="87" t="s">
        <v>37</v>
      </c>
      <c r="G28" s="87" t="s">
        <v>42</v>
      </c>
      <c r="H28" s="90">
        <v>1.7445254629629664E-3</v>
      </c>
      <c r="I28" s="91">
        <v>11</v>
      </c>
      <c r="J28" s="84">
        <v>2.5473379629629761E-4</v>
      </c>
      <c r="K28" s="78"/>
      <c r="L28" s="77"/>
    </row>
    <row r="29" spans="1:12" ht="23.25" customHeight="1" x14ac:dyDescent="0.2">
      <c r="A29" s="86">
        <v>8</v>
      </c>
      <c r="B29" s="85">
        <v>144</v>
      </c>
      <c r="C29" s="87">
        <v>10055579162</v>
      </c>
      <c r="D29" s="88" t="s">
        <v>84</v>
      </c>
      <c r="E29" s="89">
        <v>38352</v>
      </c>
      <c r="F29" s="87" t="s">
        <v>26</v>
      </c>
      <c r="G29" s="87" t="s">
        <v>31</v>
      </c>
      <c r="H29" s="90">
        <v>1.746759259259263E-3</v>
      </c>
      <c r="I29" s="91">
        <v>12</v>
      </c>
      <c r="J29" s="84">
        <v>2.5696759259259423E-4</v>
      </c>
      <c r="K29" s="78"/>
      <c r="L29" s="77"/>
    </row>
    <row r="30" spans="1:12" ht="23.25" customHeight="1" x14ac:dyDescent="0.2">
      <c r="A30" s="86">
        <v>9</v>
      </c>
      <c r="B30" s="85">
        <v>141</v>
      </c>
      <c r="C30" s="87">
        <v>10081558287</v>
      </c>
      <c r="D30" s="88" t="s">
        <v>78</v>
      </c>
      <c r="E30" s="89">
        <v>37711</v>
      </c>
      <c r="F30" s="87" t="s">
        <v>26</v>
      </c>
      <c r="G30" s="87" t="s">
        <v>31</v>
      </c>
      <c r="H30" s="90">
        <v>1.6476388888888895E-3</v>
      </c>
      <c r="I30" s="91">
        <v>6</v>
      </c>
      <c r="J30" s="84">
        <v>1.5784722222222068E-4</v>
      </c>
      <c r="K30" s="78"/>
      <c r="L30" s="77"/>
    </row>
    <row r="31" spans="1:12" ht="23.25" customHeight="1" x14ac:dyDescent="0.2">
      <c r="A31" s="86">
        <v>10</v>
      </c>
      <c r="B31" s="85">
        <v>139</v>
      </c>
      <c r="C31" s="87">
        <v>10034929276</v>
      </c>
      <c r="D31" s="88" t="s">
        <v>81</v>
      </c>
      <c r="E31" s="89">
        <v>36738</v>
      </c>
      <c r="F31" s="87" t="s">
        <v>26</v>
      </c>
      <c r="G31" s="87" t="s">
        <v>32</v>
      </c>
      <c r="H31" s="90">
        <v>1.7031828703703749E-3</v>
      </c>
      <c r="I31" s="91">
        <v>9</v>
      </c>
      <c r="J31" s="84">
        <v>2.1339120370370609E-4</v>
      </c>
      <c r="K31" s="78"/>
      <c r="L31" s="76"/>
    </row>
    <row r="32" spans="1:12" ht="23.25" customHeight="1" x14ac:dyDescent="0.2">
      <c r="A32" s="86">
        <v>11</v>
      </c>
      <c r="B32" s="85">
        <v>154</v>
      </c>
      <c r="C32" s="87">
        <v>10077875725</v>
      </c>
      <c r="D32" s="88" t="s">
        <v>87</v>
      </c>
      <c r="E32" s="89">
        <v>38365</v>
      </c>
      <c r="F32" s="87" t="s">
        <v>37</v>
      </c>
      <c r="G32" s="87" t="s">
        <v>31</v>
      </c>
      <c r="H32" s="90">
        <v>1.7914930555555568E-3</v>
      </c>
      <c r="I32" s="91">
        <v>15</v>
      </c>
      <c r="J32" s="84">
        <v>3.0170138888888803E-4</v>
      </c>
      <c r="K32" s="78"/>
      <c r="L32" s="77"/>
    </row>
    <row r="33" spans="1:12" ht="23.25" customHeight="1" x14ac:dyDescent="0.2">
      <c r="A33" s="86">
        <v>12</v>
      </c>
      <c r="B33" s="85">
        <v>137</v>
      </c>
      <c r="C33" s="87">
        <v>10012584621</v>
      </c>
      <c r="D33" s="88" t="s">
        <v>94</v>
      </c>
      <c r="E33" s="89">
        <v>31552</v>
      </c>
      <c r="F33" s="87" t="s">
        <v>19</v>
      </c>
      <c r="G33" s="87" t="s">
        <v>31</v>
      </c>
      <c r="H33" s="90">
        <v>1.8806018518518512E-3</v>
      </c>
      <c r="I33" s="91">
        <v>21</v>
      </c>
      <c r="J33" s="84">
        <v>3.9081018518518241E-4</v>
      </c>
      <c r="K33" s="78"/>
      <c r="L33" s="77"/>
    </row>
    <row r="34" spans="1:12" ht="23.25" customHeight="1" x14ac:dyDescent="0.2">
      <c r="A34" s="86">
        <v>13</v>
      </c>
      <c r="B34" s="85">
        <v>136</v>
      </c>
      <c r="C34" s="87">
        <v>10051011371</v>
      </c>
      <c r="D34" s="88" t="s">
        <v>82</v>
      </c>
      <c r="E34" s="89">
        <v>37167</v>
      </c>
      <c r="F34" s="87" t="s">
        <v>26</v>
      </c>
      <c r="G34" s="87" t="s">
        <v>31</v>
      </c>
      <c r="H34" s="90">
        <v>1.7377199074074083E-3</v>
      </c>
      <c r="I34" s="91">
        <v>10</v>
      </c>
      <c r="J34" s="84">
        <v>2.4792824074073953E-4</v>
      </c>
      <c r="K34" s="78"/>
      <c r="L34" s="77"/>
    </row>
    <row r="35" spans="1:12" ht="23.25" customHeight="1" x14ac:dyDescent="0.2">
      <c r="A35" s="86">
        <v>14</v>
      </c>
      <c r="B35" s="85">
        <v>142</v>
      </c>
      <c r="C35" s="87">
        <v>10036097834</v>
      </c>
      <c r="D35" s="88" t="s">
        <v>85</v>
      </c>
      <c r="E35" s="89">
        <v>37649</v>
      </c>
      <c r="F35" s="87" t="s">
        <v>26</v>
      </c>
      <c r="G35" s="87" t="s">
        <v>56</v>
      </c>
      <c r="H35" s="90">
        <v>1.7486574074074045E-3</v>
      </c>
      <c r="I35" s="91">
        <v>13</v>
      </c>
      <c r="J35" s="84">
        <v>2.5886574074073573E-4</v>
      </c>
      <c r="K35" s="78"/>
      <c r="L35" s="76"/>
    </row>
    <row r="36" spans="1:12" ht="23.25" customHeight="1" x14ac:dyDescent="0.2">
      <c r="A36" s="86">
        <v>15</v>
      </c>
      <c r="B36" s="85">
        <v>155</v>
      </c>
      <c r="C36" s="87">
        <v>10091739146</v>
      </c>
      <c r="D36" s="88" t="s">
        <v>89</v>
      </c>
      <c r="E36" s="89">
        <v>38594</v>
      </c>
      <c r="F36" s="87" t="s">
        <v>26</v>
      </c>
      <c r="G36" s="87" t="s">
        <v>90</v>
      </c>
      <c r="H36" s="90">
        <v>1.8317013888888875E-3</v>
      </c>
      <c r="I36" s="91">
        <v>17</v>
      </c>
      <c r="J36" s="84">
        <v>3.4190972222221871E-4</v>
      </c>
      <c r="K36" s="78"/>
      <c r="L36" s="77"/>
    </row>
    <row r="37" spans="1:12" ht="23.25" customHeight="1" x14ac:dyDescent="0.2">
      <c r="A37" s="86">
        <v>16</v>
      </c>
      <c r="B37" s="85">
        <v>146</v>
      </c>
      <c r="C37" s="87">
        <v>10113806343</v>
      </c>
      <c r="D37" s="88" t="s">
        <v>92</v>
      </c>
      <c r="E37" s="89">
        <v>37964</v>
      </c>
      <c r="F37" s="87" t="s">
        <v>37</v>
      </c>
      <c r="G37" s="87" t="s">
        <v>42</v>
      </c>
      <c r="H37" s="90">
        <v>1.8610995370370352E-3</v>
      </c>
      <c r="I37" s="91">
        <v>19</v>
      </c>
      <c r="J37" s="84">
        <v>3.7130787037036646E-4</v>
      </c>
      <c r="K37" s="78"/>
      <c r="L37" s="77"/>
    </row>
    <row r="38" spans="1:12" ht="23.25" customHeight="1" x14ac:dyDescent="0.2">
      <c r="A38" s="86">
        <v>17</v>
      </c>
      <c r="B38" s="85">
        <v>147</v>
      </c>
      <c r="C38" s="87">
        <v>10092258906</v>
      </c>
      <c r="D38" s="88" t="s">
        <v>77</v>
      </c>
      <c r="E38" s="89">
        <v>38032</v>
      </c>
      <c r="F38" s="87" t="s">
        <v>26</v>
      </c>
      <c r="G38" s="87" t="s">
        <v>32</v>
      </c>
      <c r="H38" s="90">
        <v>1.6410069444444415E-3</v>
      </c>
      <c r="I38" s="91">
        <v>5</v>
      </c>
      <c r="J38" s="84">
        <v>1.5121527777777269E-4</v>
      </c>
      <c r="K38" s="78"/>
      <c r="L38" s="77"/>
    </row>
    <row r="39" spans="1:12" ht="23.25" customHeight="1" x14ac:dyDescent="0.2">
      <c r="A39" s="86">
        <v>18</v>
      </c>
      <c r="B39" s="85">
        <v>151</v>
      </c>
      <c r="C39" s="87">
        <v>10083943275</v>
      </c>
      <c r="D39" s="88" t="s">
        <v>86</v>
      </c>
      <c r="E39" s="89">
        <v>38688</v>
      </c>
      <c r="F39" s="87" t="s">
        <v>26</v>
      </c>
      <c r="G39" s="87" t="s">
        <v>55</v>
      </c>
      <c r="H39" s="90">
        <v>1.7865972222222198E-3</v>
      </c>
      <c r="I39" s="91">
        <v>14</v>
      </c>
      <c r="J39" s="84">
        <v>2.9680555555555103E-4</v>
      </c>
      <c r="K39" s="78"/>
      <c r="L39" s="76"/>
    </row>
    <row r="40" spans="1:12" ht="23.25" customHeight="1" x14ac:dyDescent="0.2">
      <c r="A40" s="86">
        <v>19</v>
      </c>
      <c r="B40" s="85">
        <v>158</v>
      </c>
      <c r="C40" s="87">
        <v>10079979817</v>
      </c>
      <c r="D40" s="88" t="s">
        <v>88</v>
      </c>
      <c r="E40" s="89">
        <v>37907</v>
      </c>
      <c r="F40" s="87" t="s">
        <v>26</v>
      </c>
      <c r="G40" s="87" t="s">
        <v>55</v>
      </c>
      <c r="H40" s="90">
        <v>1.8006597222222222E-3</v>
      </c>
      <c r="I40" s="91">
        <v>16</v>
      </c>
      <c r="J40" s="84">
        <v>3.1086805555555338E-4</v>
      </c>
      <c r="K40" s="78"/>
      <c r="L40" s="77"/>
    </row>
    <row r="41" spans="1:12" ht="23.25" customHeight="1" x14ac:dyDescent="0.2">
      <c r="A41" s="86">
        <v>20</v>
      </c>
      <c r="B41" s="85">
        <v>145</v>
      </c>
      <c r="C41" s="87">
        <v>10062192845</v>
      </c>
      <c r="D41" s="88" t="s">
        <v>91</v>
      </c>
      <c r="E41" s="89">
        <v>37689</v>
      </c>
      <c r="F41" s="87" t="s">
        <v>26</v>
      </c>
      <c r="G41" s="87" t="s">
        <v>42</v>
      </c>
      <c r="H41" s="90">
        <v>1.8411342592592611E-3</v>
      </c>
      <c r="I41" s="91">
        <v>18</v>
      </c>
      <c r="J41" s="84">
        <v>3.5134259259259233E-4</v>
      </c>
      <c r="K41" s="78"/>
      <c r="L41" s="76"/>
    </row>
    <row r="42" spans="1:12" ht="23.25" customHeight="1" x14ac:dyDescent="0.2">
      <c r="A42" s="86">
        <v>21</v>
      </c>
      <c r="B42" s="85">
        <v>150</v>
      </c>
      <c r="C42" s="87">
        <v>10080037209</v>
      </c>
      <c r="D42" s="88" t="s">
        <v>93</v>
      </c>
      <c r="E42" s="89">
        <v>38560</v>
      </c>
      <c r="F42" s="87" t="s">
        <v>26</v>
      </c>
      <c r="G42" s="87" t="s">
        <v>56</v>
      </c>
      <c r="H42" s="90">
        <v>1.8636921296296292E-3</v>
      </c>
      <c r="I42" s="91">
        <v>20</v>
      </c>
      <c r="J42" s="84">
        <v>3.7390046296296043E-4</v>
      </c>
      <c r="K42" s="78"/>
      <c r="L42" s="76"/>
    </row>
    <row r="43" spans="1:12" ht="23.25" customHeight="1" x14ac:dyDescent="0.2">
      <c r="A43" s="86">
        <v>22</v>
      </c>
      <c r="B43" s="85">
        <v>148</v>
      </c>
      <c r="C43" s="87">
        <v>10092441283</v>
      </c>
      <c r="D43" s="88" t="s">
        <v>95</v>
      </c>
      <c r="E43" s="89">
        <v>37941</v>
      </c>
      <c r="F43" s="87" t="s">
        <v>26</v>
      </c>
      <c r="G43" s="87" t="s">
        <v>96</v>
      </c>
      <c r="H43" s="90">
        <v>1.9018518518518564E-3</v>
      </c>
      <c r="I43" s="91">
        <v>22</v>
      </c>
      <c r="J43" s="84">
        <v>4.1206018518518761E-4</v>
      </c>
      <c r="K43" s="78"/>
      <c r="L43" s="77"/>
    </row>
    <row r="44" spans="1:12" ht="23.25" customHeight="1" x14ac:dyDescent="0.2">
      <c r="A44" s="86">
        <v>23</v>
      </c>
      <c r="B44" s="85">
        <v>157</v>
      </c>
      <c r="C44" s="87">
        <v>10034951205</v>
      </c>
      <c r="D44" s="88" t="s">
        <v>97</v>
      </c>
      <c r="E44" s="89">
        <v>36706</v>
      </c>
      <c r="F44" s="87" t="s">
        <v>19</v>
      </c>
      <c r="G44" s="87" t="s">
        <v>90</v>
      </c>
      <c r="H44" s="90">
        <v>1.9243981481481486E-3</v>
      </c>
      <c r="I44" s="91">
        <v>23</v>
      </c>
      <c r="J44" s="84">
        <v>4.3460648148147983E-4</v>
      </c>
      <c r="K44" s="78"/>
      <c r="L44" s="77"/>
    </row>
    <row r="45" spans="1:12" ht="23.25" customHeight="1" x14ac:dyDescent="0.2">
      <c r="A45" s="86">
        <v>24</v>
      </c>
      <c r="B45" s="85">
        <v>159</v>
      </c>
      <c r="C45" s="87">
        <v>10101387818</v>
      </c>
      <c r="D45" s="88" t="s">
        <v>98</v>
      </c>
      <c r="E45" s="89">
        <v>38384</v>
      </c>
      <c r="F45" s="87" t="s">
        <v>26</v>
      </c>
      <c r="G45" s="87" t="s">
        <v>90</v>
      </c>
      <c r="H45" s="90">
        <v>1.9500925925925925E-3</v>
      </c>
      <c r="I45" s="91">
        <v>24</v>
      </c>
      <c r="J45" s="84">
        <v>4.6030092592592368E-4</v>
      </c>
      <c r="K45" s="78"/>
      <c r="L45" s="77"/>
    </row>
    <row r="46" spans="1:12" ht="23.25" customHeight="1" x14ac:dyDescent="0.2">
      <c r="A46" s="86">
        <v>25</v>
      </c>
      <c r="B46" s="85">
        <v>149</v>
      </c>
      <c r="C46" s="87">
        <v>10091318814</v>
      </c>
      <c r="D46" s="88" t="s">
        <v>99</v>
      </c>
      <c r="E46" s="89">
        <v>38496</v>
      </c>
      <c r="F46" s="87" t="s">
        <v>26</v>
      </c>
      <c r="G46" s="87" t="s">
        <v>66</v>
      </c>
      <c r="H46" s="90">
        <v>2.0143055555555578E-3</v>
      </c>
      <c r="I46" s="91">
        <v>25</v>
      </c>
      <c r="J46" s="84">
        <v>5.2451388888888903E-4</v>
      </c>
      <c r="K46" s="78"/>
      <c r="L46" s="76"/>
    </row>
    <row r="47" spans="1:12" ht="23.25" customHeight="1" x14ac:dyDescent="0.2">
      <c r="A47" s="86">
        <v>26</v>
      </c>
      <c r="B47" s="85">
        <v>156</v>
      </c>
      <c r="C47" s="87">
        <v>10126421090</v>
      </c>
      <c r="D47" s="88" t="s">
        <v>100</v>
      </c>
      <c r="E47" s="89">
        <v>37209</v>
      </c>
      <c r="F47" s="87" t="s">
        <v>37</v>
      </c>
      <c r="G47" s="87" t="s">
        <v>31</v>
      </c>
      <c r="H47" s="90">
        <v>2.6323032407407376E-3</v>
      </c>
      <c r="I47" s="91">
        <v>26</v>
      </c>
      <c r="J47" s="84">
        <v>1.1425115740740688E-3</v>
      </c>
      <c r="K47" s="78"/>
      <c r="L47" s="77"/>
    </row>
    <row r="48" spans="1:12" ht="23.25" customHeight="1" thickBot="1" x14ac:dyDescent="0.25">
      <c r="A48" s="92" t="s">
        <v>54</v>
      </c>
      <c r="B48" s="93">
        <v>135</v>
      </c>
      <c r="C48" s="94">
        <v>10015878880</v>
      </c>
      <c r="D48" s="95" t="s">
        <v>101</v>
      </c>
      <c r="E48" s="96">
        <v>35515</v>
      </c>
      <c r="F48" s="94" t="s">
        <v>19</v>
      </c>
      <c r="G48" s="94" t="s">
        <v>90</v>
      </c>
      <c r="H48" s="97"/>
      <c r="I48" s="98"/>
      <c r="J48" s="99"/>
      <c r="K48" s="100"/>
      <c r="L48" s="101"/>
    </row>
    <row r="49" spans="1:12" ht="6" customHeight="1" thickTop="1" thickBot="1" x14ac:dyDescent="0.25">
      <c r="A49" s="51"/>
      <c r="B49" s="82"/>
      <c r="C49" s="52"/>
      <c r="D49" s="53"/>
      <c r="E49" s="54"/>
      <c r="F49" s="55"/>
      <c r="G49" s="56"/>
      <c r="H49" s="57"/>
      <c r="I49" s="57"/>
      <c r="J49" s="57"/>
      <c r="K49" s="57"/>
      <c r="L49" s="57"/>
    </row>
    <row r="50" spans="1:12" ht="15.75" thickTop="1" x14ac:dyDescent="0.2">
      <c r="A50" s="108" t="s">
        <v>3</v>
      </c>
      <c r="B50" s="109"/>
      <c r="C50" s="109"/>
      <c r="D50" s="109"/>
      <c r="E50" s="50"/>
      <c r="F50" s="109" t="s">
        <v>4</v>
      </c>
      <c r="G50" s="109"/>
      <c r="H50" s="109"/>
      <c r="I50" s="109"/>
      <c r="J50" s="109"/>
      <c r="K50" s="109"/>
      <c r="L50" s="137"/>
    </row>
    <row r="51" spans="1:12" x14ac:dyDescent="0.2">
      <c r="A51" s="28" t="s">
        <v>57</v>
      </c>
      <c r="B51" s="29"/>
      <c r="C51" s="33"/>
      <c r="D51" s="30"/>
      <c r="E51" s="42"/>
      <c r="G51" s="34" t="s">
        <v>27</v>
      </c>
      <c r="H51" s="30">
        <v>9</v>
      </c>
      <c r="I51" s="70"/>
      <c r="J51" s="70"/>
      <c r="K51" s="40" t="s">
        <v>25</v>
      </c>
      <c r="L51" s="49">
        <f>COUNTIF(F22:F48,"ЗМС")</f>
        <v>0</v>
      </c>
    </row>
    <row r="52" spans="1:12" x14ac:dyDescent="0.2">
      <c r="A52" s="28" t="s">
        <v>58</v>
      </c>
      <c r="B52" s="6"/>
      <c r="C52" s="35"/>
      <c r="D52" s="24"/>
      <c r="E52" s="43"/>
      <c r="G52" s="36" t="s">
        <v>20</v>
      </c>
      <c r="H52" s="58">
        <f>H53+H58</f>
        <v>27</v>
      </c>
      <c r="I52" s="71"/>
      <c r="J52" s="71"/>
      <c r="K52" s="41" t="s">
        <v>17</v>
      </c>
      <c r="L52" s="49">
        <f>COUNTIF(F22:F48,"МСМК")</f>
        <v>0</v>
      </c>
    </row>
    <row r="53" spans="1:12" x14ac:dyDescent="0.2">
      <c r="A53" s="28" t="s">
        <v>59</v>
      </c>
      <c r="B53" s="6"/>
      <c r="C53" s="38"/>
      <c r="D53" s="24"/>
      <c r="E53" s="43"/>
      <c r="G53" s="36" t="s">
        <v>21</v>
      </c>
      <c r="H53" s="58">
        <f>H54+H56+H57+H55</f>
        <v>26</v>
      </c>
      <c r="I53" s="71"/>
      <c r="J53" s="71"/>
      <c r="K53" s="41" t="s">
        <v>19</v>
      </c>
      <c r="L53" s="49">
        <f>COUNTIF(F22:F48,"МС")</f>
        <v>5</v>
      </c>
    </row>
    <row r="54" spans="1:12" x14ac:dyDescent="0.2">
      <c r="A54" s="28" t="s">
        <v>60</v>
      </c>
      <c r="B54" s="6"/>
      <c r="C54" s="38"/>
      <c r="D54" s="24"/>
      <c r="E54" s="43"/>
      <c r="G54" s="36" t="s">
        <v>22</v>
      </c>
      <c r="H54" s="58">
        <f>COUNT(A22:A48)</f>
        <v>26</v>
      </c>
      <c r="I54" s="71"/>
      <c r="J54" s="71"/>
      <c r="K54" s="41" t="s">
        <v>26</v>
      </c>
      <c r="L54" s="49">
        <f>COUNTIF(F22:F48,"КМС")</f>
        <v>17</v>
      </c>
    </row>
    <row r="55" spans="1:12" x14ac:dyDescent="0.2">
      <c r="A55" s="28"/>
      <c r="B55" s="6"/>
      <c r="C55" s="38"/>
      <c r="D55" s="24"/>
      <c r="E55" s="43"/>
      <c r="G55" s="36" t="s">
        <v>38</v>
      </c>
      <c r="H55" s="24">
        <f>COUNTIF(A22:A48,"ЛИМ")</f>
        <v>0</v>
      </c>
      <c r="J55" s="72"/>
      <c r="K55" s="48" t="s">
        <v>37</v>
      </c>
      <c r="L55" s="49">
        <f>COUNTIF(F22:F48,"1 СР")</f>
        <v>5</v>
      </c>
    </row>
    <row r="56" spans="1:12" x14ac:dyDescent="0.2">
      <c r="A56" s="28"/>
      <c r="B56" s="6"/>
      <c r="C56" s="6"/>
      <c r="D56" s="24"/>
      <c r="E56" s="43"/>
      <c r="G56" s="36" t="s">
        <v>23</v>
      </c>
      <c r="H56" s="58">
        <f>COUNTIF(A22:A48,"НФ")</f>
        <v>0</v>
      </c>
      <c r="I56" s="71"/>
      <c r="J56" s="71"/>
      <c r="K56" s="41" t="s">
        <v>46</v>
      </c>
      <c r="L56" s="49">
        <f>COUNTIF(F22:F48,"2 СР")</f>
        <v>0</v>
      </c>
    </row>
    <row r="57" spans="1:12" x14ac:dyDescent="0.2">
      <c r="A57" s="28"/>
      <c r="B57" s="6"/>
      <c r="C57" s="6"/>
      <c r="D57" s="24"/>
      <c r="E57" s="43"/>
      <c r="G57" s="36" t="s">
        <v>28</v>
      </c>
      <c r="H57" s="58">
        <f>COUNTIF(A22:A48,"ДСКВ")</f>
        <v>0</v>
      </c>
      <c r="I57" s="71"/>
      <c r="J57" s="71"/>
      <c r="K57" s="41" t="s">
        <v>47</v>
      </c>
      <c r="L57" s="49">
        <f>COUNTIF(F22:F48,"3 СР")</f>
        <v>0</v>
      </c>
    </row>
    <row r="58" spans="1:12" x14ac:dyDescent="0.2">
      <c r="A58" s="28"/>
      <c r="B58" s="6"/>
      <c r="C58" s="6"/>
      <c r="D58" s="24"/>
      <c r="E58" s="44"/>
      <c r="F58" s="79"/>
      <c r="G58" s="36" t="s">
        <v>24</v>
      </c>
      <c r="H58" s="58">
        <f>COUNTIF(A22:A48,"НС")</f>
        <v>1</v>
      </c>
      <c r="I58" s="71"/>
      <c r="J58" s="71"/>
      <c r="K58" s="41"/>
      <c r="L58" s="37"/>
    </row>
    <row r="59" spans="1:12" ht="9.75" customHeight="1" x14ac:dyDescent="0.2">
      <c r="A59" s="15"/>
      <c r="C59" s="65"/>
      <c r="L59" s="16"/>
    </row>
    <row r="60" spans="1:12" x14ac:dyDescent="0.2">
      <c r="A60" s="138" t="s">
        <v>48</v>
      </c>
      <c r="B60" s="134"/>
      <c r="C60" s="134"/>
      <c r="D60" s="134" t="s">
        <v>9</v>
      </c>
      <c r="E60" s="134"/>
      <c r="F60" s="134"/>
      <c r="G60" s="61" t="s">
        <v>2</v>
      </c>
      <c r="H60" s="134" t="s">
        <v>40</v>
      </c>
      <c r="I60" s="134"/>
      <c r="J60" s="134"/>
      <c r="K60" s="134"/>
      <c r="L60" s="135"/>
    </row>
    <row r="61" spans="1:12" x14ac:dyDescent="0.2">
      <c r="A61" s="140"/>
      <c r="B61" s="141"/>
      <c r="C61" s="141"/>
      <c r="D61" s="141"/>
      <c r="E61" s="141"/>
      <c r="F61" s="142"/>
      <c r="G61" s="142"/>
      <c r="H61" s="142"/>
      <c r="I61" s="142"/>
      <c r="J61" s="142"/>
      <c r="K61" s="142"/>
      <c r="L61" s="143"/>
    </row>
    <row r="62" spans="1:12" x14ac:dyDescent="0.2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6"/>
    </row>
    <row r="63" spans="1:12" x14ac:dyDescent="0.2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6"/>
    </row>
    <row r="64" spans="1:12" x14ac:dyDescent="0.2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6"/>
    </row>
    <row r="65" spans="1:12" x14ac:dyDescent="0.2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6"/>
    </row>
    <row r="66" spans="1:12" ht="13.5" thickBot="1" x14ac:dyDescent="0.25">
      <c r="A66" s="132"/>
      <c r="B66" s="133"/>
      <c r="C66" s="133"/>
      <c r="D66" s="133" t="str">
        <f>G17</f>
        <v xml:space="preserve">ГЕОРГИЕВ В.М. (ВК, Чувашская Республика) </v>
      </c>
      <c r="E66" s="133"/>
      <c r="F66" s="133"/>
      <c r="G66" s="62" t="str">
        <f>G18</f>
        <v>АФАНАСЬЕВА Е.А. (ВК, г.В.Пышма)</v>
      </c>
      <c r="H66" s="133" t="str">
        <f>G19</f>
        <v>БЕСЧАСТНОВ А.А. (ВК, г. Москва)</v>
      </c>
      <c r="I66" s="133"/>
      <c r="J66" s="133"/>
      <c r="K66" s="133"/>
      <c r="L66" s="139"/>
    </row>
    <row r="67" spans="1:12" ht="13.5" thickTop="1" x14ac:dyDescent="0.2"/>
  </sheetData>
  <sortState ref="A22:O47">
    <sortCondition ref="A22:A47"/>
  </sortState>
  <mergeCells count="24">
    <mergeCell ref="A66:C66"/>
    <mergeCell ref="D66:F66"/>
    <mergeCell ref="H60:L60"/>
    <mergeCell ref="H21:I21"/>
    <mergeCell ref="F50:L50"/>
    <mergeCell ref="A60:C60"/>
    <mergeCell ref="D60:F60"/>
    <mergeCell ref="H66:L66"/>
    <mergeCell ref="A61:E61"/>
    <mergeCell ref="F61:L61"/>
    <mergeCell ref="A1:L1"/>
    <mergeCell ref="A3:L3"/>
    <mergeCell ref="A2:L2"/>
    <mergeCell ref="A4:L4"/>
    <mergeCell ref="A50:D50"/>
    <mergeCell ref="A15:G15"/>
    <mergeCell ref="H15:L15"/>
    <mergeCell ref="A6:L6"/>
    <mergeCell ref="A7:L7"/>
    <mergeCell ref="A9:L9"/>
    <mergeCell ref="A8:L8"/>
    <mergeCell ref="A12:L12"/>
    <mergeCell ref="A10:L10"/>
    <mergeCell ref="A11:L11"/>
  </mergeCells>
  <conditionalFormatting sqref="B3">
    <cfRule type="duplicateValues" dxfId="4" priority="13"/>
  </conditionalFormatting>
  <conditionalFormatting sqref="B2">
    <cfRule type="duplicateValues" dxfId="3" priority="11"/>
  </conditionalFormatting>
  <conditionalFormatting sqref="B67:B1048576 B1 B6:B7 B9:B11 B13:B14 B16:B21 B51:B59 B49">
    <cfRule type="duplicateValues" dxfId="2" priority="15"/>
  </conditionalFormatting>
  <conditionalFormatting sqref="B61:B65">
    <cfRule type="duplicateValues" dxfId="1" priority="8"/>
  </conditionalFormatting>
  <conditionalFormatting sqref="C22:E48">
    <cfRule type="duplicateValues" dxfId="0" priority="1"/>
  </conditionalFormatting>
  <printOptions horizontalCentered="1"/>
  <pageMargins left="0.25" right="0.25" top="0.25" bottom="0.25" header="0.15748031496063" footer="0.118110236220472"/>
  <pageSetup paperSize="256" scale="6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ME</vt:lpstr>
      <vt:lpstr>ME!Заголовки_для_печати</vt:lpstr>
      <vt:lpstr>ME!Область_печати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2022-02-13T11:58:55Z</cp:lastPrinted>
  <dcterms:created xsi:type="dcterms:W3CDTF">1996-10-08T23:32:33Z</dcterms:created>
  <dcterms:modified xsi:type="dcterms:W3CDTF">2022-03-24T13:14:14Z</dcterms:modified>
</cp:coreProperties>
</file>