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OneDrive\Рабочий стол\на платформу\"/>
    </mc:Choice>
  </mc:AlternateContent>
  <xr:revisionPtr revIDLastSave="0" documentId="13_ncr:1_{0F8EF5B2-E354-4B51-8875-B5AEE54D20BF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Скретч" sheetId="100" r:id="rId1"/>
  </sheets>
  <definedNames>
    <definedName name="_xlnm.Print_Area" localSheetId="0">Скретч!$A$1:$I$66</definedName>
  </definedNames>
  <calcPr calcId="191029"/>
</workbook>
</file>

<file path=xl/calcChain.xml><?xml version="1.0" encoding="utf-8"?>
<calcChain xmlns="http://schemas.openxmlformats.org/spreadsheetml/2006/main">
  <c r="H66" i="100" l="1"/>
  <c r="D66" i="100"/>
  <c r="F66" i="100" l="1"/>
  <c r="G58" i="100"/>
  <c r="G57" i="100"/>
  <c r="G56" i="100"/>
  <c r="G55" i="100"/>
  <c r="G54" i="100" l="1"/>
  <c r="G53" i="100" s="1"/>
  <c r="I56" i="100" l="1"/>
  <c r="I53" i="100"/>
  <c r="I58" i="100"/>
  <c r="I52" i="100"/>
  <c r="I54" i="100"/>
  <c r="I55" i="100"/>
  <c r="I57" i="100"/>
</calcChain>
</file>

<file path=xl/sharedStrings.xml><?xml version="1.0" encoding="utf-8"?>
<sst xmlns="http://schemas.openxmlformats.org/spreadsheetml/2006/main" count="121" uniqueCount="98">
  <si>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</si>
  <si>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</si>
  <si>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</si>
  <si>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</si>
  <si>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</si>
  <si>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</si>
  <si>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</si>
  <si>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</si>
  <si>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</si>
  <si>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</si>
  <si>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</si>
  <si>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</si>
  <si>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</si>
  <si>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</si>
  <si>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</si>
  <si>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</si>
  <si>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</si>
  <si>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</si>
  <si>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</si>
  <si>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</si>
  <si>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</si>
  <si>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</si>
  <si>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</si>
  <si>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</si>
  <si>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</si>
  <si>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</si>
  <si>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</si>
  <si>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</si>
  <si>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</si>
  <si>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</si>
  <si>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</si>
  <si>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</si>
  <si>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</si>
  <si>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1 СР</t>
  </si>
  <si>
    <t/>
  </si>
  <si>
    <t>2 СР</t>
  </si>
  <si>
    <t>3 СР</t>
  </si>
  <si>
    <t xml:space="preserve">Ветер: </t>
  </si>
  <si>
    <t>СУДЬЯ НА ФИНИШЕ</t>
  </si>
  <si>
    <t>НАЧАЛО ГОНКИ:</t>
  </si>
  <si>
    <t>ОКОНЧАНИЕ ГОНКИ:</t>
  </si>
  <si>
    <t>Осадки:</t>
  </si>
  <si>
    <t>Температура: +26</t>
  </si>
  <si>
    <t>Влажность: 59 %</t>
  </si>
  <si>
    <t>НС</t>
  </si>
  <si>
    <t>Омская область</t>
  </si>
  <si>
    <t>№ ВРВС: 0080481611Я</t>
  </si>
  <si>
    <t>Министерство спорта Российской федерации</t>
  </si>
  <si>
    <t>Министерство спорта Тульской области</t>
  </si>
  <si>
    <t xml:space="preserve">МЕЖДУНАРОДНЫЕ СОРЕВНОВАНИЯ </t>
  </si>
  <si>
    <t xml:space="preserve">"ГРАН ПРИ ТУЛЫ" </t>
  </si>
  <si>
    <t>трек - скретч</t>
  </si>
  <si>
    <t>№ ЕКП 2023: 21025</t>
  </si>
  <si>
    <t>МЕСТО ПРОВЕДЕНИЯ: г. Тула</t>
  </si>
  <si>
    <t>ДАТА ПРОВЕДЕНИЯ: 19 Мая 2023 года</t>
  </si>
  <si>
    <t>Афанасьева Е.А. (ВК, Свердловская область)</t>
  </si>
  <si>
    <t>Валова А.С. (ВК, Санкт-Петербург)</t>
  </si>
  <si>
    <t>Максимова Е.Г. (ВК, Тульская область)</t>
  </si>
  <si>
    <t>НАЗВАНИЕ ТРАССЫ / РЕГ. НОМЕР: велотрек "Арсенал"  г.Тула</t>
  </si>
  <si>
    <t>ПОКРЫТИЕ ТРЕКА: цемент</t>
  </si>
  <si>
    <t>ДЛИНА ТРЕКА: 333 м</t>
  </si>
  <si>
    <t>ДИСТАНЦИЯ: ДЛИНА КРУГА/КРУГОВ:  0,333/20</t>
  </si>
  <si>
    <t>Тульская область</t>
  </si>
  <si>
    <t>Узбекистан/Uzbekistan</t>
  </si>
  <si>
    <t>Москва</t>
  </si>
  <si>
    <t>Юниоры 17-18 лет</t>
  </si>
  <si>
    <t>01.02.2006</t>
  </si>
  <si>
    <t>ПУХОРЕВ Алексей / PUKHOREV Aleksei</t>
  </si>
  <si>
    <t>БАХОДИРОВ Бехзод/ Bahodirov Behzod</t>
  </si>
  <si>
    <t>ШЕЛЯГ Валерий / SHELYAG Valerii</t>
  </si>
  <si>
    <t>ИСАЕВ Павел/Isaev Pavel</t>
  </si>
  <si>
    <t>ФЕДОРОВ Данил/ Fedorov Danil</t>
  </si>
  <si>
    <t>НУРМАТОВ Бехзодбек/ Nurmatov Behzonbek</t>
  </si>
  <si>
    <t>ГОЛКОВ Михаил</t>
  </si>
  <si>
    <t>СУЯТИН Мирослав</t>
  </si>
  <si>
    <t>ПОЧЕРНЯЕВ Николай</t>
  </si>
  <si>
    <t>МАРЯМИДЗЕ Степан</t>
  </si>
  <si>
    <t>КИРИЛЬЦЕВ Тимур</t>
  </si>
  <si>
    <t>БАЗАЕВ Артем</t>
  </si>
  <si>
    <t>МАЙОРОВ Ждан</t>
  </si>
  <si>
    <t>ЖАМОЛДИНОВ Алимардон</t>
  </si>
  <si>
    <t>БЫКОВ Антон</t>
  </si>
  <si>
    <t>КОРОЛЬКОВ Павел</t>
  </si>
  <si>
    <t>ГЕРБУТ Дмитрий</t>
  </si>
  <si>
    <t>ГЕРГЕЛЬ Максим</t>
  </si>
  <si>
    <t>СИДОРОВ Григорий</t>
  </si>
  <si>
    <t>ЧУЛКОВ Алексей</t>
  </si>
  <si>
    <t>ОТЧЕНКО Данил</t>
  </si>
  <si>
    <t>ЭШАНКУЛОВ Асанбек</t>
  </si>
  <si>
    <t>ИСМАИЛОВ Кайрат</t>
  </si>
  <si>
    <t>КОМАРОВ Михаил</t>
  </si>
  <si>
    <t>КИСЛИЦИН Николай</t>
  </si>
  <si>
    <t>ШЕШЕНИН Андрей</t>
  </si>
  <si>
    <t>Н/Ф</t>
  </si>
  <si>
    <t>Н/С</t>
  </si>
  <si>
    <t>Москва / Moscow</t>
  </si>
  <si>
    <t xml:space="preserve">Санкт-Петербург </t>
  </si>
  <si>
    <t>Узбекистан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</si>
</sst>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m:ss.000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  <font>
      <sz val="18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18">
    <xf numFmtId="0" fontId="0" fillId="0" borderId="0" xfId="0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12" fillId="0" borderId="12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2" fontId="5" fillId="0" borderId="4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4" fontId="11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6" xfId="0" applyNumberFormat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4" fontId="5" fillId="0" borderId="29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14" fontId="5" fillId="0" borderId="28" xfId="0" applyNumberFormat="1" applyFont="1" applyBorder="1" applyAlignment="1">
      <alignment vertical="center"/>
    </xf>
    <xf numFmtId="165" fontId="5" fillId="0" borderId="26" xfId="0" applyNumberFormat="1" applyFont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14" fontId="5" fillId="0" borderId="20" xfId="0" applyNumberFormat="1" applyFont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5" fillId="0" borderId="8" xfId="8" applyFont="1" applyBorder="1" applyAlignment="1">
      <alignment vertical="center" wrapText="1"/>
    </xf>
    <xf numFmtId="14" fontId="13" fillId="0" borderId="8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3" applyFont="1" applyFill="1" applyBorder="1" applyAlignment="1">
      <alignment horizontal="center" vertical="center" wrapText="1"/>
    </xf>
    <xf numFmtId="14" fontId="6" fillId="2" borderId="32" xfId="3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0" xfId="0" applyFont="1"/>
    <xf numFmtId="0" fontId="5" fillId="0" borderId="20" xfId="0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166" fontId="5" fillId="0" borderId="18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8" fillId="0" borderId="0" xfId="0" applyFont="1"/>
    <xf numFmtId="49" fontId="5" fillId="0" borderId="18" xfId="0" applyNumberFormat="1" applyFont="1" applyBorder="1" applyAlignment="1">
      <alignment horizontal="center" vertical="center"/>
    </xf>
    <xf numFmtId="165" fontId="16" fillId="0" borderId="35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6" fillId="0" borderId="4" xfId="0" applyNumberFormat="1" applyFont="1" applyBorder="1" applyAlignment="1">
      <alignment horizontal="left" vertical="center" wrapText="1"/>
    </xf>
    <xf numFmtId="165" fontId="16" fillId="0" borderId="5" xfId="0" applyNumberFormat="1" applyFont="1" applyBorder="1" applyAlignment="1">
      <alignment horizontal="left" vertical="center" wrapText="1"/>
    </xf>
    <xf numFmtId="165" fontId="16" fillId="0" borderId="4" xfId="0" applyNumberFormat="1" applyFont="1" applyBorder="1" applyAlignment="1">
      <alignment horizontal="left" vertical="center"/>
    </xf>
    <xf numFmtId="165" fontId="16" fillId="0" borderId="5" xfId="0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16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0" fillId="2" borderId="2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16930</xdr:colOff>
      <xdr:row>0</xdr:row>
      <xdr:rowOff>25345</xdr:rowOff>
    </xdr:from>
    <xdr:to>
      <xdr:col>1</xdr:col>
      <xdr:colOff>282610</xdr:colOff>
      <xdr:row>3</xdr:row>
      <xdr:rowOff>16748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0" y="25345"/>
          <a:ext cx="726229" cy="749216"/>
        </a:xfrm>
        <a:prstGeom prst="rect">
          <a:avLst/>
        </a:prstGeom>
      </xdr:spPr>
    </xdr:pic>
    <xdr:clientData/>
  </xdr:twoCellAnchor>
  <xdr:twoCellAnchor editAs="oneCell">
    <xdr:from>
      <xdr:col>1</xdr:col>
      <xdr:colOff>549988</xdr:colOff>
      <xdr:row>0</xdr:row>
      <xdr:rowOff>59071</xdr:rowOff>
    </xdr:from>
    <xdr:to>
      <xdr:col>2</xdr:col>
      <xdr:colOff>904352</xdr:colOff>
      <xdr:row>3</xdr:row>
      <xdr:rowOff>50242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911" y="59071"/>
          <a:ext cx="907023" cy="761545"/>
        </a:xfrm>
        <a:prstGeom prst="rect">
          <a:avLst/>
        </a:prstGeom>
      </xdr:spPr>
    </xdr:pic>
    <xdr:clientData/>
  </xdr:twoCellAnchor>
  <xdr:twoCellAnchor editAs="oneCell">
    <xdr:from>
      <xdr:col>0</xdr:col>
      <xdr:colOff>16931</xdr:colOff>
      <xdr:row>0</xdr:row>
      <xdr:rowOff>25345</xdr:rowOff>
    </xdr:from>
    <xdr:to>
      <xdr:col>1</xdr:col>
      <xdr:colOff>257545</xdr:colOff>
      <xdr:row>3</xdr:row>
      <xdr:rowOff>36229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CFE7356-E42A-4BDE-B85D-173F34EB6C75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713054" cy="728672"/>
        </a:xfrm>
        <a:prstGeom prst="rect">
          <a:avLst/>
        </a:prstGeom>
      </xdr:spPr>
    </xdr:pic>
    <xdr:clientData/>
  </xdr:twoCellAnchor>
  <xdr:twoCellAnchor editAs="oneCell">
    <xdr:from>
      <xdr:col>8</xdr:col>
      <xdr:colOff>200968</xdr:colOff>
      <xdr:row>0</xdr:row>
      <xdr:rowOff>95208</xdr:rowOff>
    </xdr:from>
    <xdr:to>
      <xdr:col>8</xdr:col>
      <xdr:colOff>690323</xdr:colOff>
      <xdr:row>4</xdr:row>
      <xdr:rowOff>63975</xdr:rowOff>
    </xdr:to>
    <xdr:pic>
      <xdr:nvPicPr>
        <xdr:cNvPr id="7" name="Picture 55">
          <a:extLst>
            <a:ext uri="{FF2B5EF4-FFF2-40B4-BE49-F238E27FC236}">
              <a16:creationId xmlns:a16="http://schemas.microsoft.com/office/drawing/2014/main" id="{268E384B-84AC-4F06-BE02-298A0BA6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7913" y="95208"/>
          <a:ext cx="489355" cy="81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661516</xdr:colOff>
      <xdr:row>60</xdr:row>
      <xdr:rowOff>83736</xdr:rowOff>
    </xdr:from>
    <xdr:to>
      <xdr:col>3</xdr:col>
      <xdr:colOff>1522576</xdr:colOff>
      <xdr:row>64</xdr:row>
      <xdr:rowOff>142351</xdr:rowOff>
    </xdr:to>
    <xdr:pic>
      <xdr:nvPicPr>
        <xdr:cNvPr id="8" name="Рисунок 3">
          <a:extLst>
            <a:ext uri="{FF2B5EF4-FFF2-40B4-BE49-F238E27FC236}">
              <a16:creationId xmlns:a16="http://schemas.microsoft.com/office/drawing/2014/main" id="{306D3796-75EC-47E1-8563-5319B48D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5824" y="11229033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904352</xdr:colOff>
      <xdr:row>60</xdr:row>
      <xdr:rowOff>108857</xdr:rowOff>
    </xdr:from>
    <xdr:to>
      <xdr:col>6</xdr:col>
      <xdr:colOff>363918</xdr:colOff>
      <xdr:row>64</xdr:row>
      <xdr:rowOff>30312</xdr:rowOff>
    </xdr:to>
    <xdr:pic>
      <xdr:nvPicPr>
        <xdr:cNvPr id="9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E6C0DD55-FEFF-4D87-8CC4-9FE63BFE8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154" y="11254154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996462</xdr:colOff>
      <xdr:row>57</xdr:row>
      <xdr:rowOff>58617</xdr:rowOff>
    </xdr:from>
    <xdr:to>
      <xdr:col>8</xdr:col>
      <xdr:colOff>269548</xdr:colOff>
      <xdr:row>67</xdr:row>
      <xdr:rowOff>67743</xdr:rowOff>
    </xdr:to>
    <xdr:pic>
      <xdr:nvPicPr>
        <xdr:cNvPr id="10" name="Рисунок 9" descr="C:\Users\Judge\Desktop\Максимова.jpg">
          <a:extLst>
            <a:ext uri="{FF2B5EF4-FFF2-40B4-BE49-F238E27FC236}">
              <a16:creationId xmlns:a16="http://schemas.microsoft.com/office/drawing/2014/main" id="{E6341D7D-5030-4427-B179-EF294A34E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5913" y="10885716"/>
          <a:ext cx="830580" cy="151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view="pageBreakPreview" topLeftCell="A10" zoomScale="91" zoomScaleNormal="91" zoomScaleSheetLayoutView="91" workbookViewId="0">
      <selection activeCell="A10" sqref="A10:I10"/>
    </sheetView>
  </sheetViews>
  <sheetFormatPr defaultColWidth="8.88671875" defaultRowHeight="13.2" x14ac:dyDescent="0.25"/>
  <cols>
    <col min="1" max="1" width="6.88671875" customWidth="1"/>
    <col min="2" max="2" width="8.109375" customWidth="1"/>
    <col min="3" max="3" width="13.33203125" customWidth="1"/>
    <col min="4" max="4" width="22.6640625" customWidth="1"/>
    <col min="5" max="5" width="11.109375" customWidth="1"/>
    <col min="6" max="6" width="19.6640625" customWidth="1"/>
    <col min="7" max="8" width="22.6640625" customWidth="1"/>
    <col min="9" max="9" width="20.44140625" customWidth="1"/>
  </cols>
  <sheetData>
    <row r="1" spans="1:9" ht="23.4" x14ac:dyDescent="0.25">
      <c r="A1" s="79" t="s">
        <v>47</v>
      </c>
      <c r="B1" s="79"/>
      <c r="C1" s="79"/>
      <c r="D1" s="79"/>
      <c r="E1" s="79"/>
      <c r="F1" s="79"/>
      <c r="G1" s="79"/>
      <c r="H1" s="79"/>
      <c r="I1" s="79"/>
    </row>
    <row r="2" spans="1:9" ht="14.4" customHeight="1" x14ac:dyDescent="0.2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9" ht="23.4" x14ac:dyDescent="0.25">
      <c r="A3" s="79" t="s">
        <v>48</v>
      </c>
      <c r="B3" s="79"/>
      <c r="C3" s="79"/>
      <c r="D3" s="79"/>
      <c r="E3" s="79"/>
      <c r="F3" s="79"/>
      <c r="G3" s="79"/>
      <c r="H3" s="79"/>
      <c r="I3" s="79"/>
    </row>
    <row r="4" spans="1:9" ht="6" customHeight="1" x14ac:dyDescent="0.25">
      <c r="A4" s="80"/>
      <c r="B4" s="80"/>
      <c r="C4" s="80"/>
      <c r="D4" s="80"/>
      <c r="E4" s="80"/>
      <c r="F4" s="80"/>
      <c r="G4" s="80"/>
      <c r="H4" s="80"/>
      <c r="I4" s="80"/>
    </row>
    <row r="5" spans="1:9" ht="6.75" customHeight="1" x14ac:dyDescent="0.25">
      <c r="A5" s="81" t="s">
        <v>34</v>
      </c>
      <c r="B5" s="81"/>
      <c r="C5" s="81"/>
      <c r="D5" s="81"/>
      <c r="E5" s="81"/>
      <c r="F5" s="81"/>
      <c r="G5" s="81"/>
      <c r="H5" s="81"/>
      <c r="I5" s="81"/>
    </row>
    <row r="6" spans="1:9" ht="24.75" customHeight="1" x14ac:dyDescent="0.25">
      <c r="A6" s="82" t="s">
        <v>49</v>
      </c>
      <c r="B6" s="82"/>
      <c r="C6" s="82"/>
      <c r="D6" s="82"/>
      <c r="E6" s="82"/>
      <c r="F6" s="82"/>
      <c r="G6" s="82"/>
      <c r="H6" s="82"/>
      <c r="I6" s="82"/>
    </row>
    <row r="7" spans="1:9" ht="25.8" x14ac:dyDescent="0.25">
      <c r="A7" s="82" t="s">
        <v>50</v>
      </c>
      <c r="B7" s="82"/>
      <c r="C7" s="82"/>
      <c r="D7" s="82"/>
      <c r="E7" s="82"/>
      <c r="F7" s="82"/>
      <c r="G7" s="82"/>
      <c r="H7" s="82"/>
      <c r="I7" s="82"/>
    </row>
    <row r="8" spans="1:9" ht="8.25" customHeight="1" thickBot="1" x14ac:dyDescent="0.3">
      <c r="A8" s="92"/>
      <c r="B8" s="92"/>
      <c r="C8" s="92"/>
      <c r="D8" s="92"/>
      <c r="E8" s="92"/>
      <c r="F8" s="92"/>
      <c r="G8" s="92"/>
      <c r="H8" s="92"/>
      <c r="I8" s="92"/>
    </row>
    <row r="9" spans="1:9" ht="18.600000000000001" thickTop="1" x14ac:dyDescent="0.25">
      <c r="A9" s="93" t="s">
        <v>19</v>
      </c>
      <c r="B9" s="94"/>
      <c r="C9" s="94"/>
      <c r="D9" s="94"/>
      <c r="E9" s="94"/>
      <c r="F9" s="94"/>
      <c r="G9" s="94"/>
      <c r="H9" s="94"/>
      <c r="I9" s="95"/>
    </row>
    <row r="10" spans="1:9" ht="18" x14ac:dyDescent="0.25">
      <c r="A10" s="96" t="s">
        <v>51</v>
      </c>
      <c r="B10" s="97"/>
      <c r="C10" s="97"/>
      <c r="D10" s="97"/>
      <c r="E10" s="97"/>
      <c r="F10" s="97"/>
      <c r="G10" s="97"/>
      <c r="H10" s="97"/>
      <c r="I10" s="98"/>
    </row>
    <row r="11" spans="1:9" ht="16.5" customHeight="1" x14ac:dyDescent="0.25">
      <c r="A11" s="99" t="s">
        <v>65</v>
      </c>
      <c r="B11" s="100"/>
      <c r="C11" s="100"/>
      <c r="D11" s="100"/>
      <c r="E11" s="100"/>
      <c r="F11" s="100"/>
      <c r="G11" s="100"/>
      <c r="H11" s="100"/>
      <c r="I11" s="101"/>
    </row>
    <row r="12" spans="1:9" ht="17.25" customHeight="1" x14ac:dyDescent="0.25">
      <c r="A12" s="102"/>
      <c r="B12" s="103"/>
      <c r="C12" s="103"/>
      <c r="D12" s="103"/>
      <c r="E12" s="103"/>
      <c r="F12" s="103"/>
      <c r="G12" s="103"/>
      <c r="H12" s="103"/>
      <c r="I12" s="104"/>
    </row>
    <row r="13" spans="1:9" ht="15.6" x14ac:dyDescent="0.25">
      <c r="A13" s="83" t="s">
        <v>53</v>
      </c>
      <c r="B13" s="84"/>
      <c r="C13" s="84"/>
      <c r="D13" s="84"/>
      <c r="E13" s="15"/>
      <c r="F13" s="1"/>
      <c r="G13" s="32" t="s">
        <v>39</v>
      </c>
      <c r="H13" s="28"/>
      <c r="I13" s="8" t="s">
        <v>46</v>
      </c>
    </row>
    <row r="14" spans="1:9" ht="15.6" x14ac:dyDescent="0.25">
      <c r="A14" s="85" t="s">
        <v>54</v>
      </c>
      <c r="B14" s="86"/>
      <c r="C14" s="86"/>
      <c r="D14" s="86"/>
      <c r="E14" s="16"/>
      <c r="F14" s="2"/>
      <c r="G14" s="49" t="s">
        <v>40</v>
      </c>
      <c r="H14" s="29"/>
      <c r="I14" s="9" t="s">
        <v>52</v>
      </c>
    </row>
    <row r="15" spans="1:9" ht="14.4" x14ac:dyDescent="0.25">
      <c r="A15" s="87" t="s">
        <v>8</v>
      </c>
      <c r="B15" s="88"/>
      <c r="C15" s="88"/>
      <c r="D15" s="88"/>
      <c r="E15" s="88"/>
      <c r="F15" s="88"/>
      <c r="G15" s="89"/>
      <c r="H15" s="90" t="s">
        <v>0</v>
      </c>
      <c r="I15" s="91"/>
    </row>
    <row r="16" spans="1:9" ht="23.25" customHeight="1" x14ac:dyDescent="0.25">
      <c r="A16" s="19" t="s">
        <v>15</v>
      </c>
      <c r="B16" s="20"/>
      <c r="C16" s="20"/>
      <c r="D16" s="21"/>
      <c r="E16" s="4" t="s">
        <v>34</v>
      </c>
      <c r="F16" s="21"/>
      <c r="G16" s="4"/>
      <c r="H16" s="75" t="s">
        <v>58</v>
      </c>
      <c r="I16" s="76"/>
    </row>
    <row r="17" spans="1:9" ht="14.4" x14ac:dyDescent="0.25">
      <c r="A17" s="19" t="s">
        <v>16</v>
      </c>
      <c r="B17" s="20"/>
      <c r="C17" s="20"/>
      <c r="D17" s="4"/>
      <c r="E17" s="17"/>
      <c r="F17" s="21"/>
      <c r="G17" s="50" t="s">
        <v>55</v>
      </c>
      <c r="H17" s="77" t="s">
        <v>59</v>
      </c>
      <c r="I17" s="78"/>
    </row>
    <row r="18" spans="1:9" ht="14.4" x14ac:dyDescent="0.25">
      <c r="A18" s="19" t="s">
        <v>17</v>
      </c>
      <c r="B18" s="20"/>
      <c r="C18" s="20"/>
      <c r="D18" s="4"/>
      <c r="E18" s="17"/>
      <c r="F18" s="21"/>
      <c r="G18" s="50" t="s">
        <v>56</v>
      </c>
      <c r="H18" s="77" t="s">
        <v>60</v>
      </c>
      <c r="I18" s="78"/>
    </row>
    <row r="19" spans="1:9" ht="15" thickBot="1" x14ac:dyDescent="0.3">
      <c r="A19" s="67" t="s">
        <v>14</v>
      </c>
      <c r="B19" s="64"/>
      <c r="C19" s="64"/>
      <c r="D19" s="68"/>
      <c r="E19" s="30"/>
      <c r="F19" s="68"/>
      <c r="G19" s="50" t="s">
        <v>57</v>
      </c>
      <c r="H19" s="71" t="s">
        <v>61</v>
      </c>
      <c r="I19" s="72"/>
    </row>
    <row r="20" spans="1:9" ht="7.5" customHeight="1" thickTop="1" thickBot="1" x14ac:dyDescent="0.3">
      <c r="A20" s="7"/>
      <c r="B20" s="6"/>
      <c r="C20" s="6"/>
      <c r="D20" s="5"/>
      <c r="E20" s="18"/>
      <c r="F20" s="5"/>
      <c r="G20" s="5"/>
      <c r="H20" s="27"/>
      <c r="I20" s="27"/>
    </row>
    <row r="21" spans="1:9" ht="31.5" customHeight="1" thickTop="1" x14ac:dyDescent="0.25">
      <c r="A21" s="54" t="s">
        <v>6</v>
      </c>
      <c r="B21" s="55" t="s">
        <v>11</v>
      </c>
      <c r="C21" s="55" t="s">
        <v>32</v>
      </c>
      <c r="D21" s="55" t="s">
        <v>1</v>
      </c>
      <c r="E21" s="56" t="s">
        <v>31</v>
      </c>
      <c r="F21" s="55" t="s">
        <v>7</v>
      </c>
      <c r="G21" s="55" t="s">
        <v>12</v>
      </c>
      <c r="H21" s="57" t="s">
        <v>21</v>
      </c>
      <c r="I21" s="58" t="s">
        <v>13</v>
      </c>
    </row>
    <row r="22" spans="1:9" ht="16.5" customHeight="1" x14ac:dyDescent="0.25">
      <c r="A22" s="33">
        <v>1</v>
      </c>
      <c r="B22" s="34">
        <v>67</v>
      </c>
      <c r="C22" s="34">
        <v>10104123420</v>
      </c>
      <c r="D22" s="37" t="s">
        <v>74</v>
      </c>
      <c r="E22" s="73">
        <v>38726</v>
      </c>
      <c r="F22" s="34"/>
      <c r="G22" s="52" t="s">
        <v>62</v>
      </c>
      <c r="H22" s="53"/>
      <c r="I22" s="70"/>
    </row>
    <row r="23" spans="1:9" ht="16.5" customHeight="1" x14ac:dyDescent="0.25">
      <c r="A23" s="33">
        <v>2</v>
      </c>
      <c r="B23" s="34">
        <v>40</v>
      </c>
      <c r="C23" s="34">
        <v>10110374361</v>
      </c>
      <c r="D23" s="37" t="s">
        <v>73</v>
      </c>
      <c r="E23" s="73" t="s">
        <v>66</v>
      </c>
      <c r="F23" s="34"/>
      <c r="G23" s="52" t="s">
        <v>96</v>
      </c>
      <c r="H23" s="53"/>
      <c r="I23" s="70"/>
    </row>
    <row r="24" spans="1:9" ht="16.5" customHeight="1" x14ac:dyDescent="0.25">
      <c r="A24" s="33">
        <v>3</v>
      </c>
      <c r="B24" s="34">
        <v>65</v>
      </c>
      <c r="C24" s="34">
        <v>10095011985</v>
      </c>
      <c r="D24" s="37" t="s">
        <v>75</v>
      </c>
      <c r="E24" s="73">
        <v>38515</v>
      </c>
      <c r="F24" s="34"/>
      <c r="G24" s="52" t="s">
        <v>62</v>
      </c>
      <c r="H24" s="53"/>
      <c r="I24" s="70"/>
    </row>
    <row r="25" spans="1:9" ht="16.5" customHeight="1" x14ac:dyDescent="0.25">
      <c r="A25" s="33">
        <v>4</v>
      </c>
      <c r="B25" s="34">
        <v>25</v>
      </c>
      <c r="C25" s="34">
        <v>10090059834</v>
      </c>
      <c r="D25" s="37" t="s">
        <v>77</v>
      </c>
      <c r="E25" s="73">
        <v>39363</v>
      </c>
      <c r="F25" s="34"/>
      <c r="G25" s="52" t="s">
        <v>64</v>
      </c>
      <c r="H25" s="53"/>
      <c r="I25" s="70"/>
    </row>
    <row r="26" spans="1:9" ht="16.5" customHeight="1" x14ac:dyDescent="0.25">
      <c r="A26" s="33">
        <v>5</v>
      </c>
      <c r="B26" s="34">
        <v>62</v>
      </c>
      <c r="C26" s="34">
        <v>10093556278</v>
      </c>
      <c r="D26" s="37" t="s">
        <v>76</v>
      </c>
      <c r="E26" s="73">
        <v>38503</v>
      </c>
      <c r="F26" s="34"/>
      <c r="G26" s="52" t="s">
        <v>62</v>
      </c>
      <c r="H26" s="53"/>
      <c r="I26" s="70"/>
    </row>
    <row r="27" spans="1:9" ht="16.5" customHeight="1" x14ac:dyDescent="0.25">
      <c r="A27" s="33">
        <v>6</v>
      </c>
      <c r="B27" s="34">
        <v>52</v>
      </c>
      <c r="C27" s="34">
        <v>10082231732</v>
      </c>
      <c r="D27" s="37" t="s">
        <v>78</v>
      </c>
      <c r="E27" s="73">
        <v>38437</v>
      </c>
      <c r="F27" s="34"/>
      <c r="G27" s="52" t="s">
        <v>45</v>
      </c>
      <c r="H27" s="53"/>
      <c r="I27" s="70"/>
    </row>
    <row r="28" spans="1:9" ht="16.5" customHeight="1" x14ac:dyDescent="0.25">
      <c r="A28" s="33">
        <v>7</v>
      </c>
      <c r="B28" s="34">
        <v>64</v>
      </c>
      <c r="C28" s="34">
        <v>10093990253</v>
      </c>
      <c r="D28" s="37" t="s">
        <v>79</v>
      </c>
      <c r="E28" s="73">
        <v>38453</v>
      </c>
      <c r="F28" s="34"/>
      <c r="G28" s="52" t="s">
        <v>62</v>
      </c>
      <c r="H28" s="53"/>
      <c r="I28" s="70"/>
    </row>
    <row r="29" spans="1:9" ht="16.5" customHeight="1" x14ac:dyDescent="0.25">
      <c r="A29" s="33">
        <v>8</v>
      </c>
      <c r="B29" s="34">
        <v>80</v>
      </c>
      <c r="C29" s="34">
        <v>10119702135</v>
      </c>
      <c r="D29" s="37" t="s">
        <v>80</v>
      </c>
      <c r="E29" s="73">
        <v>38794</v>
      </c>
      <c r="F29" s="34"/>
      <c r="G29" s="52" t="s">
        <v>97</v>
      </c>
      <c r="H29" s="53"/>
      <c r="I29" s="74">
        <v>-1</v>
      </c>
    </row>
    <row r="30" spans="1:9" ht="16.5" customHeight="1" x14ac:dyDescent="0.25">
      <c r="A30" s="33">
        <v>9</v>
      </c>
      <c r="B30" s="34">
        <v>66</v>
      </c>
      <c r="C30" s="34">
        <v>10104596696</v>
      </c>
      <c r="D30" s="37" t="s">
        <v>81</v>
      </c>
      <c r="E30" s="73">
        <v>38940</v>
      </c>
      <c r="F30" s="34"/>
      <c r="G30" s="52" t="s">
        <v>62</v>
      </c>
      <c r="H30" s="53"/>
      <c r="I30" s="74">
        <v>-1</v>
      </c>
    </row>
    <row r="31" spans="1:9" ht="16.5" customHeight="1" x14ac:dyDescent="0.25">
      <c r="A31" s="33">
        <v>10</v>
      </c>
      <c r="B31" s="34">
        <v>26</v>
      </c>
      <c r="C31" s="34">
        <v>10102210500</v>
      </c>
      <c r="D31" s="37" t="s">
        <v>82</v>
      </c>
      <c r="E31" s="73">
        <v>39061</v>
      </c>
      <c r="F31" s="34"/>
      <c r="G31" s="52" t="s">
        <v>95</v>
      </c>
      <c r="H31" s="53"/>
      <c r="I31" s="74">
        <v>-1</v>
      </c>
    </row>
    <row r="32" spans="1:9" ht="16.5" customHeight="1" x14ac:dyDescent="0.25">
      <c r="A32" s="33">
        <v>11</v>
      </c>
      <c r="B32" s="34">
        <v>69</v>
      </c>
      <c r="C32" s="34">
        <v>10094202643</v>
      </c>
      <c r="D32" s="37" t="s">
        <v>83</v>
      </c>
      <c r="E32" s="73">
        <v>39402</v>
      </c>
      <c r="F32" s="34"/>
      <c r="G32" s="52" t="s">
        <v>62</v>
      </c>
      <c r="H32" s="53"/>
      <c r="I32" s="74">
        <v>-1</v>
      </c>
    </row>
    <row r="33" spans="1:9" ht="18" customHeight="1" x14ac:dyDescent="0.25">
      <c r="A33" s="33">
        <v>12</v>
      </c>
      <c r="B33" s="34">
        <v>53</v>
      </c>
      <c r="C33" s="34">
        <v>10083185867</v>
      </c>
      <c r="D33" s="37" t="s">
        <v>84</v>
      </c>
      <c r="E33" s="73">
        <v>38682</v>
      </c>
      <c r="F33" s="34"/>
      <c r="G33" s="52" t="s">
        <v>45</v>
      </c>
      <c r="H33" s="53"/>
      <c r="I33" s="74">
        <v>-1</v>
      </c>
    </row>
    <row r="34" spans="1:9" ht="16.5" customHeight="1" x14ac:dyDescent="0.25">
      <c r="A34" s="33">
        <v>13</v>
      </c>
      <c r="B34" s="34">
        <v>68</v>
      </c>
      <c r="C34" s="34">
        <v>10104006717</v>
      </c>
      <c r="D34" s="37" t="s">
        <v>85</v>
      </c>
      <c r="E34" s="73">
        <v>39260</v>
      </c>
      <c r="F34" s="34"/>
      <c r="G34" s="52" t="s">
        <v>62</v>
      </c>
      <c r="H34" s="53"/>
      <c r="I34" s="74">
        <v>-1</v>
      </c>
    </row>
    <row r="35" spans="1:9" ht="16.5" customHeight="1" x14ac:dyDescent="0.25">
      <c r="A35" s="33">
        <v>14</v>
      </c>
      <c r="B35" s="34">
        <v>51</v>
      </c>
      <c r="C35" s="34">
        <v>10082231934</v>
      </c>
      <c r="D35" s="37" t="s">
        <v>86</v>
      </c>
      <c r="E35" s="73">
        <v>38705</v>
      </c>
      <c r="F35" s="34"/>
      <c r="G35" s="52" t="s">
        <v>45</v>
      </c>
      <c r="H35" s="53"/>
      <c r="I35" s="74">
        <v>-1</v>
      </c>
    </row>
    <row r="36" spans="1:9" ht="16.5" customHeight="1" x14ac:dyDescent="0.25">
      <c r="A36" s="33">
        <v>15</v>
      </c>
      <c r="B36" s="34">
        <v>75</v>
      </c>
      <c r="C36" s="34">
        <v>10131776706</v>
      </c>
      <c r="D36" s="37" t="s">
        <v>87</v>
      </c>
      <c r="E36" s="73">
        <v>38478</v>
      </c>
      <c r="F36" s="34"/>
      <c r="G36" s="52" t="s">
        <v>97</v>
      </c>
      <c r="H36" s="53"/>
      <c r="I36" s="74">
        <v>-1</v>
      </c>
    </row>
    <row r="37" spans="1:9" ht="16.5" customHeight="1" x14ac:dyDescent="0.25">
      <c r="A37" s="33">
        <v>16</v>
      </c>
      <c r="B37" s="34">
        <v>74</v>
      </c>
      <c r="C37" s="34">
        <v>10132657281</v>
      </c>
      <c r="D37" s="37" t="s">
        <v>88</v>
      </c>
      <c r="E37" s="73">
        <v>38599</v>
      </c>
      <c r="F37" s="34"/>
      <c r="G37" s="52" t="s">
        <v>97</v>
      </c>
      <c r="H37" s="53"/>
      <c r="I37" s="74">
        <v>-1</v>
      </c>
    </row>
    <row r="38" spans="1:9" ht="16.5" customHeight="1" x14ac:dyDescent="0.25">
      <c r="A38" s="33">
        <v>17</v>
      </c>
      <c r="B38" s="34">
        <v>77</v>
      </c>
      <c r="C38" s="34">
        <v>10140693228</v>
      </c>
      <c r="D38" s="37" t="s">
        <v>89</v>
      </c>
      <c r="E38" s="73">
        <v>38802</v>
      </c>
      <c r="F38" s="34"/>
      <c r="G38" s="52" t="s">
        <v>97</v>
      </c>
      <c r="H38" s="53"/>
      <c r="I38" s="74">
        <v>-1</v>
      </c>
    </row>
    <row r="39" spans="1:9" ht="16.5" customHeight="1" x14ac:dyDescent="0.25">
      <c r="A39" s="33">
        <v>18</v>
      </c>
      <c r="B39" s="34">
        <v>55</v>
      </c>
      <c r="C39" s="34">
        <v>10122875136</v>
      </c>
      <c r="D39" s="37" t="s">
        <v>67</v>
      </c>
      <c r="E39" s="73">
        <v>38841</v>
      </c>
      <c r="F39" s="34"/>
      <c r="G39" s="52" t="s">
        <v>45</v>
      </c>
      <c r="H39" s="53"/>
      <c r="I39" s="74">
        <v>-1</v>
      </c>
    </row>
    <row r="40" spans="1:9" ht="16.5" customHeight="1" x14ac:dyDescent="0.25">
      <c r="A40" s="33">
        <v>19</v>
      </c>
      <c r="B40" s="34">
        <v>78</v>
      </c>
      <c r="C40" s="34">
        <v>10119687371</v>
      </c>
      <c r="D40" s="37" t="s">
        <v>68</v>
      </c>
      <c r="E40" s="73">
        <v>38853</v>
      </c>
      <c r="F40" s="34"/>
      <c r="G40" s="52" t="s">
        <v>63</v>
      </c>
      <c r="H40" s="53"/>
      <c r="I40" s="74">
        <v>-1</v>
      </c>
    </row>
    <row r="41" spans="1:9" ht="16.5" customHeight="1" x14ac:dyDescent="0.25">
      <c r="A41" s="33">
        <v>20</v>
      </c>
      <c r="B41" s="34">
        <v>54</v>
      </c>
      <c r="C41" s="34">
        <v>10083179096</v>
      </c>
      <c r="D41" s="37" t="s">
        <v>69</v>
      </c>
      <c r="E41" s="73">
        <v>38485</v>
      </c>
      <c r="F41" s="34"/>
      <c r="G41" s="52" t="s">
        <v>45</v>
      </c>
      <c r="H41" s="53"/>
      <c r="I41" s="74">
        <v>-1</v>
      </c>
    </row>
    <row r="42" spans="1:9" ht="16.5" customHeight="1" x14ac:dyDescent="0.25">
      <c r="A42" s="33">
        <v>21</v>
      </c>
      <c r="B42" s="34">
        <v>70</v>
      </c>
      <c r="C42" s="34">
        <v>10091275667</v>
      </c>
      <c r="D42" s="37" t="s">
        <v>70</v>
      </c>
      <c r="E42" s="73">
        <v>39330</v>
      </c>
      <c r="F42" s="34"/>
      <c r="G42" s="52" t="s">
        <v>62</v>
      </c>
      <c r="H42" s="53"/>
      <c r="I42" s="74">
        <v>-1</v>
      </c>
    </row>
    <row r="43" spans="1:9" ht="16.5" customHeight="1" x14ac:dyDescent="0.25">
      <c r="A43" s="33">
        <v>22</v>
      </c>
      <c r="B43" s="34">
        <v>76</v>
      </c>
      <c r="C43" s="34">
        <v>10133786828</v>
      </c>
      <c r="D43" s="37" t="s">
        <v>71</v>
      </c>
      <c r="E43" s="73">
        <v>38413</v>
      </c>
      <c r="F43" s="34"/>
      <c r="G43" s="52" t="s">
        <v>97</v>
      </c>
      <c r="H43" s="53"/>
      <c r="I43" s="74">
        <v>-1</v>
      </c>
    </row>
    <row r="44" spans="1:9" ht="16.5" customHeight="1" x14ac:dyDescent="0.25">
      <c r="A44" s="33" t="s">
        <v>93</v>
      </c>
      <c r="B44" s="34">
        <v>79</v>
      </c>
      <c r="C44" s="34">
        <v>10140694743</v>
      </c>
      <c r="D44" s="37" t="s">
        <v>72</v>
      </c>
      <c r="E44" s="73">
        <v>38919</v>
      </c>
      <c r="F44" s="34"/>
      <c r="G44" s="52" t="s">
        <v>97</v>
      </c>
      <c r="H44" s="53"/>
      <c r="I44" s="66"/>
    </row>
    <row r="45" spans="1:9" ht="16.5" customHeight="1" x14ac:dyDescent="0.25">
      <c r="A45" s="33" t="s">
        <v>94</v>
      </c>
      <c r="B45" s="34">
        <v>59</v>
      </c>
      <c r="C45" s="34">
        <v>10142615848</v>
      </c>
      <c r="D45" s="37" t="s">
        <v>90</v>
      </c>
      <c r="E45" s="73">
        <v>38888</v>
      </c>
      <c r="F45" s="34"/>
      <c r="G45" s="52" t="s">
        <v>62</v>
      </c>
      <c r="H45" s="53"/>
      <c r="I45" s="66"/>
    </row>
    <row r="46" spans="1:9" ht="16.5" customHeight="1" x14ac:dyDescent="0.25">
      <c r="A46" s="33" t="s">
        <v>94</v>
      </c>
      <c r="B46" s="34">
        <v>27</v>
      </c>
      <c r="C46" s="34">
        <v>10058292233</v>
      </c>
      <c r="D46" s="37" t="s">
        <v>91</v>
      </c>
      <c r="E46" s="73">
        <v>38899</v>
      </c>
      <c r="F46" s="34"/>
      <c r="G46" s="52" t="s">
        <v>64</v>
      </c>
      <c r="H46" s="53"/>
      <c r="I46" s="66"/>
    </row>
    <row r="47" spans="1:9" ht="16.5" customHeight="1" thickBot="1" x14ac:dyDescent="0.3">
      <c r="A47" s="33" t="s">
        <v>94</v>
      </c>
      <c r="B47" s="34">
        <v>24</v>
      </c>
      <c r="C47" s="34">
        <v>10090423683</v>
      </c>
      <c r="D47" s="37" t="s">
        <v>92</v>
      </c>
      <c r="E47" s="73">
        <v>38945</v>
      </c>
      <c r="F47" s="34"/>
      <c r="G47" s="52" t="s">
        <v>64</v>
      </c>
      <c r="H47" s="53"/>
      <c r="I47" s="66"/>
    </row>
    <row r="48" spans="1:9" ht="16.5" hidden="1" customHeight="1" x14ac:dyDescent="0.25">
      <c r="A48" s="33"/>
      <c r="B48" s="34"/>
      <c r="C48" s="34"/>
      <c r="D48" s="37"/>
      <c r="E48" s="34"/>
      <c r="F48" s="34"/>
      <c r="G48" s="52"/>
      <c r="H48" s="53"/>
      <c r="I48" s="66"/>
    </row>
    <row r="49" spans="1:9" ht="15.75" hidden="1" customHeight="1" thickBot="1" x14ac:dyDescent="0.3">
      <c r="A49" s="33" t="s">
        <v>44</v>
      </c>
      <c r="B49" s="34"/>
      <c r="C49" s="34"/>
      <c r="D49" s="37"/>
      <c r="E49" s="34"/>
      <c r="F49" s="34"/>
      <c r="G49" s="52"/>
      <c r="H49" s="53"/>
      <c r="I49" s="66"/>
    </row>
    <row r="50" spans="1:9" ht="6" customHeight="1" thickTop="1" x14ac:dyDescent="0.3">
      <c r="A50" s="38"/>
      <c r="B50" s="39"/>
      <c r="C50" s="39"/>
      <c r="D50" s="40"/>
      <c r="E50" s="41"/>
      <c r="F50" s="42"/>
      <c r="G50" s="43"/>
      <c r="H50" s="44"/>
      <c r="I50" s="44"/>
    </row>
    <row r="51" spans="1:9" ht="15" hidden="1" thickTop="1" x14ac:dyDescent="0.25">
      <c r="A51" s="108" t="s">
        <v>4</v>
      </c>
      <c r="B51" s="109"/>
      <c r="C51" s="109"/>
      <c r="D51" s="109"/>
      <c r="E51" s="31"/>
      <c r="F51" s="109" t="s">
        <v>5</v>
      </c>
      <c r="G51" s="109"/>
      <c r="H51" s="109"/>
      <c r="I51" s="117"/>
    </row>
    <row r="52" spans="1:9" ht="13.8" hidden="1" x14ac:dyDescent="0.25">
      <c r="A52" s="10" t="s">
        <v>42</v>
      </c>
      <c r="B52" s="3"/>
      <c r="C52" s="22"/>
      <c r="D52" s="3"/>
      <c r="E52" s="24"/>
      <c r="F52" s="23" t="s">
        <v>29</v>
      </c>
      <c r="G52" s="61"/>
      <c r="H52" s="35" t="s">
        <v>27</v>
      </c>
      <c r="I52" s="62">
        <f>COUNTIF(F22:F67,"ЗМС")</f>
        <v>0</v>
      </c>
    </row>
    <row r="53" spans="1:9" ht="13.8" hidden="1" x14ac:dyDescent="0.25">
      <c r="A53" s="10" t="s">
        <v>43</v>
      </c>
      <c r="B53" s="3"/>
      <c r="C53" s="11"/>
      <c r="D53" s="3"/>
      <c r="E53" s="25"/>
      <c r="F53" s="12" t="s">
        <v>22</v>
      </c>
      <c r="G53" s="61">
        <f>G54+G58</f>
        <v>23</v>
      </c>
      <c r="H53" s="35" t="s">
        <v>18</v>
      </c>
      <c r="I53" s="62">
        <f>COUNTIF(F22:F67,"МСМК")</f>
        <v>0</v>
      </c>
    </row>
    <row r="54" spans="1:9" ht="13.8" hidden="1" x14ac:dyDescent="0.25">
      <c r="A54" s="10" t="s">
        <v>41</v>
      </c>
      <c r="B54" s="3"/>
      <c r="C54" s="13"/>
      <c r="D54" s="3"/>
      <c r="E54" s="25"/>
      <c r="F54" s="12" t="s">
        <v>23</v>
      </c>
      <c r="G54" s="61">
        <f>G55+G56+G57</f>
        <v>22</v>
      </c>
      <c r="H54" s="35" t="s">
        <v>20</v>
      </c>
      <c r="I54" s="62">
        <f>COUNTIF(F22:F67,"МС")</f>
        <v>0</v>
      </c>
    </row>
    <row r="55" spans="1:9" ht="13.8" hidden="1" x14ac:dyDescent="0.25">
      <c r="A55" s="10" t="s">
        <v>37</v>
      </c>
      <c r="B55" s="3"/>
      <c r="C55" s="13"/>
      <c r="D55" s="3"/>
      <c r="E55" s="25"/>
      <c r="F55" s="12" t="s">
        <v>24</v>
      </c>
      <c r="G55" s="61">
        <f>COUNT(A22:A67)</f>
        <v>22</v>
      </c>
      <c r="H55" s="35" t="s">
        <v>28</v>
      </c>
      <c r="I55" s="62">
        <f>COUNTIF(F22:F67,"КМС")</f>
        <v>0</v>
      </c>
    </row>
    <row r="56" spans="1:9" ht="13.8" hidden="1" x14ac:dyDescent="0.25">
      <c r="A56" s="10"/>
      <c r="B56" s="3"/>
      <c r="C56" s="13"/>
      <c r="D56" s="3"/>
      <c r="E56" s="25"/>
      <c r="F56" s="12" t="s">
        <v>25</v>
      </c>
      <c r="G56" s="61">
        <f>COUNTIF(A22:A67,"НФ")</f>
        <v>0</v>
      </c>
      <c r="H56" s="35" t="s">
        <v>33</v>
      </c>
      <c r="I56" s="62">
        <f>COUNTIF(F22:F67,"1 СР")</f>
        <v>0</v>
      </c>
    </row>
    <row r="57" spans="1:9" ht="13.8" hidden="1" x14ac:dyDescent="0.25">
      <c r="A57" s="10"/>
      <c r="B57" s="3"/>
      <c r="C57" s="3"/>
      <c r="D57" s="36"/>
      <c r="E57" s="25"/>
      <c r="F57" s="12" t="s">
        <v>30</v>
      </c>
      <c r="G57" s="61">
        <f>COUNTIF(A22:A67,"ДСКВ")</f>
        <v>0</v>
      </c>
      <c r="H57" s="14" t="s">
        <v>35</v>
      </c>
      <c r="I57" s="62">
        <f>COUNTIF(F22:F67,"2 СР")</f>
        <v>0</v>
      </c>
    </row>
    <row r="58" spans="1:9" ht="13.8" hidden="1" x14ac:dyDescent="0.25">
      <c r="A58" s="10"/>
      <c r="B58" s="3"/>
      <c r="C58" s="3"/>
      <c r="D58" s="3"/>
      <c r="E58" s="26"/>
      <c r="F58" s="12" t="s">
        <v>26</v>
      </c>
      <c r="G58" s="61">
        <f>COUNTIF(A22:A67,"НС")</f>
        <v>1</v>
      </c>
      <c r="H58" s="14" t="s">
        <v>36</v>
      </c>
      <c r="I58" s="62">
        <f>COUNTIF(F22:F67,"3 СР")</f>
        <v>0</v>
      </c>
    </row>
    <row r="59" spans="1:9" ht="5.25" customHeight="1" x14ac:dyDescent="0.25">
      <c r="A59" s="51"/>
      <c r="B59" s="60"/>
      <c r="C59" s="60"/>
      <c r="D59" s="46"/>
      <c r="E59" s="45"/>
      <c r="F59" s="46"/>
      <c r="G59" s="46"/>
      <c r="H59" s="47"/>
      <c r="I59" s="65"/>
    </row>
    <row r="60" spans="1:9" s="63" customFormat="1" ht="13.8" x14ac:dyDescent="0.3">
      <c r="A60" s="114" t="s">
        <v>2</v>
      </c>
      <c r="B60" s="115"/>
      <c r="C60" s="115"/>
      <c r="D60" s="115" t="s">
        <v>10</v>
      </c>
      <c r="E60" s="115"/>
      <c r="F60" s="115" t="s">
        <v>3</v>
      </c>
      <c r="G60" s="115"/>
      <c r="H60" s="112" t="s">
        <v>38</v>
      </c>
      <c r="I60" s="113"/>
    </row>
    <row r="61" spans="1:9" ht="13.8" x14ac:dyDescent="0.25">
      <c r="A61" s="110"/>
      <c r="B61" s="81"/>
      <c r="C61" s="81"/>
      <c r="D61" s="81"/>
      <c r="E61" s="81"/>
      <c r="F61" s="81"/>
      <c r="G61" s="81"/>
      <c r="H61" s="81"/>
      <c r="I61" s="111"/>
    </row>
    <row r="62" spans="1:9" ht="13.8" x14ac:dyDescent="0.25">
      <c r="A62" s="59"/>
      <c r="B62" s="60"/>
      <c r="C62" s="60"/>
      <c r="D62" s="60"/>
      <c r="E62" s="48"/>
      <c r="F62" s="60"/>
      <c r="G62" s="60"/>
      <c r="H62" s="47"/>
      <c r="I62" s="65"/>
    </row>
    <row r="63" spans="1:9" ht="13.8" x14ac:dyDescent="0.25">
      <c r="A63" s="59"/>
      <c r="B63" s="60"/>
      <c r="C63" s="60"/>
      <c r="D63" s="60"/>
      <c r="E63" s="48"/>
      <c r="F63" s="60"/>
      <c r="G63" s="60"/>
      <c r="H63" s="47"/>
      <c r="I63" s="65"/>
    </row>
    <row r="64" spans="1:9" ht="13.8" x14ac:dyDescent="0.25">
      <c r="A64" s="59"/>
      <c r="B64" s="60"/>
      <c r="C64" s="60"/>
      <c r="D64" s="60"/>
      <c r="E64" s="48"/>
      <c r="F64" s="60"/>
      <c r="G64" s="60"/>
      <c r="H64" s="47"/>
      <c r="I64" s="65"/>
    </row>
    <row r="65" spans="1:9" ht="13.8" x14ac:dyDescent="0.25">
      <c r="A65" s="59"/>
      <c r="B65" s="60"/>
      <c r="C65" s="60"/>
      <c r="D65" s="60"/>
      <c r="E65" s="48"/>
      <c r="F65" s="60"/>
      <c r="G65" s="60"/>
      <c r="H65" s="47"/>
      <c r="I65" s="65"/>
    </row>
    <row r="66" spans="1:9" s="69" customFormat="1" ht="12.6" thickBot="1" x14ac:dyDescent="0.25">
      <c r="A66" s="116" t="s">
        <v>34</v>
      </c>
      <c r="B66" s="105"/>
      <c r="C66" s="105"/>
      <c r="D66" s="105" t="str">
        <f>G17</f>
        <v>Афанасьева Е.А. (ВК, Свердловская область)</v>
      </c>
      <c r="E66" s="105"/>
      <c r="F66" s="105" t="str">
        <f>G18</f>
        <v>Валова А.С. (ВК, Санкт-Петербург)</v>
      </c>
      <c r="G66" s="105"/>
      <c r="H66" s="106" t="str">
        <f>G19</f>
        <v>Максимова Е.Г. (ВК, Тульская область)</v>
      </c>
      <c r="I66" s="107"/>
    </row>
    <row r="67" spans="1:9" ht="13.8" thickTop="1" x14ac:dyDescent="0.25"/>
  </sheetData>
  <mergeCells count="31">
    <mergeCell ref="A11:I11"/>
    <mergeCell ref="A12:I12"/>
    <mergeCell ref="H18:I18"/>
    <mergeCell ref="D66:E66"/>
    <mergeCell ref="H66:I66"/>
    <mergeCell ref="A51:D51"/>
    <mergeCell ref="A61:E61"/>
    <mergeCell ref="F61:I61"/>
    <mergeCell ref="F66:G66"/>
    <mergeCell ref="H60:I60"/>
    <mergeCell ref="A60:C60"/>
    <mergeCell ref="D60:E60"/>
    <mergeCell ref="F60:G60"/>
    <mergeCell ref="A66:C66"/>
    <mergeCell ref="F51:I51"/>
    <mergeCell ref="H16:I16"/>
    <mergeCell ref="H17:I17"/>
    <mergeCell ref="A1:I1"/>
    <mergeCell ref="A2:I2"/>
    <mergeCell ref="A3:I3"/>
    <mergeCell ref="A4:I4"/>
    <mergeCell ref="A5:I5"/>
    <mergeCell ref="A6:I6"/>
    <mergeCell ref="A13:D13"/>
    <mergeCell ref="A14:D14"/>
    <mergeCell ref="A15:G15"/>
    <mergeCell ref="H15:I15"/>
    <mergeCell ref="A7:I7"/>
    <mergeCell ref="A8:I8"/>
    <mergeCell ref="A9:I9"/>
    <mergeCell ref="A10:I10"/>
  </mergeCells>
  <conditionalFormatting sqref="F55:F58">
    <cfRule type="duplicateValues" dxfId="0" priority="1"/>
  </conditionalFormatting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Скретч</vt:lpstr>
      <vt:lpstr>Скретч!Область_печати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Анастасия</cp:lastModifiedBy>
  <cp:lastPrinted>2023-05-10T13:59:00Z</cp:lastPrinted>
  <dcterms:created xsi:type="dcterms:W3CDTF">1996-10-08T23:32:33Z</dcterms:created>
  <dcterms:modified xsi:type="dcterms:W3CDTF">2023-05-21T14:14:54Z</dcterms:modified>
</cp:coreProperties>
</file>