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рсен\Desktop\Протоколы шоссе ЕКП 2021\"/>
    </mc:Choice>
  </mc:AlternateContent>
  <bookViews>
    <workbookView xWindow="0" yWindow="0" windowWidth="20490" windowHeight="7155" tabRatio="789"/>
  </bookViews>
  <sheets>
    <sheet name="Критериум" sheetId="91" r:id="rId1"/>
  </sheets>
  <definedNames>
    <definedName name="_xlnm.Print_Titles" localSheetId="0">Критериум!$21:$22</definedName>
    <definedName name="_xlnm.Print_Area" localSheetId="0">Критериум!$A$1:$P$53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43" i="91" l="1"/>
  <c r="M42" i="91"/>
  <c r="M41" i="91"/>
  <c r="M40" i="91"/>
  <c r="M39" i="91"/>
  <c r="M38" i="91" l="1"/>
  <c r="M37" i="91" s="1"/>
  <c r="P43" i="91"/>
  <c r="P42" i="91"/>
  <c r="P41" i="91"/>
  <c r="P40" i="91"/>
  <c r="P39" i="91"/>
  <c r="P38" i="91"/>
  <c r="P37" i="91"/>
  <c r="P36" i="91"/>
</calcChain>
</file>

<file path=xl/sharedStrings.xml><?xml version="1.0" encoding="utf-8"?>
<sst xmlns="http://schemas.openxmlformats.org/spreadsheetml/2006/main" count="108" uniqueCount="82">
  <si>
    <t>Министерство спорта Российской Федерации</t>
  </si>
  <si>
    <t>ТЕХНИЧЕСКИЕ ДАННЫЕ ТРАССЫ:</t>
  </si>
  <si>
    <t>ФАМИЛИЯ ИМЯ</t>
  </si>
  <si>
    <t>ТЕХНИЧЕСКИЙ ДЕЛЕГАТ</t>
  </si>
  <si>
    <t>ГЛАВНЫЙ СЕКРЕТАРЬ</t>
  </si>
  <si>
    <t>ПОГОДНЫЕ УСЛОВИЯ</t>
  </si>
  <si>
    <t>СТАТИСТИКА ГОНКИ</t>
  </si>
  <si>
    <t>МЕСТО</t>
  </si>
  <si>
    <t>РАЗРЯД,
ЗВАНИЕ</t>
  </si>
  <si>
    <t>ИНФОРМАЦИЯ О ЖЮРИ И ГСК СОРЕВНОВАНИЙ:</t>
  </si>
  <si>
    <t>Федерация велосипедного спорта России</t>
  </si>
  <si>
    <t>ГЛАВНЫЙ СУДЬЯ</t>
  </si>
  <si>
    <t>НОМЕР</t>
  </si>
  <si>
    <t>ТЕРРИТОРИАЛЬНАЯ ПРИНАДЛЕЖНОСТЬ</t>
  </si>
  <si>
    <t>ПРИМЕЧАНИЕ</t>
  </si>
  <si>
    <t>СУДЬЯ НА ФИНИШЕ:</t>
  </si>
  <si>
    <t>по велосипедному спорту</t>
  </si>
  <si>
    <t>ОЧКИ НА ПРОМЕЖУТОЧНЫХ ФИНИШАХ</t>
  </si>
  <si>
    <t>ТЕХНИЧЕСКИЙ ДЕЛЕГАТ ФВСР:</t>
  </si>
  <si>
    <t>ГЛАВНЫЙ СУДЬЯ:</t>
  </si>
  <si>
    <t>ГЛАВНЫЙ СЕКРЕТАРЬ:</t>
  </si>
  <si>
    <t>МСМК</t>
  </si>
  <si>
    <t>ИТОГОВЫЙ ПРОТОКОЛ</t>
  </si>
  <si>
    <t>МС</t>
  </si>
  <si>
    <t>ВЫПОЛНЕНИЕ НТУ ЕВСК</t>
  </si>
  <si>
    <t>РЕЗУЛЬТАТ очки</t>
  </si>
  <si>
    <t>Доп. Инфо</t>
  </si>
  <si>
    <t>Заявлено</t>
  </si>
  <si>
    <t>Стартовало</t>
  </si>
  <si>
    <t>Финишировало</t>
  </si>
  <si>
    <t>Н. финишировало</t>
  </si>
  <si>
    <t>Н. стартовало</t>
  </si>
  <si>
    <t>ЗМС</t>
  </si>
  <si>
    <t>КМС</t>
  </si>
  <si>
    <t>Субъектов РФ</t>
  </si>
  <si>
    <t>Дисквалифицировано</t>
  </si>
  <si>
    <t>ДАТА РОЖД.</t>
  </si>
  <si>
    <t>ДИСТАНЦИЯ: ДЛИНА КРУГА/КРУГОВ</t>
  </si>
  <si>
    <t>шоссе - критериум 20-40 км</t>
  </si>
  <si>
    <t>1 СР</t>
  </si>
  <si>
    <t>Место на основном финише</t>
  </si>
  <si>
    <t>UCI ID</t>
  </si>
  <si>
    <t>Министерство физической культуры и спорта Кемеровской области-Кузбасса</t>
  </si>
  <si>
    <t>Федерация велосипедного спорта Кемеровской области</t>
  </si>
  <si>
    <t>ПЕРВЕНСТВО СИБИРСКОГО ФЕДЕРАЛЬНОГО ОКРУГА</t>
  </si>
  <si>
    <t>ЛЫСАК А.Н. (1 КАТ., г.КЕМЕРОВО)</t>
  </si>
  <si>
    <t>ПАВЛОВ А.В. (1 КАТ., г.КЕМЕРОВО)</t>
  </si>
  <si>
    <t>СТЕПАНОВА С.Н. (ВК, г.КЕМЕРОВО)</t>
  </si>
  <si>
    <t>БИКАНОВА Руслана</t>
  </si>
  <si>
    <t>ПОТАПОВА Екатерина</t>
  </si>
  <si>
    <t>КОРХОВА Анастасия</t>
  </si>
  <si>
    <t>ЮДИНА Александра</t>
  </si>
  <si>
    <t>САВИЦКАЯ Анастасия</t>
  </si>
  <si>
    <t>ЛУЧНИКОВА Алина</t>
  </si>
  <si>
    <t>НИКОЛАЕВА Вероника</t>
  </si>
  <si>
    <t>ПОЛЯКОВА Вероника</t>
  </si>
  <si>
    <t>СОЧИЕНКО Анастасия</t>
  </si>
  <si>
    <t>ГЕРАСЬКО Полина</t>
  </si>
  <si>
    <t>НИКИФОРОВА Арина</t>
  </si>
  <si>
    <t>Новосибирская область</t>
  </si>
  <si>
    <t xml:space="preserve">3 км / 8 </t>
  </si>
  <si>
    <t>2 СР</t>
  </si>
  <si>
    <t>3 СР</t>
  </si>
  <si>
    <t/>
  </si>
  <si>
    <t>МЕЖРЕГИОНАЛЬНЫЕ СОРЕВНОВАНИЯ</t>
  </si>
  <si>
    <r>
      <rPr>
        <b/>
        <sz val="11"/>
        <rFont val="Calibri"/>
        <family val="2"/>
        <charset val="204"/>
        <scheme val="minor"/>
      </rPr>
      <t>МЕСТО ПРОВЕДЕНИЯ</t>
    </r>
    <r>
      <rPr>
        <sz val="11"/>
        <rFont val="Calibri"/>
        <family val="2"/>
        <charset val="204"/>
        <scheme val="minor"/>
      </rPr>
      <t>: г. Кемерово</t>
    </r>
  </si>
  <si>
    <t xml:space="preserve">НАЧАЛО ГОНКИ: 10ч 00м </t>
  </si>
  <si>
    <t>№ ВРВС: 0080721811С</t>
  </si>
  <si>
    <t>ДАТА ПРОВЕДЕНИЯ: 18 июля 2021 года</t>
  </si>
  <si>
    <t>ОКОНЧАНИЕ ГОНКИ: 12ч 00м</t>
  </si>
  <si>
    <t>№ ЕКП 2021: 43500</t>
  </si>
  <si>
    <t>НАЗВАНИЕ ТРАССЫ / РЕГ. НОМЕР: пр.Комсомольский</t>
  </si>
  <si>
    <t>МАКСИМАЛЬНЫЙ ПЕРЕПАД (HD)(м):</t>
  </si>
  <si>
    <t>СУММА ПОЛОЖИТЕЛЬНЫХ ПЕРЕПАДОВ ВЫСОТЫ НА ДИСТАНЦИИ (ТС)(м):</t>
  </si>
  <si>
    <t>Девушки 15-16 лет</t>
  </si>
  <si>
    <t>Температура: +17,0+ 19,0</t>
  </si>
  <si>
    <t>Влажность: 73%</t>
  </si>
  <si>
    <t>Осадки: н. дождь</t>
  </si>
  <si>
    <t>Ветер: 3,0 м/с (ю/в)</t>
  </si>
  <si>
    <t>Лимит времени</t>
  </si>
  <si>
    <t>1 сп.юн.р.</t>
  </si>
  <si>
    <t>Кемеровская область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</si>
</sst>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"/>
  </numFmts>
  <fonts count="20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9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10">
    <xf numFmtId="0" fontId="0" fillId="0" borderId="0"/>
    <xf numFmtId="0" fontId="4" fillId="0" borderId="0"/>
    <xf numFmtId="0" fontId="3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" fillId="0" borderId="0"/>
    <xf numFmtId="0" fontId="17" fillId="0" borderId="0"/>
    <xf numFmtId="0" fontId="2" fillId="0" borderId="0"/>
  </cellStyleXfs>
  <cellXfs count="148">
    <xf numFmtId="0" fontId="0" fillId="0" borderId="0" xfId="0"/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12" fillId="0" borderId="5" xfId="0" applyFont="1" applyBorder="1" applyAlignment="1">
      <alignment horizontal="right" vertical="center"/>
    </xf>
    <xf numFmtId="0" fontId="12" fillId="0" borderId="5" xfId="0" applyFont="1" applyFill="1" applyBorder="1" applyAlignment="1">
      <alignment vertical="center"/>
    </xf>
    <xf numFmtId="0" fontId="12" fillId="0" borderId="5" xfId="0" applyFont="1" applyFill="1" applyBorder="1" applyAlignment="1">
      <alignment horizontal="right" vertical="center"/>
    </xf>
    <xf numFmtId="0" fontId="12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1" fillId="0" borderId="14" xfId="0" applyFont="1" applyFill="1" applyBorder="1" applyAlignment="1">
      <alignment horizontal="left" vertical="center"/>
    </xf>
    <xf numFmtId="0" fontId="11" fillId="0" borderId="16" xfId="0" applyFont="1" applyFill="1" applyBorder="1" applyAlignment="1">
      <alignment vertical="center"/>
    </xf>
    <xf numFmtId="0" fontId="12" fillId="0" borderId="2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5" xfId="0" applyFont="1" applyBorder="1" applyAlignment="1">
      <alignment vertical="center"/>
    </xf>
    <xf numFmtId="0" fontId="12" fillId="0" borderId="21" xfId="0" applyFont="1" applyBorder="1" applyAlignment="1">
      <alignment vertical="center"/>
    </xf>
    <xf numFmtId="0" fontId="12" fillId="0" borderId="21" xfId="0" applyFont="1" applyBorder="1" applyAlignment="1">
      <alignment horizontal="right" vertical="center"/>
    </xf>
    <xf numFmtId="0" fontId="12" fillId="0" borderId="21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11" fillId="0" borderId="20" xfId="0" applyFont="1" applyFill="1" applyBorder="1" applyAlignment="1">
      <alignment vertical="center"/>
    </xf>
    <xf numFmtId="0" fontId="11" fillId="0" borderId="23" xfId="0" applyFont="1" applyBorder="1" applyAlignment="1">
      <alignment horizontal="left" vertical="center"/>
    </xf>
    <xf numFmtId="0" fontId="12" fillId="0" borderId="21" xfId="0" applyFont="1" applyBorder="1" applyAlignment="1">
      <alignment horizontal="left" vertical="center"/>
    </xf>
    <xf numFmtId="49" fontId="12" fillId="0" borderId="22" xfId="0" applyNumberFormat="1" applyFont="1" applyFill="1" applyBorder="1" applyAlignment="1">
      <alignment horizontal="right" vertical="center"/>
    </xf>
    <xf numFmtId="0" fontId="14" fillId="0" borderId="2" xfId="0" applyFont="1" applyBorder="1" applyAlignment="1">
      <alignment horizontal="right" vertical="center"/>
    </xf>
    <xf numFmtId="0" fontId="14" fillId="0" borderId="13" xfId="0" applyFont="1" applyBorder="1" applyAlignment="1">
      <alignment horizontal="right" vertical="center"/>
    </xf>
    <xf numFmtId="0" fontId="14" fillId="0" borderId="3" xfId="0" applyFont="1" applyBorder="1" applyAlignment="1">
      <alignment horizontal="right" vertical="center"/>
    </xf>
    <xf numFmtId="0" fontId="14" fillId="0" borderId="15" xfId="0" applyFont="1" applyBorder="1" applyAlignment="1">
      <alignment horizontal="right" vertical="center"/>
    </xf>
    <xf numFmtId="0" fontId="11" fillId="0" borderId="2" xfId="0" applyFont="1" applyBorder="1" applyAlignment="1">
      <alignment horizontal="right" vertical="center"/>
    </xf>
    <xf numFmtId="0" fontId="11" fillId="0" borderId="3" xfId="0" applyFont="1" applyBorder="1" applyAlignment="1">
      <alignment horizontal="right" vertical="center"/>
    </xf>
    <xf numFmtId="0" fontId="5" fillId="0" borderId="28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14" fillId="2" borderId="5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4" fontId="12" fillId="0" borderId="2" xfId="0" applyNumberFormat="1" applyFont="1" applyBorder="1" applyAlignment="1">
      <alignment vertical="center"/>
    </xf>
    <xf numFmtId="14" fontId="12" fillId="0" borderId="3" xfId="0" applyNumberFormat="1" applyFont="1" applyBorder="1" applyAlignment="1">
      <alignment vertical="center"/>
    </xf>
    <xf numFmtId="14" fontId="12" fillId="0" borderId="5" xfId="0" applyNumberFormat="1" applyFont="1" applyFill="1" applyBorder="1" applyAlignment="1">
      <alignment vertical="center"/>
    </xf>
    <xf numFmtId="14" fontId="12" fillId="0" borderId="5" xfId="0" applyNumberFormat="1" applyFont="1" applyBorder="1" applyAlignment="1">
      <alignment horizontal="right" vertical="center"/>
    </xf>
    <xf numFmtId="14" fontId="12" fillId="0" borderId="21" xfId="0" applyNumberFormat="1" applyFont="1" applyBorder="1" applyAlignment="1">
      <alignment horizontal="right" vertical="center"/>
    </xf>
    <xf numFmtId="14" fontId="5" fillId="0" borderId="25" xfId="0" applyNumberFormat="1" applyFont="1" applyBorder="1" applyAlignment="1">
      <alignment vertical="center"/>
    </xf>
    <xf numFmtId="14" fontId="12" fillId="0" borderId="2" xfId="0" applyNumberFormat="1" applyFont="1" applyBorder="1" applyAlignment="1">
      <alignment horizontal="center" vertical="center"/>
    </xf>
    <xf numFmtId="14" fontId="12" fillId="0" borderId="0" xfId="0" applyNumberFormat="1" applyFont="1" applyBorder="1" applyAlignment="1">
      <alignment horizontal="center" vertical="center"/>
    </xf>
    <xf numFmtId="14" fontId="5" fillId="0" borderId="5" xfId="0" applyNumberFormat="1" applyFont="1" applyBorder="1" applyAlignment="1">
      <alignment vertical="center"/>
    </xf>
    <xf numFmtId="14" fontId="5" fillId="0" borderId="0" xfId="0" applyNumberFormat="1" applyFont="1" applyFill="1" applyBorder="1" applyAlignment="1">
      <alignment horizontal="center" vertical="center"/>
    </xf>
    <xf numFmtId="14" fontId="5" fillId="0" borderId="0" xfId="0" applyNumberFormat="1" applyFont="1" applyBorder="1" applyAlignment="1">
      <alignment vertical="center"/>
    </xf>
    <xf numFmtId="14" fontId="12" fillId="0" borderId="3" xfId="0" applyNumberFormat="1" applyFont="1" applyBorder="1" applyAlignment="1">
      <alignment horizontal="left" vertical="center"/>
    </xf>
    <xf numFmtId="0" fontId="15" fillId="0" borderId="21" xfId="0" applyFont="1" applyBorder="1" applyAlignment="1">
      <alignment horizontal="center" vertical="center"/>
    </xf>
    <xf numFmtId="49" fontId="12" fillId="0" borderId="4" xfId="0" applyNumberFormat="1" applyFont="1" applyFill="1" applyBorder="1" applyAlignment="1">
      <alignment horizontal="left" vertical="center"/>
    </xf>
    <xf numFmtId="0" fontId="12" fillId="0" borderId="21" xfId="0" applyFont="1" applyFill="1" applyBorder="1" applyAlignment="1">
      <alignment horizontal="right" vertical="center"/>
    </xf>
    <xf numFmtId="49" fontId="12" fillId="0" borderId="4" xfId="2" applyNumberFormat="1" applyFont="1" applyBorder="1" applyAlignment="1">
      <alignment vertical="center"/>
    </xf>
    <xf numFmtId="0" fontId="5" fillId="0" borderId="17" xfId="0" applyFont="1" applyBorder="1" applyAlignment="1">
      <alignment horizontal="right" vertical="center"/>
    </xf>
    <xf numFmtId="0" fontId="5" fillId="0" borderId="6" xfId="0" applyFont="1" applyBorder="1" applyAlignment="1">
      <alignment horizontal="right" vertical="center"/>
    </xf>
    <xf numFmtId="0" fontId="5" fillId="0" borderId="6" xfId="0" applyNumberFormat="1" applyFont="1" applyBorder="1" applyAlignment="1">
      <alignment vertic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3" borderId="1" xfId="3" applyFont="1" applyFill="1" applyBorder="1" applyAlignment="1">
      <alignment horizontal="center" vertical="center" wrapText="1"/>
    </xf>
    <xf numFmtId="0" fontId="19" fillId="0" borderId="1" xfId="8" applyFont="1" applyFill="1" applyBorder="1" applyAlignment="1">
      <alignment vertical="center" wrapText="1"/>
    </xf>
    <xf numFmtId="14" fontId="19" fillId="0" borderId="1" xfId="9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" fontId="19" fillId="0" borderId="1" xfId="9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5" fillId="0" borderId="19" xfId="0" applyNumberFormat="1" applyFont="1" applyFill="1" applyBorder="1" applyAlignment="1" applyProtection="1">
      <alignment horizontal="center" vertical="center"/>
    </xf>
    <xf numFmtId="0" fontId="6" fillId="2" borderId="1" xfId="3" applyFont="1" applyFill="1" applyBorder="1" applyAlignment="1">
      <alignment horizontal="center" vertical="center" wrapText="1"/>
    </xf>
    <xf numFmtId="0" fontId="19" fillId="0" borderId="1" xfId="9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/>
    </xf>
    <xf numFmtId="0" fontId="5" fillId="3" borderId="34" xfId="3" applyFont="1" applyFill="1" applyBorder="1" applyAlignment="1">
      <alignment horizontal="center" vertical="center" wrapText="1"/>
    </xf>
    <xf numFmtId="0" fontId="19" fillId="0" borderId="34" xfId="8" applyFont="1" applyFill="1" applyBorder="1" applyAlignment="1">
      <alignment vertical="center" wrapText="1"/>
    </xf>
    <xf numFmtId="14" fontId="19" fillId="0" borderId="34" xfId="9" applyNumberFormat="1" applyFont="1" applyFill="1" applyBorder="1" applyAlignment="1">
      <alignment horizontal="center" vertical="center" wrapText="1"/>
    </xf>
    <xf numFmtId="164" fontId="5" fillId="0" borderId="34" xfId="0" applyNumberFormat="1" applyFont="1" applyFill="1" applyBorder="1" applyAlignment="1">
      <alignment horizontal="center" vertical="center" wrapText="1"/>
    </xf>
    <xf numFmtId="0" fontId="19" fillId="0" borderId="34" xfId="9" applyFont="1" applyFill="1" applyBorder="1" applyAlignment="1">
      <alignment horizontal="center" vertical="center" wrapText="1"/>
    </xf>
    <xf numFmtId="1" fontId="19" fillId="0" borderId="34" xfId="9" applyNumberFormat="1" applyFont="1" applyFill="1" applyBorder="1" applyAlignment="1">
      <alignment horizontal="center" vertical="center" wrapText="1"/>
    </xf>
    <xf numFmtId="0" fontId="5" fillId="0" borderId="34" xfId="0" applyNumberFormat="1" applyFont="1" applyFill="1" applyBorder="1" applyAlignment="1" applyProtection="1">
      <alignment horizontal="center" vertical="center"/>
    </xf>
    <xf numFmtId="0" fontId="5" fillId="0" borderId="35" xfId="0" applyNumberFormat="1" applyFont="1" applyFill="1" applyBorder="1" applyAlignment="1" applyProtection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6" fillId="2" borderId="31" xfId="3" applyFont="1" applyFill="1" applyBorder="1" applyAlignment="1">
      <alignment horizontal="center" vertical="center" wrapText="1"/>
    </xf>
    <xf numFmtId="0" fontId="6" fillId="2" borderId="1" xfId="3" applyFont="1" applyFill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0" fontId="11" fillId="0" borderId="17" xfId="0" applyFont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14" fillId="2" borderId="16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4" fillId="2" borderId="17" xfId="0" applyFont="1" applyFill="1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/>
    </xf>
    <xf numFmtId="0" fontId="11" fillId="2" borderId="24" xfId="0" applyFont="1" applyFill="1" applyBorder="1" applyAlignment="1">
      <alignment horizontal="center" vertical="center"/>
    </xf>
    <xf numFmtId="0" fontId="11" fillId="2" borderId="27" xfId="0" applyFont="1" applyFill="1" applyBorder="1" applyAlignment="1">
      <alignment horizontal="center" vertical="center"/>
    </xf>
    <xf numFmtId="0" fontId="12" fillId="0" borderId="16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5" fillId="0" borderId="1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14" fontId="6" fillId="2" borderId="31" xfId="3" applyNumberFormat="1" applyFont="1" applyFill="1" applyBorder="1" applyAlignment="1">
      <alignment horizontal="center" vertical="center" wrapText="1"/>
    </xf>
    <xf numFmtId="14" fontId="6" fillId="2" borderId="1" xfId="3" applyNumberFormat="1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</cellXfs>
  <cellStyles count="10">
    <cellStyle name="Обычный" xfId="0" builtinId="0"/>
    <cellStyle name="Обычный 12" xfId="1"/>
    <cellStyle name="Обычный 2" xfId="2"/>
    <cellStyle name="Обычный 2 2" xfId="6"/>
    <cellStyle name="Обычный 2 3" xfId="5"/>
    <cellStyle name="Обычный 3" xfId="7"/>
    <cellStyle name="Обычный 4" xfId="4"/>
    <cellStyle name="Обычный_ID4938_RS" xfId="8"/>
    <cellStyle name="Обычный_ID4938_RS_1" xfId="9"/>
    <cellStyle name="Обычный_Стартовый протокол Смирнов_20101106_Results" xfId="3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76197</xdr:colOff>
      <xdr:row>0</xdr:row>
      <xdr:rowOff>32656</xdr:rowOff>
    </xdr:from>
    <xdr:to>
      <xdr:col>1</xdr:col>
      <xdr:colOff>443101</xdr:colOff>
      <xdr:row>4</xdr:row>
      <xdr:rowOff>44748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xmlns="" id="{C8A78053-2B96-4560-A460-6FDFCECE7149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97" y="32656"/>
          <a:ext cx="845875" cy="1024463"/>
        </a:xfrm>
        <a:prstGeom prst="rect">
          <a:avLst/>
        </a:prstGeom>
      </xdr:spPr>
    </xdr:pic>
    <xdr:clientData/>
  </xdr:twoCellAnchor>
  <xdr:twoCellAnchor editAs="oneCell">
    <xdr:from>
      <xdr:col>2</xdr:col>
      <xdr:colOff>403588</xdr:colOff>
      <xdr:row>0</xdr:row>
      <xdr:rowOff>43544</xdr:rowOff>
    </xdr:from>
    <xdr:to>
      <xdr:col>3</xdr:col>
      <xdr:colOff>776041</xdr:colOff>
      <xdr:row>4</xdr:row>
      <xdr:rowOff>54430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xmlns="" id="{6C61E58C-3D6F-454A-8F7B-009B27FA1AE4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6845" y="43544"/>
          <a:ext cx="1613425" cy="1023257"/>
        </a:xfrm>
        <a:prstGeom prst="rect">
          <a:avLst/>
        </a:prstGeom>
      </xdr:spPr>
    </xdr:pic>
    <xdr:clientData/>
  </xdr:twoCellAnchor>
  <xdr:twoCellAnchor editAs="oneCell">
    <xdr:from>
      <xdr:col>13</xdr:col>
      <xdr:colOff>95251</xdr:colOff>
      <xdr:row>1</xdr:row>
      <xdr:rowOff>1</xdr:rowOff>
    </xdr:from>
    <xdr:to>
      <xdr:col>14</xdr:col>
      <xdr:colOff>730251</xdr:colOff>
      <xdr:row>4</xdr:row>
      <xdr:rowOff>111126</xdr:rowOff>
    </xdr:to>
    <xdr:pic>
      <xdr:nvPicPr>
        <xdr:cNvPr id="8" name="Рисунок 7" descr="\\Desktop-iacs5bs\сшор 2 сервер\1 компьютер\логотипы все\Безымянный.png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25251" y="206376"/>
          <a:ext cx="1333500" cy="9207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158750</xdr:colOff>
      <xdr:row>0</xdr:row>
      <xdr:rowOff>79375</xdr:rowOff>
    </xdr:from>
    <xdr:to>
      <xdr:col>15</xdr:col>
      <xdr:colOff>1079500</xdr:colOff>
      <xdr:row>4</xdr:row>
      <xdr:rowOff>111125</xdr:rowOff>
    </xdr:to>
    <xdr:pic>
      <xdr:nvPicPr>
        <xdr:cNvPr id="9" name="Рисунок 8" descr="C:\Users\СШОР 2\Desktop\логотипы — копия.jpg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60375" y="79375"/>
          <a:ext cx="920750" cy="10477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635000</xdr:colOff>
      <xdr:row>45</xdr:row>
      <xdr:rowOff>63499</xdr:rowOff>
    </xdr:from>
    <xdr:to>
      <xdr:col>9</xdr:col>
      <xdr:colOff>63499</xdr:colOff>
      <xdr:row>50</xdr:row>
      <xdr:rowOff>111124</xdr:rowOff>
    </xdr:to>
    <xdr:pic>
      <xdr:nvPicPr>
        <xdr:cNvPr id="10" name="Рисунок 9" descr="C:\Users\СШОР 2\Desktop\Лысак.jpg"/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" y="11763374"/>
          <a:ext cx="1746250" cy="841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0</xdr:colOff>
      <xdr:row>45</xdr:row>
      <xdr:rowOff>111125</xdr:rowOff>
    </xdr:from>
    <xdr:to>
      <xdr:col>15</xdr:col>
      <xdr:colOff>206375</xdr:colOff>
      <xdr:row>51</xdr:row>
      <xdr:rowOff>63501</xdr:rowOff>
    </xdr:to>
    <xdr:pic>
      <xdr:nvPicPr>
        <xdr:cNvPr id="11" name="Рисунок 10" descr="C:\Users\СШОР 2\Desktop\Павлов.jpg"/>
        <xdr:cNvPicPr/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23625" y="11811000"/>
          <a:ext cx="1778000" cy="90487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76197</xdr:colOff>
      <xdr:row>0</xdr:row>
      <xdr:rowOff>32656</xdr:rowOff>
    </xdr:from>
    <xdr:to>
      <xdr:col>1</xdr:col>
      <xdr:colOff>443101</xdr:colOff>
      <xdr:row>4</xdr:row>
      <xdr:rowOff>51098</xdr:rowOff>
    </xdr:to>
    <xdr:pic>
      <xdr:nvPicPr>
        <xdr:cNvPr id="12" name="Рисунок 11">
          <a:extLst>
            <a:ext uri="{FF2B5EF4-FFF2-40B4-BE49-F238E27FC236}">
              <a16:creationId xmlns="" xmlns:a16="http://schemas.microsoft.com/office/drawing/2014/main" id="{C8A78053-2B96-4560-A460-6FDFCECE7149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97" y="32656"/>
          <a:ext cx="833629" cy="1018567"/>
        </a:xfrm>
        <a:prstGeom prst="rect">
          <a:avLst/>
        </a:prstGeom>
      </xdr:spPr>
    </xdr:pic>
    <xdr:clientData/>
  </xdr:twoCellAnchor>
  <xdr:twoCellAnchor editAs="oneCell">
    <xdr:from>
      <xdr:col>2</xdr:col>
      <xdr:colOff>403588</xdr:colOff>
      <xdr:row>0</xdr:row>
      <xdr:rowOff>43544</xdr:rowOff>
    </xdr:from>
    <xdr:to>
      <xdr:col>3</xdr:col>
      <xdr:colOff>776041</xdr:colOff>
      <xdr:row>4</xdr:row>
      <xdr:rowOff>60780</xdr:rowOff>
    </xdr:to>
    <xdr:pic>
      <xdr:nvPicPr>
        <xdr:cNvPr id="13" name="Рисунок 12">
          <a:extLst>
            <a:ext uri="{FF2B5EF4-FFF2-40B4-BE49-F238E27FC236}">
              <a16:creationId xmlns="" xmlns:a16="http://schemas.microsoft.com/office/drawing/2014/main" id="{6C61E58C-3D6F-454A-8F7B-009B27FA1AE4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4188" y="43544"/>
          <a:ext cx="1582128" cy="1017361"/>
        </a:xfrm>
        <a:prstGeom prst="rect">
          <a:avLst/>
        </a:prstGeom>
      </xdr:spPr>
    </xdr:pic>
    <xdr:clientData/>
  </xdr:twoCellAnchor>
  <xdr:twoCellAnchor editAs="oneCell">
    <xdr:from>
      <xdr:col>13</xdr:col>
      <xdr:colOff>95251</xdr:colOff>
      <xdr:row>1</xdr:row>
      <xdr:rowOff>1</xdr:rowOff>
    </xdr:from>
    <xdr:to>
      <xdr:col>14</xdr:col>
      <xdr:colOff>730251</xdr:colOff>
      <xdr:row>4</xdr:row>
      <xdr:rowOff>111126</xdr:rowOff>
    </xdr:to>
    <xdr:pic>
      <xdr:nvPicPr>
        <xdr:cNvPr id="14" name="Рисунок 13" descr="\\Desktop-iacs5bs\сшор 2 сервер\1 компьютер\логотипы все\Безымянный.png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20451" y="314326"/>
          <a:ext cx="1330325" cy="911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158750</xdr:colOff>
      <xdr:row>0</xdr:row>
      <xdr:rowOff>79375</xdr:rowOff>
    </xdr:from>
    <xdr:to>
      <xdr:col>15</xdr:col>
      <xdr:colOff>1079500</xdr:colOff>
      <xdr:row>4</xdr:row>
      <xdr:rowOff>114300</xdr:rowOff>
    </xdr:to>
    <xdr:pic>
      <xdr:nvPicPr>
        <xdr:cNvPr id="15" name="Рисунок 14" descr="C:\Users\СШОР 2\Desktop\логотипы — копия.jpg"/>
        <xdr:cNvPicPr/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5575" y="79375"/>
          <a:ext cx="920750" cy="1035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54"/>
  <sheetViews>
    <sheetView tabSelected="1" view="pageBreakPreview" topLeftCell="H25" zoomScale="90" zoomScaleNormal="90" zoomScaleSheetLayoutView="90" workbookViewId="0">
      <selection activeCell="T11" sqref="T11"/>
    </sheetView>
  </sheetViews>
  <sheetFormatPr defaultColWidth="9.140625" defaultRowHeight="12.75" x14ac:dyDescent="0.2"/>
  <cols>
    <col min="1" max="1" width="7" style="1" customWidth="1"/>
    <col min="2" max="2" width="7.85546875" style="11" customWidth="1"/>
    <col min="3" max="3" width="18.140625" style="11" customWidth="1"/>
    <col min="4" max="4" width="27.140625" style="1" customWidth="1"/>
    <col min="5" max="5" width="12.28515625" style="59" customWidth="1"/>
    <col min="6" max="6" width="13.42578125" style="1" customWidth="1"/>
    <col min="7" max="7" width="19.5703125" style="1" customWidth="1"/>
    <col min="8" max="8" width="8" style="1" customWidth="1"/>
    <col min="9" max="9" width="7.140625" style="1" customWidth="1"/>
    <col min="10" max="10" width="7" style="1" customWidth="1"/>
    <col min="11" max="11" width="7.5703125" style="1" customWidth="1"/>
    <col min="12" max="12" width="19.28515625" style="1" customWidth="1"/>
    <col min="13" max="13" width="10.28515625" style="1" customWidth="1"/>
    <col min="14" max="14" width="10.42578125" style="1" customWidth="1"/>
    <col min="15" max="15" width="13.140625" style="1" customWidth="1"/>
    <col min="16" max="16" width="18.7109375" style="1" customWidth="1"/>
    <col min="17" max="16384" width="9.140625" style="1"/>
  </cols>
  <sheetData>
    <row r="1" spans="1:16" ht="15.75" customHeight="1" x14ac:dyDescent="0.2">
      <c r="A1" s="133" t="s">
        <v>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</row>
    <row r="2" spans="1:16" ht="21" x14ac:dyDescent="0.2">
      <c r="A2" s="133" t="s">
        <v>42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</row>
    <row r="3" spans="1:16" ht="21" x14ac:dyDescent="0.2">
      <c r="A3" s="133" t="s">
        <v>10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</row>
    <row r="4" spans="1:16" ht="21" x14ac:dyDescent="0.2">
      <c r="A4" s="133" t="s">
        <v>43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</row>
    <row r="5" spans="1:16" ht="21" x14ac:dyDescent="0.2">
      <c r="A5" s="133" t="s">
        <v>63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</row>
    <row r="6" spans="1:16" s="2" customFormat="1" ht="20.25" customHeight="1" x14ac:dyDescent="0.2">
      <c r="A6" s="134" t="s">
        <v>64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</row>
    <row r="7" spans="1:16" s="2" customFormat="1" ht="18" customHeight="1" x14ac:dyDescent="0.2">
      <c r="A7" s="135" t="s">
        <v>16</v>
      </c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</row>
    <row r="8" spans="1:16" s="2" customFormat="1" ht="18" customHeight="1" thickBot="1" x14ac:dyDescent="0.25">
      <c r="A8" s="94" t="s">
        <v>44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</row>
    <row r="9" spans="1:16" ht="24" customHeight="1" thickTop="1" x14ac:dyDescent="0.2">
      <c r="A9" s="136" t="s">
        <v>22</v>
      </c>
      <c r="B9" s="137"/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8"/>
    </row>
    <row r="10" spans="1:16" ht="18" customHeight="1" x14ac:dyDescent="0.2">
      <c r="A10" s="100" t="s">
        <v>38</v>
      </c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2"/>
    </row>
    <row r="11" spans="1:16" ht="19.5" customHeight="1" x14ac:dyDescent="0.2">
      <c r="A11" s="100" t="s">
        <v>74</v>
      </c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2"/>
    </row>
    <row r="12" spans="1:16" ht="3.75" customHeight="1" x14ac:dyDescent="0.2">
      <c r="A12" s="89" t="s">
        <v>63</v>
      </c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1"/>
    </row>
    <row r="13" spans="1:16" ht="15.75" x14ac:dyDescent="0.2">
      <c r="A13" s="103" t="s">
        <v>65</v>
      </c>
      <c r="B13" s="104"/>
      <c r="C13" s="104"/>
      <c r="D13" s="104"/>
      <c r="E13" s="49"/>
      <c r="F13" s="4"/>
      <c r="G13" s="34" t="s">
        <v>66</v>
      </c>
      <c r="H13" s="4"/>
      <c r="I13" s="4"/>
      <c r="J13" s="4"/>
      <c r="K13" s="4"/>
      <c r="L13" s="4"/>
      <c r="M13" s="4"/>
      <c r="N13" s="4"/>
      <c r="O13" s="30"/>
      <c r="P13" s="31" t="s">
        <v>67</v>
      </c>
    </row>
    <row r="14" spans="1:16" ht="15.75" x14ac:dyDescent="0.2">
      <c r="A14" s="13" t="s">
        <v>68</v>
      </c>
      <c r="B14" s="10"/>
      <c r="C14" s="10"/>
      <c r="D14" s="60"/>
      <c r="E14" s="50"/>
      <c r="F14" s="5"/>
      <c r="G14" s="35" t="s">
        <v>69</v>
      </c>
      <c r="H14" s="5"/>
      <c r="I14" s="5"/>
      <c r="J14" s="5"/>
      <c r="K14" s="5"/>
      <c r="L14" s="5"/>
      <c r="M14" s="5"/>
      <c r="N14" s="5"/>
      <c r="O14" s="32"/>
      <c r="P14" s="33" t="s">
        <v>70</v>
      </c>
    </row>
    <row r="15" spans="1:16" ht="15" x14ac:dyDescent="0.2">
      <c r="A15" s="141" t="s">
        <v>9</v>
      </c>
      <c r="B15" s="142"/>
      <c r="C15" s="142"/>
      <c r="D15" s="142"/>
      <c r="E15" s="142"/>
      <c r="F15" s="142"/>
      <c r="G15" s="143"/>
      <c r="H15" s="144" t="s">
        <v>1</v>
      </c>
      <c r="I15" s="142"/>
      <c r="J15" s="142"/>
      <c r="K15" s="142"/>
      <c r="L15" s="142"/>
      <c r="M15" s="142"/>
      <c r="N15" s="142"/>
      <c r="O15" s="142"/>
      <c r="P15" s="145"/>
    </row>
    <row r="16" spans="1:16" ht="15" x14ac:dyDescent="0.2">
      <c r="A16" s="14" t="s">
        <v>18</v>
      </c>
      <c r="B16" s="23"/>
      <c r="C16" s="23"/>
      <c r="D16" s="8"/>
      <c r="E16" s="51"/>
      <c r="F16" s="8"/>
      <c r="G16" s="9"/>
      <c r="H16" s="105" t="s">
        <v>71</v>
      </c>
      <c r="I16" s="106"/>
      <c r="J16" s="106"/>
      <c r="K16" s="106"/>
      <c r="L16" s="106"/>
      <c r="M16" s="106"/>
      <c r="N16" s="106"/>
      <c r="O16" s="106"/>
      <c r="P16" s="107"/>
    </row>
    <row r="17" spans="1:16" ht="15" x14ac:dyDescent="0.2">
      <c r="A17" s="14" t="s">
        <v>19</v>
      </c>
      <c r="B17" s="22"/>
      <c r="C17" s="22"/>
      <c r="D17" s="6"/>
      <c r="E17" s="52"/>
      <c r="F17" s="6"/>
      <c r="G17" s="9" t="s">
        <v>45</v>
      </c>
      <c r="H17" s="105" t="s">
        <v>72</v>
      </c>
      <c r="I17" s="106"/>
      <c r="J17" s="106"/>
      <c r="K17" s="106"/>
      <c r="L17" s="106"/>
      <c r="M17" s="106"/>
      <c r="N17" s="106"/>
      <c r="O17" s="106"/>
      <c r="P17" s="107"/>
    </row>
    <row r="18" spans="1:16" ht="15" x14ac:dyDescent="0.2">
      <c r="A18" s="14" t="s">
        <v>20</v>
      </c>
      <c r="B18" s="23"/>
      <c r="C18" s="23"/>
      <c r="D18" s="7"/>
      <c r="E18" s="51"/>
      <c r="F18" s="8"/>
      <c r="G18" s="9" t="s">
        <v>46</v>
      </c>
      <c r="H18" s="105" t="s">
        <v>73</v>
      </c>
      <c r="I18" s="106"/>
      <c r="J18" s="106"/>
      <c r="K18" s="106"/>
      <c r="L18" s="106"/>
      <c r="M18" s="106"/>
      <c r="N18" s="106"/>
      <c r="O18" s="106"/>
      <c r="P18" s="107"/>
    </row>
    <row r="19" spans="1:16" ht="16.5" thickBot="1" x14ac:dyDescent="0.25">
      <c r="A19" s="26" t="s">
        <v>15</v>
      </c>
      <c r="B19" s="20"/>
      <c r="C19" s="20"/>
      <c r="D19" s="19"/>
      <c r="E19" s="53"/>
      <c r="F19" s="25"/>
      <c r="G19" s="63" t="s">
        <v>47</v>
      </c>
      <c r="H19" s="27" t="s">
        <v>37</v>
      </c>
      <c r="I19" s="28"/>
      <c r="J19" s="28"/>
      <c r="K19" s="28"/>
      <c r="L19" s="18"/>
      <c r="M19" s="61">
        <v>24</v>
      </c>
      <c r="N19" s="18"/>
      <c r="O19" s="17"/>
      <c r="P19" s="29" t="s">
        <v>60</v>
      </c>
    </row>
    <row r="20" spans="1:16" ht="6.75" customHeight="1" thickTop="1" thickBot="1" x14ac:dyDescent="0.25">
      <c r="A20" s="17"/>
      <c r="B20" s="16"/>
      <c r="C20" s="16"/>
      <c r="D20" s="17"/>
      <c r="E20" s="54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</row>
    <row r="21" spans="1:16" s="24" customFormat="1" ht="21.75" customHeight="1" thickTop="1" x14ac:dyDescent="0.2">
      <c r="A21" s="146" t="s">
        <v>7</v>
      </c>
      <c r="B21" s="92" t="s">
        <v>12</v>
      </c>
      <c r="C21" s="92" t="s">
        <v>41</v>
      </c>
      <c r="D21" s="92" t="s">
        <v>2</v>
      </c>
      <c r="E21" s="139" t="s">
        <v>36</v>
      </c>
      <c r="F21" s="92" t="s">
        <v>8</v>
      </c>
      <c r="G21" s="92" t="s">
        <v>13</v>
      </c>
      <c r="H21" s="95" t="s">
        <v>17</v>
      </c>
      <c r="I21" s="95"/>
      <c r="J21" s="95"/>
      <c r="K21" s="95"/>
      <c r="L21" s="92" t="s">
        <v>40</v>
      </c>
      <c r="M21" s="92" t="s">
        <v>25</v>
      </c>
      <c r="N21" s="92" t="s">
        <v>26</v>
      </c>
      <c r="O21" s="96" t="s">
        <v>24</v>
      </c>
      <c r="P21" s="98" t="s">
        <v>14</v>
      </c>
    </row>
    <row r="22" spans="1:16" s="24" customFormat="1" ht="18" customHeight="1" x14ac:dyDescent="0.2">
      <c r="A22" s="147"/>
      <c r="B22" s="93"/>
      <c r="C22" s="93"/>
      <c r="D22" s="93"/>
      <c r="E22" s="140"/>
      <c r="F22" s="93"/>
      <c r="G22" s="93"/>
      <c r="H22" s="77">
        <v>1</v>
      </c>
      <c r="I22" s="77">
        <v>2</v>
      </c>
      <c r="J22" s="77">
        <v>3</v>
      </c>
      <c r="K22" s="77">
        <v>4</v>
      </c>
      <c r="L22" s="93"/>
      <c r="M22" s="93"/>
      <c r="N22" s="93"/>
      <c r="O22" s="97"/>
      <c r="P22" s="99"/>
    </row>
    <row r="23" spans="1:16" s="3" customFormat="1" ht="36" customHeight="1" x14ac:dyDescent="0.2">
      <c r="A23" s="68">
        <v>1</v>
      </c>
      <c r="B23" s="69">
        <v>43</v>
      </c>
      <c r="C23" s="70"/>
      <c r="D23" s="71" t="s">
        <v>48</v>
      </c>
      <c r="E23" s="72">
        <v>38425</v>
      </c>
      <c r="F23" s="73" t="s">
        <v>61</v>
      </c>
      <c r="G23" s="78" t="s">
        <v>81</v>
      </c>
      <c r="H23" s="48">
        <v>1</v>
      </c>
      <c r="I23" s="48">
        <v>5</v>
      </c>
      <c r="J23" s="48">
        <v>3</v>
      </c>
      <c r="K23" s="48">
        <v>5</v>
      </c>
      <c r="L23" s="74">
        <v>1</v>
      </c>
      <c r="M23" s="74">
        <v>14</v>
      </c>
      <c r="N23" s="74"/>
      <c r="O23" s="75"/>
      <c r="P23" s="76"/>
    </row>
    <row r="24" spans="1:16" s="3" customFormat="1" ht="36.75" customHeight="1" x14ac:dyDescent="0.2">
      <c r="A24" s="68">
        <v>2</v>
      </c>
      <c r="B24" s="69">
        <v>32</v>
      </c>
      <c r="C24" s="70"/>
      <c r="D24" s="71" t="s">
        <v>49</v>
      </c>
      <c r="E24" s="72">
        <v>38649</v>
      </c>
      <c r="F24" s="73" t="s">
        <v>61</v>
      </c>
      <c r="G24" s="78" t="s">
        <v>81</v>
      </c>
      <c r="H24" s="74">
        <v>5</v>
      </c>
      <c r="I24" s="74">
        <v>2</v>
      </c>
      <c r="J24" s="74">
        <v>5</v>
      </c>
      <c r="K24" s="74">
        <v>1</v>
      </c>
      <c r="L24" s="74">
        <v>4</v>
      </c>
      <c r="M24" s="74">
        <v>13</v>
      </c>
      <c r="N24" s="74"/>
      <c r="O24" s="75"/>
      <c r="P24" s="76"/>
    </row>
    <row r="25" spans="1:16" s="3" customFormat="1" ht="38.25" customHeight="1" x14ac:dyDescent="0.2">
      <c r="A25" s="68">
        <v>3</v>
      </c>
      <c r="B25" s="69">
        <v>95</v>
      </c>
      <c r="C25" s="70"/>
      <c r="D25" s="71" t="s">
        <v>50</v>
      </c>
      <c r="E25" s="72">
        <v>38901</v>
      </c>
      <c r="F25" s="73" t="s">
        <v>61</v>
      </c>
      <c r="G25" s="78" t="s">
        <v>81</v>
      </c>
      <c r="H25" s="74">
        <v>3</v>
      </c>
      <c r="I25" s="74">
        <v>3</v>
      </c>
      <c r="J25" s="74">
        <v>2</v>
      </c>
      <c r="K25" s="74">
        <v>2</v>
      </c>
      <c r="L25" s="74">
        <v>3</v>
      </c>
      <c r="M25" s="74">
        <v>10</v>
      </c>
      <c r="N25" s="74"/>
      <c r="O25" s="75"/>
      <c r="P25" s="76"/>
    </row>
    <row r="26" spans="1:16" s="3" customFormat="1" ht="38.25" customHeight="1" x14ac:dyDescent="0.2">
      <c r="A26" s="68">
        <v>4</v>
      </c>
      <c r="B26" s="69">
        <v>94</v>
      </c>
      <c r="C26" s="70"/>
      <c r="D26" s="71" t="s">
        <v>51</v>
      </c>
      <c r="E26" s="72">
        <v>39223</v>
      </c>
      <c r="F26" s="73" t="s">
        <v>61</v>
      </c>
      <c r="G26" s="78" t="s">
        <v>81</v>
      </c>
      <c r="H26" s="74">
        <v>2</v>
      </c>
      <c r="I26" s="74">
        <v>1</v>
      </c>
      <c r="J26" s="74">
        <v>1</v>
      </c>
      <c r="K26" s="74">
        <v>3</v>
      </c>
      <c r="L26" s="74">
        <v>2</v>
      </c>
      <c r="M26" s="74">
        <v>7</v>
      </c>
      <c r="N26" s="74"/>
      <c r="O26" s="75"/>
      <c r="P26" s="76"/>
    </row>
    <row r="27" spans="1:16" s="3" customFormat="1" ht="36" customHeight="1" x14ac:dyDescent="0.2">
      <c r="A27" s="68">
        <v>5</v>
      </c>
      <c r="B27" s="69">
        <v>96</v>
      </c>
      <c r="C27" s="70"/>
      <c r="D27" s="71" t="s">
        <v>52</v>
      </c>
      <c r="E27" s="72">
        <v>39077</v>
      </c>
      <c r="F27" s="73" t="s">
        <v>62</v>
      </c>
      <c r="G27" s="78" t="s">
        <v>59</v>
      </c>
      <c r="H27" s="74"/>
      <c r="I27" s="74"/>
      <c r="J27" s="74"/>
      <c r="K27" s="74"/>
      <c r="L27" s="74"/>
      <c r="M27" s="74"/>
      <c r="N27" s="74"/>
      <c r="O27" s="75"/>
      <c r="P27" s="76"/>
    </row>
    <row r="28" spans="1:16" s="3" customFormat="1" ht="36.75" customHeight="1" x14ac:dyDescent="0.2">
      <c r="A28" s="68">
        <v>6</v>
      </c>
      <c r="B28" s="69">
        <v>31</v>
      </c>
      <c r="C28" s="70"/>
      <c r="D28" s="71" t="s">
        <v>53</v>
      </c>
      <c r="E28" s="72">
        <v>39065</v>
      </c>
      <c r="F28" s="73" t="s">
        <v>80</v>
      </c>
      <c r="G28" s="78" t="s">
        <v>59</v>
      </c>
      <c r="H28" s="74"/>
      <c r="I28" s="74"/>
      <c r="J28" s="74"/>
      <c r="K28" s="74"/>
      <c r="L28" s="74"/>
      <c r="M28" s="74"/>
      <c r="N28" s="74"/>
      <c r="O28" s="75"/>
      <c r="P28" s="76"/>
    </row>
    <row r="29" spans="1:16" s="3" customFormat="1" ht="36" customHeight="1" x14ac:dyDescent="0.2">
      <c r="A29" s="68">
        <v>7</v>
      </c>
      <c r="B29" s="69">
        <v>76</v>
      </c>
      <c r="C29" s="70"/>
      <c r="D29" s="71" t="s">
        <v>54</v>
      </c>
      <c r="E29" s="72">
        <v>38901</v>
      </c>
      <c r="F29" s="73"/>
      <c r="G29" s="78" t="s">
        <v>59</v>
      </c>
      <c r="H29" s="74"/>
      <c r="I29" s="74"/>
      <c r="J29" s="74"/>
      <c r="K29" s="74"/>
      <c r="L29" s="74"/>
      <c r="M29" s="74"/>
      <c r="N29" s="74"/>
      <c r="O29" s="75"/>
      <c r="P29" s="76"/>
    </row>
    <row r="30" spans="1:16" s="3" customFormat="1" ht="36.75" customHeight="1" x14ac:dyDescent="0.2">
      <c r="A30" s="68">
        <v>8</v>
      </c>
      <c r="B30" s="69">
        <v>40</v>
      </c>
      <c r="C30" s="70"/>
      <c r="D30" s="71" t="s">
        <v>55</v>
      </c>
      <c r="E30" s="72">
        <v>38639</v>
      </c>
      <c r="F30" s="73" t="s">
        <v>61</v>
      </c>
      <c r="G30" s="78" t="s">
        <v>59</v>
      </c>
      <c r="H30" s="74"/>
      <c r="I30" s="74"/>
      <c r="J30" s="74"/>
      <c r="K30" s="74"/>
      <c r="L30" s="74"/>
      <c r="M30" s="74" t="s">
        <v>63</v>
      </c>
      <c r="N30" s="74"/>
      <c r="O30" s="75"/>
      <c r="P30" s="76"/>
    </row>
    <row r="31" spans="1:16" s="3" customFormat="1" ht="39.75" customHeight="1" x14ac:dyDescent="0.2">
      <c r="A31" s="68">
        <v>9</v>
      </c>
      <c r="B31" s="69">
        <v>11</v>
      </c>
      <c r="C31" s="70"/>
      <c r="D31" s="71" t="s">
        <v>56</v>
      </c>
      <c r="E31" s="72">
        <v>39069</v>
      </c>
      <c r="F31" s="73" t="s">
        <v>80</v>
      </c>
      <c r="G31" s="78" t="s">
        <v>59</v>
      </c>
      <c r="H31" s="74"/>
      <c r="I31" s="74"/>
      <c r="J31" s="74"/>
      <c r="K31" s="74"/>
      <c r="L31" s="74"/>
      <c r="M31" s="74" t="s">
        <v>63</v>
      </c>
      <c r="N31" s="74"/>
      <c r="O31" s="75"/>
      <c r="P31" s="76"/>
    </row>
    <row r="32" spans="1:16" s="3" customFormat="1" ht="38.25" customHeight="1" x14ac:dyDescent="0.2">
      <c r="A32" s="68">
        <v>10</v>
      </c>
      <c r="B32" s="69">
        <v>10</v>
      </c>
      <c r="C32" s="70"/>
      <c r="D32" s="71" t="s">
        <v>57</v>
      </c>
      <c r="E32" s="72">
        <v>38835</v>
      </c>
      <c r="F32" s="73" t="s">
        <v>80</v>
      </c>
      <c r="G32" s="78" t="s">
        <v>59</v>
      </c>
      <c r="H32" s="74"/>
      <c r="I32" s="74"/>
      <c r="J32" s="74"/>
      <c r="K32" s="74"/>
      <c r="L32" s="74"/>
      <c r="M32" s="74" t="s">
        <v>63</v>
      </c>
      <c r="N32" s="74"/>
      <c r="O32" s="75"/>
      <c r="P32" s="76"/>
    </row>
    <row r="33" spans="1:16" s="3" customFormat="1" ht="36.75" customHeight="1" thickBot="1" x14ac:dyDescent="0.25">
      <c r="A33" s="79">
        <v>11</v>
      </c>
      <c r="B33" s="80">
        <v>121</v>
      </c>
      <c r="C33" s="81"/>
      <c r="D33" s="82" t="s">
        <v>58</v>
      </c>
      <c r="E33" s="83">
        <v>39052</v>
      </c>
      <c r="F33" s="84" t="s">
        <v>80</v>
      </c>
      <c r="G33" s="85" t="s">
        <v>81</v>
      </c>
      <c r="H33" s="86"/>
      <c r="I33" s="86"/>
      <c r="J33" s="86"/>
      <c r="K33" s="86"/>
      <c r="L33" s="86"/>
      <c r="M33" s="86" t="s">
        <v>63</v>
      </c>
      <c r="N33" s="86"/>
      <c r="O33" s="87"/>
      <c r="P33" s="88"/>
    </row>
    <row r="34" spans="1:16" ht="8.25" customHeight="1" thickTop="1" thickBot="1" x14ac:dyDescent="0.25">
      <c r="A34" s="17"/>
      <c r="B34" s="16"/>
      <c r="C34" s="16"/>
      <c r="D34" s="17"/>
      <c r="E34" s="54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</row>
    <row r="35" spans="1:16" ht="15.75" thickTop="1" x14ac:dyDescent="0.2">
      <c r="A35" s="121" t="s">
        <v>5</v>
      </c>
      <c r="B35" s="122"/>
      <c r="C35" s="122"/>
      <c r="D35" s="122"/>
      <c r="E35" s="122"/>
      <c r="F35" s="122"/>
      <c r="G35" s="122"/>
      <c r="H35" s="122" t="s">
        <v>6</v>
      </c>
      <c r="I35" s="122"/>
      <c r="J35" s="122"/>
      <c r="K35" s="122"/>
      <c r="L35" s="122"/>
      <c r="M35" s="122"/>
      <c r="N35" s="122"/>
      <c r="O35" s="122"/>
      <c r="P35" s="123"/>
    </row>
    <row r="36" spans="1:16" ht="15" x14ac:dyDescent="0.2">
      <c r="A36" s="124" t="s">
        <v>75</v>
      </c>
      <c r="B36" s="125"/>
      <c r="C36" s="126"/>
      <c r="D36" s="15"/>
      <c r="E36" s="55"/>
      <c r="F36" s="15"/>
      <c r="G36" s="36"/>
      <c r="L36" s="62" t="s">
        <v>34</v>
      </c>
      <c r="M36" s="66">
        <v>2</v>
      </c>
      <c r="O36" s="64" t="s">
        <v>32</v>
      </c>
      <c r="P36" s="65">
        <f>COUNTIF(F$21:F128,"ЗМС")</f>
        <v>0</v>
      </c>
    </row>
    <row r="37" spans="1:16" ht="15" x14ac:dyDescent="0.2">
      <c r="A37" s="124" t="s">
        <v>76</v>
      </c>
      <c r="B37" s="125"/>
      <c r="C37" s="126"/>
      <c r="D37" s="21"/>
      <c r="E37" s="56"/>
      <c r="F37" s="21"/>
      <c r="G37" s="37"/>
      <c r="L37" s="62" t="s">
        <v>27</v>
      </c>
      <c r="M37" s="66">
        <f>M38+M43</f>
        <v>11</v>
      </c>
      <c r="O37" s="64" t="s">
        <v>21</v>
      </c>
      <c r="P37" s="65">
        <f>COUNTIF(F$20:F127,"МСМК")</f>
        <v>0</v>
      </c>
    </row>
    <row r="38" spans="1:16" ht="15" x14ac:dyDescent="0.2">
      <c r="A38" s="124" t="s">
        <v>77</v>
      </c>
      <c r="B38" s="125"/>
      <c r="C38" s="126"/>
      <c r="D38" s="21"/>
      <c r="E38" s="56"/>
      <c r="F38" s="21"/>
      <c r="G38" s="37"/>
      <c r="L38" s="62" t="s">
        <v>28</v>
      </c>
      <c r="M38" s="66">
        <f>M39+M40+M42</f>
        <v>11</v>
      </c>
      <c r="O38" s="64" t="s">
        <v>23</v>
      </c>
      <c r="P38" s="65">
        <f>COUNTIF(F$20:F33,"МС")</f>
        <v>0</v>
      </c>
    </row>
    <row r="39" spans="1:16" ht="15" x14ac:dyDescent="0.2">
      <c r="A39" s="124" t="s">
        <v>78</v>
      </c>
      <c r="B39" s="125"/>
      <c r="C39" s="126"/>
      <c r="D39" s="21"/>
      <c r="E39" s="56"/>
      <c r="F39" s="21"/>
      <c r="G39" s="37"/>
      <c r="L39" s="62" t="s">
        <v>29</v>
      </c>
      <c r="M39" s="66">
        <f>COUNT(A21:A34)</f>
        <v>11</v>
      </c>
      <c r="O39" s="64" t="s">
        <v>33</v>
      </c>
      <c r="P39" s="65">
        <f>COUNTIF(F$19:F33,"КМС")</f>
        <v>0</v>
      </c>
    </row>
    <row r="40" spans="1:16" ht="15" x14ac:dyDescent="0.2">
      <c r="A40" s="127"/>
      <c r="B40" s="128"/>
      <c r="C40" s="129"/>
      <c r="D40" s="21"/>
      <c r="E40" s="56"/>
      <c r="F40" s="21"/>
      <c r="G40" s="37"/>
      <c r="L40" s="62" t="s">
        <v>30</v>
      </c>
      <c r="M40" s="66">
        <f>COUNTIF(A20:A33,"НФ")</f>
        <v>0</v>
      </c>
      <c r="O40" s="64" t="s">
        <v>39</v>
      </c>
      <c r="P40" s="65">
        <f>COUNTIF(F$22:F129,"1 СР")</f>
        <v>0</v>
      </c>
    </row>
    <row r="41" spans="1:16" ht="15" x14ac:dyDescent="0.2">
      <c r="A41" s="130"/>
      <c r="B41" s="131"/>
      <c r="C41" s="132"/>
      <c r="D41" s="21"/>
      <c r="E41" s="56"/>
      <c r="F41" s="21"/>
      <c r="G41" s="37"/>
      <c r="L41" s="62" t="s">
        <v>79</v>
      </c>
      <c r="M41" s="67">
        <f>COUNTIF(A20:A33,"ЛИМ")</f>
        <v>0</v>
      </c>
      <c r="O41" s="64" t="s">
        <v>61</v>
      </c>
      <c r="P41" s="65">
        <f>COUNTIF(F$19:F127,"2 СР")</f>
        <v>5</v>
      </c>
    </row>
    <row r="42" spans="1:16" ht="15" x14ac:dyDescent="0.2">
      <c r="A42" s="130"/>
      <c r="B42" s="131"/>
      <c r="C42" s="132"/>
      <c r="D42" s="21"/>
      <c r="E42" s="56"/>
      <c r="F42" s="21"/>
      <c r="G42" s="37"/>
      <c r="L42" s="62" t="s">
        <v>35</v>
      </c>
      <c r="M42" s="66">
        <f>COUNTIF(A21:A34,"ДСКВ")</f>
        <v>0</v>
      </c>
      <c r="O42" s="64" t="s">
        <v>62</v>
      </c>
      <c r="P42" s="65">
        <f>COUNTIF(F$21:F130,"3 СР")</f>
        <v>1</v>
      </c>
    </row>
    <row r="43" spans="1:16" ht="15" x14ac:dyDescent="0.2">
      <c r="A43" s="130"/>
      <c r="B43" s="131"/>
      <c r="C43" s="132"/>
      <c r="D43" s="21"/>
      <c r="E43" s="56"/>
      <c r="F43" s="21"/>
      <c r="G43" s="37"/>
      <c r="L43" s="62" t="s">
        <v>31</v>
      </c>
      <c r="M43" s="66">
        <f>COUNTIF(A21:A34,"НС")</f>
        <v>0</v>
      </c>
      <c r="O43" s="64" t="s">
        <v>80</v>
      </c>
      <c r="P43" s="65">
        <f>COUNTIF(F$21:F131,"1 сп.юн.р.")</f>
        <v>4</v>
      </c>
    </row>
    <row r="44" spans="1:16" ht="4.5" customHeight="1" x14ac:dyDescent="0.2">
      <c r="A44" s="38"/>
      <c r="B44" s="12"/>
      <c r="C44" s="12"/>
      <c r="D44" s="6"/>
      <c r="E44" s="57"/>
      <c r="F44" s="6"/>
      <c r="G44" s="6"/>
      <c r="H44" s="6"/>
      <c r="I44" s="6"/>
      <c r="J44" s="6"/>
      <c r="K44" s="6"/>
      <c r="L44" s="6"/>
      <c r="M44" s="6"/>
      <c r="N44" s="6"/>
      <c r="O44" s="6"/>
      <c r="P44" s="39"/>
    </row>
    <row r="45" spans="1:16" ht="15.75" x14ac:dyDescent="0.2">
      <c r="A45" s="118" t="s">
        <v>3</v>
      </c>
      <c r="B45" s="119"/>
      <c r="C45" s="119"/>
      <c r="D45" s="119"/>
      <c r="E45" s="119"/>
      <c r="F45" s="119" t="s">
        <v>11</v>
      </c>
      <c r="G45" s="119"/>
      <c r="H45" s="119"/>
      <c r="I45" s="119"/>
      <c r="J45" s="119"/>
      <c r="K45" s="119"/>
      <c r="L45" s="40"/>
      <c r="M45" s="119" t="s">
        <v>4</v>
      </c>
      <c r="N45" s="119"/>
      <c r="O45" s="119"/>
      <c r="P45" s="120"/>
    </row>
    <row r="46" spans="1:16" x14ac:dyDescent="0.2">
      <c r="A46" s="108"/>
      <c r="B46" s="109"/>
      <c r="C46" s="109"/>
      <c r="D46" s="109"/>
      <c r="E46" s="109"/>
      <c r="F46" s="115"/>
      <c r="G46" s="115"/>
      <c r="H46" s="115"/>
      <c r="I46" s="115"/>
      <c r="J46" s="115"/>
      <c r="K46" s="115"/>
      <c r="L46" s="43"/>
      <c r="M46" s="115"/>
      <c r="N46" s="115"/>
      <c r="O46" s="115"/>
      <c r="P46" s="116"/>
    </row>
    <row r="47" spans="1:16" x14ac:dyDescent="0.2">
      <c r="A47" s="41"/>
      <c r="B47" s="42"/>
      <c r="C47" s="47"/>
      <c r="D47" s="42"/>
      <c r="E47" s="58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4"/>
    </row>
    <row r="48" spans="1:16" x14ac:dyDescent="0.2">
      <c r="A48" s="41"/>
      <c r="B48" s="42"/>
      <c r="C48" s="47"/>
      <c r="D48" s="42"/>
      <c r="E48" s="58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4"/>
    </row>
    <row r="49" spans="1:16" x14ac:dyDescent="0.2">
      <c r="A49" s="41"/>
      <c r="B49" s="42"/>
      <c r="C49" s="47"/>
      <c r="D49" s="42"/>
      <c r="E49" s="58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4"/>
    </row>
    <row r="50" spans="1:16" x14ac:dyDescent="0.2">
      <c r="A50" s="41"/>
      <c r="B50" s="42"/>
      <c r="C50" s="47"/>
      <c r="D50" s="42"/>
      <c r="E50" s="58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4"/>
    </row>
    <row r="51" spans="1:16" x14ac:dyDescent="0.2">
      <c r="A51" s="108"/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42"/>
      <c r="M51" s="109"/>
      <c r="N51" s="109"/>
      <c r="O51" s="109"/>
      <c r="P51" s="117"/>
    </row>
    <row r="52" spans="1:16" x14ac:dyDescent="0.2">
      <c r="A52" s="108"/>
      <c r="B52" s="109"/>
      <c r="C52" s="109"/>
      <c r="D52" s="109"/>
      <c r="E52" s="109"/>
      <c r="F52" s="110"/>
      <c r="G52" s="110"/>
      <c r="H52" s="110"/>
      <c r="I52" s="110"/>
      <c r="J52" s="110"/>
      <c r="K52" s="110"/>
      <c r="L52" s="45"/>
      <c r="M52" s="110"/>
      <c r="N52" s="110"/>
      <c r="O52" s="110"/>
      <c r="P52" s="111"/>
    </row>
    <row r="53" spans="1:16" ht="16.5" thickBot="1" x14ac:dyDescent="0.25">
      <c r="A53" s="112"/>
      <c r="B53" s="113"/>
      <c r="C53" s="113"/>
      <c r="D53" s="113"/>
      <c r="E53" s="113"/>
      <c r="F53" s="113" t="s">
        <v>45</v>
      </c>
      <c r="G53" s="113"/>
      <c r="H53" s="113"/>
      <c r="I53" s="113"/>
      <c r="J53" s="113"/>
      <c r="K53" s="113"/>
      <c r="L53" s="46"/>
      <c r="M53" s="113" t="s">
        <v>46</v>
      </c>
      <c r="N53" s="113"/>
      <c r="O53" s="113"/>
      <c r="P53" s="114"/>
    </row>
    <row r="54" spans="1:16" ht="13.5" thickTop="1" x14ac:dyDescent="0.2"/>
  </sheetData>
  <mergeCells count="56">
    <mergeCell ref="A1:P1"/>
    <mergeCell ref="A2:P2"/>
    <mergeCell ref="A3:P3"/>
    <mergeCell ref="A4:P4"/>
    <mergeCell ref="N21:N22"/>
    <mergeCell ref="A6:P6"/>
    <mergeCell ref="A7:P7"/>
    <mergeCell ref="A9:P9"/>
    <mergeCell ref="D21:D22"/>
    <mergeCell ref="E21:E22"/>
    <mergeCell ref="F21:F22"/>
    <mergeCell ref="G21:G22"/>
    <mergeCell ref="A15:G15"/>
    <mergeCell ref="H15:P15"/>
    <mergeCell ref="A21:A22"/>
    <mergeCell ref="A5:P5"/>
    <mergeCell ref="A45:E45"/>
    <mergeCell ref="F45:K45"/>
    <mergeCell ref="M45:P45"/>
    <mergeCell ref="A35:G35"/>
    <mergeCell ref="H35:P35"/>
    <mergeCell ref="A36:C36"/>
    <mergeCell ref="A37:C37"/>
    <mergeCell ref="A38:C38"/>
    <mergeCell ref="A39:C39"/>
    <mergeCell ref="A40:C40"/>
    <mergeCell ref="A41:C41"/>
    <mergeCell ref="A42:C42"/>
    <mergeCell ref="A43:C43"/>
    <mergeCell ref="A46:E46"/>
    <mergeCell ref="F46:K46"/>
    <mergeCell ref="M46:P46"/>
    <mergeCell ref="A51:E51"/>
    <mergeCell ref="F51:K51"/>
    <mergeCell ref="M51:P51"/>
    <mergeCell ref="A52:E52"/>
    <mergeCell ref="F52:K52"/>
    <mergeCell ref="M52:P52"/>
    <mergeCell ref="A53:E53"/>
    <mergeCell ref="F53:K53"/>
    <mergeCell ref="M53:P53"/>
    <mergeCell ref="A12:P12"/>
    <mergeCell ref="B21:B22"/>
    <mergeCell ref="C21:C22"/>
    <mergeCell ref="A8:P8"/>
    <mergeCell ref="H21:K21"/>
    <mergeCell ref="L21:L22"/>
    <mergeCell ref="M21:M22"/>
    <mergeCell ref="O21:O22"/>
    <mergeCell ref="P21:P22"/>
    <mergeCell ref="A10:P10"/>
    <mergeCell ref="A11:P11"/>
    <mergeCell ref="A13:D13"/>
    <mergeCell ref="H16:P16"/>
    <mergeCell ref="H17:P17"/>
    <mergeCell ref="H18:P18"/>
  </mergeCells>
  <conditionalFormatting sqref="L20:L35 L44:L1048576">
    <cfRule type="duplicateValues" dxfId="2" priority="3"/>
  </conditionalFormatting>
  <conditionalFormatting sqref="L1:L5 L7:L14 L19">
    <cfRule type="duplicateValues" dxfId="1" priority="2"/>
  </conditionalFormatting>
  <conditionalFormatting sqref="L36:L43">
    <cfRule type="duplicateValues" dxfId="0" priority="1"/>
  </conditionalFormatting>
  <printOptions horizontalCentered="1"/>
  <pageMargins left="0.19685039370078741" right="0.19685039370078741" top="0.78740157480314965" bottom="0.78740157480314965" header="0.31496062992125984" footer="0.31496062992125984"/>
  <pageSetup paperSize="9" scale="71" fitToHeight="0" orientation="landscape" r:id="rId1"/>
  <headerFooter>
    <oddHeader>&amp;LРЕЗУЛЬТАТЫ НА САЙТЕ WWW.FVSR/highway/result&amp;RФЕДЕРАЦИЯ ВЕЛОСИПЕДНОГО СПОРТА РОССИИ - WWW.FVSR.RU</oddHeader>
    <oddFooter>&amp;C&amp;P&amp;RОтчет создан &amp;D&amp;T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Критериум</vt:lpstr>
      <vt:lpstr>Критериум!Заголовки_для_печати</vt:lpstr>
      <vt:lpstr>Критериум!Область_печати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Arsen</cp:lastModifiedBy>
  <cp:lastPrinted>2020-11-10T10:43:02Z</cp:lastPrinted>
  <dcterms:created xsi:type="dcterms:W3CDTF">1996-10-08T23:32:33Z</dcterms:created>
  <dcterms:modified xsi:type="dcterms:W3CDTF">2021-07-27T14:30:06Z</dcterms:modified>
</cp:coreProperties>
</file>