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lookin/Downloads/"/>
    </mc:Choice>
  </mc:AlternateContent>
  <xr:revisionPtr revIDLastSave="0" documentId="13_ncr:1_{B7F03C5E-CEEC-0742-A5B8-233AF522637B}" xr6:coauthVersionLast="47" xr6:coauthVersionMax="47" xr10:uidLastSave="{00000000-0000-0000-0000-000000000000}"/>
  <bookViews>
    <workbookView xWindow="2560" yWindow="1440" windowWidth="46080" windowHeight="25920" activeTab="1" xr2:uid="{00000000-000D-0000-FFFF-FFFF00000000}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отсечек'!$21:$21</definedName>
    <definedName name="_xlnm.Print_Titles" localSheetId="0">'Стартовый протокол'!$18:$19</definedName>
    <definedName name="_xlnm.Print_Area" localSheetId="1">'инд гонка на время без отсечек'!$A$1:$L$168</definedName>
    <definedName name="_xlnm.Print_Area" localSheetId="0">'Стартовый протокол'!$A$1:$G$117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5" i="2" l="1"/>
  <c r="I74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5" i="2"/>
  <c r="I76" i="2"/>
  <c r="I23" i="2"/>
  <c r="D162" i="2" l="1"/>
  <c r="G16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6" i="2"/>
  <c r="J22" i="2"/>
  <c r="L147" i="2" l="1"/>
  <c r="L153" i="2" l="1"/>
  <c r="L152" i="2"/>
  <c r="L151" i="2"/>
  <c r="L150" i="2"/>
  <c r="L149" i="2"/>
  <c r="L148" i="2"/>
  <c r="J162" i="2"/>
  <c r="H154" i="2"/>
  <c r="H153" i="2"/>
  <c r="H152" i="2"/>
  <c r="H151" i="2"/>
  <c r="H150" i="2"/>
  <c r="H149" i="2" l="1"/>
  <c r="H148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<sst xmlns="http://schemas.openxmlformats.org/spreadsheetml/2006/main" count="858" uniqueCount="473">
  <si>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</si>
  <si>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</si>
  <si>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</si>
  <si>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</si>
  <si>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</si>
  <si>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</si>
  <si>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</si>
  <si>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</si>
  <si>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</si>
  <si>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</si>
  <si>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</si>
  <si>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</si>
  <si>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</si>
  <si>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</si>
  <si>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</si>
  <si>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</si>
  <si>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</si>
  <si>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</si>
  <si>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</si>
  <si>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</si>
  <si>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</si>
  <si>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</si>
  <si>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</si>
  <si>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</si>
  <si>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</si>
  <si>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</si>
  <si>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</si>
  <si>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</si>
  <si>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</si>
  <si>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</si>
  <si>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</si>
  <si>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</si>
  <si>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</si>
  <si>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</si>
  <si>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</si>
  <si>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</si>
  <si>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</si>
  <si>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</si>
  <si>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</si>
  <si>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</si>
  <si>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</si>
  <si>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</si>
  <si>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</si>
  <si>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</si>
  <si>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</si>
  <si>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</si>
  <si>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</si>
  <si>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</si>
  <si>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</si>
  <si>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ТЕХНИЧЕСКИЙ ДЕЛЕГАТ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</si>
  <si>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</si>
  <si>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</si>
  <si>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</si>
  <si>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</si>
  <si>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</si>
  <si>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</si>
  <si>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</si>
  <si>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</si>
  <si>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</si>
  <si>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</si>
  <si>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</si>
  <si>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</si>
  <si>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</si>
  <si>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</si>
  <si>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</si>
  <si>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</si>
  <si>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</si>
  <si>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</si>
  <si>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</si>
  <si>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</si>
  <si>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</si>
  <si>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</si>
  <si>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</si>
  <si>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</si>
  <si>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</si>
  <si>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</si>
  <si>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</si>
  <si>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</si>
  <si>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</si>
  <si>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</si>
  <si>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</si>
  <si>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</si>
  <si>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</si>
  <si>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</si>
  <si>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</si>
  <si>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</si>
  <si>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</si>
  <si>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</si>
  <si>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</si>
  <si>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</si>
  <si>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</si>
  <si>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</si>
  <si>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</si>
  <si>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</si>
  <si>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</si>
  <si>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</si>
  <si>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</si>
  <si>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</si>
  <si>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</si>
  <si>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</si>
  <si>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</si>
  <si>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</si>
  <si>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</si>
  <si>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</si>
  <si>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</si>
  <si>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</si>
  <si>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</si>
  <si>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</si>
  <si>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</si>
  <si>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</si>
  <si>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</si>
  <si>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</si>
  <si>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</si>
  <si>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</si>
  <si>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</si>
  <si>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</si>
  <si>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</si>
  <si>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</si>
  <si>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</si>
  <si>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</si>
  <si>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</si>
  <si>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</si>
  <si>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</si>
  <si>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</si>
  <si>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</si>
  <si>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</si>
  <si>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</si>
  <si>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</si>
  <si>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</si>
  <si>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</si>
  <si>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</si>
  <si>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</si>
  <si>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</si>
  <si>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</si>
  <si>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</si>
  <si>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</si>
  <si>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</si>
  <si>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</si>
  <si>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</si>
  <si>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</si>
  <si>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</si>
  <si>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</si>
  <si>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</si>
  <si>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</si>
  <si>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</si>
  <si>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</si>
  <si>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</si>
  <si>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</si>
  <si>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</si>
  <si>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</si>
  <si>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</si>
  <si>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</si>
  <si>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</si>
  <si>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</si>
  <si>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</si>
  <si>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</si>
  <si>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</si>
  <si>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</si>
  <si>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</si>
  <si>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</si>
  <si>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</si>
  <si>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</si>
  <si>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</si>
  <si>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</si>
  <si>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</si>
  <si>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</si>
  <si>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</si>
  <si>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Удмуртская Республика</t>
  </si>
  <si>
    <t>МАКСИМАЛЬНЫЙ ПЕРЕПАД (HD):</t>
  </si>
  <si>
    <t>СУММА ПЕРЕПАДОВ (ТС):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</si>
  <si>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</si>
  <si>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</si>
  <si>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</si>
  <si>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</si>
  <si>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</si>
  <si>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Краснодарский край</t>
  </si>
  <si>
    <t>ЗМС</t>
  </si>
  <si>
    <t>Заявлено</t>
  </si>
  <si>
    <t>МСМК</t>
  </si>
  <si>
    <t>Стартовало</t>
  </si>
  <si>
    <t>МС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</si>
  <si>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</si>
  <si>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</si>
  <si>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</si>
  <si>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</si>
  <si>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</si>
  <si>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СУДЬЯ НА ФИНИШЕ</t>
  </si>
  <si>
    <t>Департамент спорта города Москвы</t>
  </si>
  <si>
    <t>МЕЖДУНАРОДНЫЕ СОРЕВНОВАНИЯ</t>
  </si>
  <si>
    <t>"ПЯТЬ КОЛЕЦ МОСКВЫ"</t>
  </si>
  <si>
    <t>Мужчины</t>
  </si>
  <si>
    <t>шоссе - многодневная гонка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</si>
  <si>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Москва</t>
    </r>
  </si>
  <si>
    <t>№ ЕКП 2022: 5127</t>
  </si>
  <si>
    <t>Стран</t>
  </si>
  <si>
    <t>КОРОЛЕК Евгений</t>
  </si>
  <si>
    <t>09.06.1996</t>
  </si>
  <si>
    <t>Minsk Cycling Club</t>
  </si>
  <si>
    <t>ЕВТУШЕНКО Александр</t>
  </si>
  <si>
    <t>30.06.1993</t>
  </si>
  <si>
    <t>boqpod</t>
  </si>
  <si>
    <t>СТАШ Мамыр</t>
  </si>
  <si>
    <t>04.05.1993</t>
  </si>
  <si>
    <t>Сборная России</t>
  </si>
  <si>
    <t>РИКУНОВ Пётр</t>
  </si>
  <si>
    <t>РОСТОВЦЕВ Сергей</t>
  </si>
  <si>
    <t>02.06.1997</t>
  </si>
  <si>
    <t>БЕРЕЗНЯК Александр</t>
  </si>
  <si>
    <t>05.11.2001</t>
  </si>
  <si>
    <t>САМОЙЛОВ Бронислав</t>
  </si>
  <si>
    <t>25.05.1985</t>
  </si>
  <si>
    <t>СМИРНОВ Александр</t>
  </si>
  <si>
    <t>10.02.1998</t>
  </si>
  <si>
    <t>ЕРШОВ Артур</t>
  </si>
  <si>
    <t>07.03.1990</t>
  </si>
  <si>
    <t>Урал</t>
  </si>
  <si>
    <t>ГОМОЗКОВ Артём</t>
  </si>
  <si>
    <t>27.06.2002</t>
  </si>
  <si>
    <t>Сестрорецк СШОР им.Коренькова</t>
  </si>
  <si>
    <t>ЧИСТИК Евгений</t>
  </si>
  <si>
    <t>06.03.1989</t>
  </si>
  <si>
    <t>Москва МГФСО</t>
  </si>
  <si>
    <t>ВОРОБЬЕВ Антон</t>
  </si>
  <si>
    <t>12.10.1990</t>
  </si>
  <si>
    <t>МО "ЦСП ОВС"</t>
  </si>
  <si>
    <t>СТЕПАНОВ Андрей</t>
  </si>
  <si>
    <t>ШУЛЬЧЕНКО Никита</t>
  </si>
  <si>
    <t>31.05.1999</t>
  </si>
  <si>
    <t>НЕКРАСОВ Константин</t>
  </si>
  <si>
    <t>04.04.1999</t>
  </si>
  <si>
    <t>ИСЛАМОВ Валерий</t>
  </si>
  <si>
    <t>20.06.2001</t>
  </si>
  <si>
    <t>Inex</t>
  </si>
  <si>
    <t>САВЕЛЬЕВ Денис</t>
  </si>
  <si>
    <t>19.06.2001</t>
  </si>
  <si>
    <t>ПОПОВ Антон</t>
  </si>
  <si>
    <t>30.01.1999</t>
  </si>
  <si>
    <t>ГУТОВСКИЙ Владислав</t>
  </si>
  <si>
    <t>15.09.2003</t>
  </si>
  <si>
    <t>УОР №2 "Динамо"</t>
  </si>
  <si>
    <t>ЧАСОВНИКОВ Артем</t>
  </si>
  <si>
    <t>22.01.2002</t>
  </si>
  <si>
    <t>ЗАЦЕПИН Сергей</t>
  </si>
  <si>
    <t>14.11.2000</t>
  </si>
  <si>
    <t>МАЛЬКОВ Кирилл</t>
  </si>
  <si>
    <t>12.10.2002</t>
  </si>
  <si>
    <t>КАПУСТИН Кирилл</t>
  </si>
  <si>
    <t>21.06.2002</t>
  </si>
  <si>
    <t>ГУОР Щелково</t>
  </si>
  <si>
    <t>ХАЛИКОВ Булат</t>
  </si>
  <si>
    <t>07.09.1999</t>
  </si>
  <si>
    <t>РОЗАНОВ Дмитрий</t>
  </si>
  <si>
    <t>15.05.1989</t>
  </si>
  <si>
    <t>ФОКИН Михаил</t>
  </si>
  <si>
    <t>21.11.1997</t>
  </si>
  <si>
    <t>ШЕРСТНЁВ Тимофей</t>
  </si>
  <si>
    <t>21.10.1999</t>
  </si>
  <si>
    <t>ЧЖАН Игорь</t>
  </si>
  <si>
    <t>02.10.1999</t>
  </si>
  <si>
    <t>Almaty Cycling Team</t>
  </si>
  <si>
    <t>СТРАХОВ Дмитрий</t>
  </si>
  <si>
    <t>17.05.1995</t>
  </si>
  <si>
    <t>БОЖКОВ Станислав</t>
  </si>
  <si>
    <t>04.11.1991</t>
  </si>
  <si>
    <t>МАРУХИН Даниил</t>
  </si>
  <si>
    <t>13.02.1999</t>
  </si>
  <si>
    <t>ПОПОК Сергей</t>
  </si>
  <si>
    <t>06.01.1988</t>
  </si>
  <si>
    <t>БЕЛЯКОВ Сергей</t>
  </si>
  <si>
    <t>02.07.2000</t>
  </si>
  <si>
    <t>ЛАУШКИН Лев</t>
  </si>
  <si>
    <t>27.11.2002</t>
  </si>
  <si>
    <t>ДИКИЙ Марк</t>
  </si>
  <si>
    <t>25.07.2003</t>
  </si>
  <si>
    <t>РОМАНОВ Роман</t>
  </si>
  <si>
    <t>03.07.1994</t>
  </si>
  <si>
    <t>Велоклуб "Белаз"</t>
  </si>
  <si>
    <t>МАЗУР Денис</t>
  </si>
  <si>
    <t>19.04.2000</t>
  </si>
  <si>
    <t>СТРОКОВ Василий</t>
  </si>
  <si>
    <t>09.10.1995</t>
  </si>
  <si>
    <t>ГУРИН Антон</t>
  </si>
  <si>
    <t>09.10.2003</t>
  </si>
  <si>
    <t>МИЛЛЕР Кирилл</t>
  </si>
  <si>
    <t>18.12.2003</t>
  </si>
  <si>
    <t>ЕРЁМИН Евгений</t>
  </si>
  <si>
    <t>01.10.2001</t>
  </si>
  <si>
    <t>САВЕКИН Даниил</t>
  </si>
  <si>
    <t>13.04.2002</t>
  </si>
  <si>
    <t>СОБОЛЬ Евгений</t>
  </si>
  <si>
    <t>ВАСИЛИОГЛО Павел</t>
  </si>
  <si>
    <t>18.12.2000</t>
  </si>
  <si>
    <t>ШЕВЧЕНКО Сергей</t>
  </si>
  <si>
    <t>01.04.1998</t>
  </si>
  <si>
    <t>ВАСИЛЬЕВ Никита</t>
  </si>
  <si>
    <t>28.02.2003</t>
  </si>
  <si>
    <t>АХРАМЕНКО Евгений</t>
  </si>
  <si>
    <t>30.06.1995</t>
  </si>
  <si>
    <t>Сборная Беларуси</t>
  </si>
  <si>
    <t>КУЗЬМИН Антон</t>
  </si>
  <si>
    <t>20.11.1996</t>
  </si>
  <si>
    <t>РЕМХИ Рудольф</t>
  </si>
  <si>
    <t>05.10.2003</t>
  </si>
  <si>
    <t>НЫЧ Артем</t>
  </si>
  <si>
    <t>21.03.1995</t>
  </si>
  <si>
    <t>ШТЕЙН Иоган</t>
  </si>
  <si>
    <t>02.06.1999</t>
  </si>
  <si>
    <t>КУРЬЯНОВ Степан</t>
  </si>
  <si>
    <t>07.12.1996</t>
  </si>
  <si>
    <t>ГРИНКЕВИЧ Марк</t>
  </si>
  <si>
    <t>31.01.2001</t>
  </si>
  <si>
    <t>Велобайки</t>
  </si>
  <si>
    <t>ТИШКИН Александр</t>
  </si>
  <si>
    <t>27.05.2003</t>
  </si>
  <si>
    <t>ПЕСЕЦКИЙ Александр</t>
  </si>
  <si>
    <t>15.05.1993</t>
  </si>
  <si>
    <t>КОВАЛЕВ Кирилл</t>
  </si>
  <si>
    <t>11.04.2001</t>
  </si>
  <si>
    <t>ИВАНОВ Тимофей</t>
  </si>
  <si>
    <t>04.12.1990</t>
  </si>
  <si>
    <t>ШАКОТЬКО Александр</t>
  </si>
  <si>
    <t>08.05.1999</t>
  </si>
  <si>
    <t>АНИСИМОВ Иван</t>
  </si>
  <si>
    <t>20.04.2003</t>
  </si>
  <si>
    <t>ПУЗАНОВ Дмитрий</t>
  </si>
  <si>
    <t>23.10.1982</t>
  </si>
  <si>
    <t>ГОРОХОВИК Владимир</t>
  </si>
  <si>
    <t>21.01.1995</t>
  </si>
  <si>
    <t>КИРЖАЙКИН Никита</t>
  </si>
  <si>
    <t>04.10.1993</t>
  </si>
  <si>
    <t>Республика Крым</t>
  </si>
  <si>
    <t>ШНЫРКО Алексей</t>
  </si>
  <si>
    <t>12.05.1994</t>
  </si>
  <si>
    <t>ГРИШИН Максим</t>
  </si>
  <si>
    <t>10.02.1997</t>
  </si>
  <si>
    <t>ТУРЧЕНКО Павел</t>
  </si>
  <si>
    <t>20.12.2000</t>
  </si>
  <si>
    <t>ПАЛАГИЧЕВ Иван</t>
  </si>
  <si>
    <t>05.07.2003</t>
  </si>
  <si>
    <t>ПОТЕКАЛО Николай</t>
  </si>
  <si>
    <t>20.03.2000</t>
  </si>
  <si>
    <t>ВЬЮНОШЕВ Михаил</t>
  </si>
  <si>
    <t>24.11.2001</t>
  </si>
  <si>
    <t>МАРТЫНОВ Никита</t>
  </si>
  <si>
    <t>26.08.1999</t>
  </si>
  <si>
    <t>КУЛИКОВ Сергей</t>
  </si>
  <si>
    <t>31.10.1996</t>
  </si>
  <si>
    <t>КОЧЕРГИН Павел</t>
  </si>
  <si>
    <t>06.04.2000</t>
  </si>
  <si>
    <t>СЕМАШКО Никита</t>
  </si>
  <si>
    <t>04.04.2003</t>
  </si>
  <si>
    <t>МАКСИМОВ Денис</t>
  </si>
  <si>
    <t>09.08.2001</t>
  </si>
  <si>
    <t>ССШОР №7 Самара</t>
  </si>
  <si>
    <t>ЗОТОВ Евгений</t>
  </si>
  <si>
    <t>20.08.1994</t>
  </si>
  <si>
    <t>ФАТКУЛЛИН Валерий</t>
  </si>
  <si>
    <t>07.08.1998</t>
  </si>
  <si>
    <t>КОМИН Александр</t>
  </si>
  <si>
    <t>12.04.1995</t>
  </si>
  <si>
    <t>БЕЛЯВСКИЙ Василий</t>
  </si>
  <si>
    <t>21.12.1995</t>
  </si>
  <si>
    <t>ИВАНОВ Александр</t>
  </si>
  <si>
    <t>25.12.2003</t>
  </si>
  <si>
    <t>БАЙДИКОВ Илья</t>
  </si>
  <si>
    <t>20.07.1996</t>
  </si>
  <si>
    <t>КИРИЕВИЧ Артур</t>
  </si>
  <si>
    <t>20.11.2000</t>
  </si>
  <si>
    <t>ИВАНЧЕНКО Дмитрий</t>
  </si>
  <si>
    <t>15.06.2002</t>
  </si>
  <si>
    <t>ТЕРЕШЕНОК Виталий</t>
  </si>
  <si>
    <t>23.06.2001</t>
  </si>
  <si>
    <t>ЕСИК Артемий</t>
  </si>
  <si>
    <t>23.06.2003</t>
  </si>
  <si>
    <t>ЯЦЕНКО Иван</t>
  </si>
  <si>
    <t>08.09.2000</t>
  </si>
  <si>
    <t>КОЛТУНОВ Владимир</t>
  </si>
  <si>
    <t>07.01.2003</t>
  </si>
  <si>
    <t>Велоклуб "СКО"</t>
  </si>
  <si>
    <t>ЕРЁМКИН Аркадий</t>
  </si>
  <si>
    <t>06.05.1996</t>
  </si>
  <si>
    <t>КАМИНСКИЙ Захар</t>
  </si>
  <si>
    <t>26.08.2002</t>
  </si>
  <si>
    <t>КОВАЛЬЧУК Андрей</t>
  </si>
  <si>
    <t>01.03.1995</t>
  </si>
  <si>
    <t>Сборная Молдовы</t>
  </si>
  <si>
    <t>МАРЧУК Денис</t>
  </si>
  <si>
    <t>19.05.2000</t>
  </si>
  <si>
    <t>ФИРСАНОВ Сергей</t>
  </si>
  <si>
    <t>03.07.1982</t>
  </si>
  <si>
    <t>БАРНАТОВИЧ Владислав</t>
  </si>
  <si>
    <t>15.08.2003</t>
  </si>
  <si>
    <t>НЕКРАСОВ Денис</t>
  </si>
  <si>
    <t>19.02.1997</t>
  </si>
  <si>
    <t>МАКАРОВ Иван</t>
  </si>
  <si>
    <t>19.03.1991</t>
  </si>
  <si>
    <t>МУЛЛАГАЛИЕВ Владимир</t>
  </si>
  <si>
    <t>17.04.2002</t>
  </si>
  <si>
    <t>АРЛАМОВ Никита</t>
  </si>
  <si>
    <t>16.04.2002</t>
  </si>
  <si>
    <t>ГОРЮШИН Александр</t>
  </si>
  <si>
    <t>03.03.2000</t>
  </si>
  <si>
    <t>САМОЙЛОВ Даниил</t>
  </si>
  <si>
    <t>21.03.2003</t>
  </si>
  <si>
    <t>ДОСТИЕВ Илхан</t>
  </si>
  <si>
    <t>08.07.2002</t>
  </si>
  <si>
    <t>КАСЕНКОВ Вадим</t>
  </si>
  <si>
    <t>22.07.2002</t>
  </si>
  <si>
    <t>ДОКУЧАЕВ Михаил</t>
  </si>
  <si>
    <t>07.07.2003</t>
  </si>
  <si>
    <t>ХИЛЬКОВИЧ Денис</t>
  </si>
  <si>
    <t>23.12.2003</t>
  </si>
  <si>
    <t>КОРОБОВ Павел</t>
  </si>
  <si>
    <t>30.05.2002</t>
  </si>
  <si>
    <t>Орловская область</t>
  </si>
  <si>
    <t>ДОРОШЕНКО Святослав</t>
  </si>
  <si>
    <t>12.05.2003</t>
  </si>
  <si>
    <t>ЖАВРИД Антон</t>
  </si>
  <si>
    <t>20.05.2002</t>
  </si>
  <si>
    <t>ОВЧАРОВ Валерий</t>
  </si>
  <si>
    <t>15.05.2001</t>
  </si>
  <si>
    <t>ХАТПИН Нуржан</t>
  </si>
  <si>
    <t>30.05.2001</t>
  </si>
  <si>
    <t>СУЧКОВ Василий</t>
  </si>
  <si>
    <t>05.07.1994</t>
  </si>
  <si>
    <t>СЕМЕНОВ Александр</t>
  </si>
  <si>
    <t>МИРОЛЮБОВ Яков</t>
  </si>
  <si>
    <t>14.09.2001</t>
  </si>
  <si>
    <t>ИВАНЮК Николай</t>
  </si>
  <si>
    <t>15.06.1999</t>
  </si>
  <si>
    <t>МОЛЧАНОВ Иван</t>
  </si>
  <si>
    <t>17.09.2003</t>
  </si>
  <si>
    <t>ПРОНИН Константин</t>
  </si>
  <si>
    <t>10.01.2001</t>
  </si>
  <si>
    <t>ДМИТРИЕВ Иван</t>
  </si>
  <si>
    <t>10.10.2003</t>
  </si>
  <si>
    <t>САЛОМАТОВ Семен</t>
  </si>
  <si>
    <t>04.08.2003</t>
  </si>
  <si>
    <t>КОНДРАТЬЕВ Артем</t>
  </si>
  <si>
    <t>09.11.2003</t>
  </si>
  <si>
    <t>ЛОПАТИН Кирилл</t>
  </si>
  <si>
    <t>01.06.2001</t>
  </si>
  <si>
    <t>ПЛАКУШКИН Сергей</t>
  </si>
  <si>
    <t>27.05.1997</t>
  </si>
  <si>
    <t>АБДУЛ Роман</t>
  </si>
  <si>
    <t>30.01.2002</t>
  </si>
  <si>
    <t>ЕРМАКОВ Кирилл</t>
  </si>
  <si>
    <t>19.09.1971</t>
  </si>
  <si>
    <t>КИРНОС Даниил</t>
  </si>
  <si>
    <t>ПОПКОВ Алексей</t>
  </si>
  <si>
    <t>11.09.2003</t>
  </si>
  <si>
    <t>БРЕСЛАВСКИЙ Роман</t>
  </si>
  <si>
    <t>30.04.2003</t>
  </si>
  <si>
    <t>ТИХОНИН Евгений</t>
  </si>
  <si>
    <t xml:space="preserve">НАЗВАНИЕ ТРАССЫ / РЕГ. НОМЕР: </t>
  </si>
  <si>
    <t>Бесчастнов А.А. (г. Москва)</t>
  </si>
  <si>
    <t>Батюров С.А. (г. Москва)</t>
  </si>
  <si>
    <t>Кондратьева Л.В. (г. Воронеж)</t>
  </si>
  <si>
    <t>№ ВРВС: 0080671811Я</t>
  </si>
  <si>
    <t>ДЛИНА ДИСТАНЦИИ/ЭТАПОВ:</t>
  </si>
  <si>
    <t>НФ</t>
  </si>
  <si>
    <t xml:space="preserve">Температура: </t>
  </si>
  <si>
    <t xml:space="preserve">Влажность: </t>
  </si>
  <si>
    <t xml:space="preserve">Осадки: </t>
  </si>
  <si>
    <t xml:space="preserve">Ветер: </t>
  </si>
  <si>
    <t>Viva Ровар</t>
  </si>
  <si>
    <t>НС</t>
  </si>
  <si>
    <t>ГЛАВНЫЙ СУДЬЯ</t>
  </si>
  <si>
    <t>ГЛАВНЫЙ СЕКРЕТАРЬ</t>
  </si>
  <si>
    <t>СТАТИСТИКА ГОНКИ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</si>
  <si>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08 - 12 июня 2022 года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</si>
  <si>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 11:00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</si>
  <si>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15:00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</si>
</sst>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[$-F400]h:mm:ss\ AM/PM"/>
  </numFmts>
  <fonts count="28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8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10" fillId="0" borderId="8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NumberFormat="1" applyFont="1" applyFill="1" applyBorder="1" applyAlignment="1" applyProtection="1">
      <alignment horizontal="center" vertical="center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left" vertical="center" wrapText="1"/>
    </xf>
    <xf numFmtId="0" fontId="3" fillId="0" borderId="27" xfId="4" applyFont="1" applyFill="1" applyBorder="1" applyAlignment="1">
      <alignment horizontal="center" vertical="center" wrapText="1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2" fontId="9" fillId="0" borderId="13" xfId="4" applyNumberFormat="1" applyFont="1" applyBorder="1" applyAlignment="1">
      <alignment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28" xfId="4" applyFont="1" applyFill="1" applyBorder="1" applyAlignment="1">
      <alignment horizontal="center" vertical="center" wrapText="1"/>
    </xf>
    <xf numFmtId="0" fontId="3" fillId="0" borderId="28" xfId="4" applyFont="1" applyBorder="1" applyAlignment="1">
      <alignment horizontal="center" vertical="center" wrapText="1"/>
    </xf>
    <xf numFmtId="0" fontId="3" fillId="0" borderId="43" xfId="4" applyFont="1" applyBorder="1" applyAlignment="1">
      <alignment horizontal="center" vertical="center"/>
    </xf>
    <xf numFmtId="0" fontId="3" fillId="0" borderId="44" xfId="4" applyFont="1" applyBorder="1" applyAlignment="1">
      <alignment horizontal="left" vertical="center" wrapText="1"/>
    </xf>
    <xf numFmtId="164" fontId="3" fillId="0" borderId="44" xfId="1" applyNumberFormat="1" applyFont="1" applyFill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5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6" xfId="0" applyNumberFormat="1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4" borderId="15" xfId="0" applyNumberFormat="1" applyFont="1" applyFill="1" applyBorder="1" applyAlignment="1">
      <alignment horizontal="center" vertical="center"/>
    </xf>
    <xf numFmtId="0" fontId="3" fillId="0" borderId="33" xfId="4" applyFont="1" applyBorder="1" applyAlignment="1">
      <alignment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4" fontId="3" fillId="0" borderId="31" xfId="0" applyNumberFormat="1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9" fillId="0" borderId="10" xfId="4" applyFont="1" applyBorder="1" applyAlignment="1">
      <alignment horizontal="left" vertical="center"/>
    </xf>
    <xf numFmtId="0" fontId="9" fillId="4" borderId="7" xfId="4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2" borderId="40" xfId="4" applyFont="1" applyFill="1" applyBorder="1" applyAlignment="1">
      <alignment horizontal="center" vertical="center"/>
    </xf>
    <xf numFmtId="0" fontId="14" fillId="2" borderId="41" xfId="3" applyFont="1" applyFill="1" applyBorder="1" applyAlignment="1">
      <alignment horizontal="center" vertical="center" wrapText="1"/>
    </xf>
    <xf numFmtId="0" fontId="14" fillId="2" borderId="41" xfId="4" applyFont="1" applyFill="1" applyBorder="1" applyAlignment="1">
      <alignment horizontal="center" vertical="center" wrapText="1"/>
    </xf>
    <xf numFmtId="0" fontId="14" fillId="2" borderId="42" xfId="4" applyFont="1" applyFill="1" applyBorder="1" applyAlignment="1">
      <alignment horizontal="center" vertical="center" wrapText="1"/>
    </xf>
    <xf numFmtId="20" fontId="3" fillId="0" borderId="0" xfId="4" applyNumberFormat="1" applyFont="1" applyBorder="1" applyAlignment="1">
      <alignment vertical="center"/>
    </xf>
    <xf numFmtId="21" fontId="3" fillId="0" borderId="0" xfId="4" applyNumberFormat="1" applyFont="1" applyBorder="1" applyAlignment="1">
      <alignment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3" fillId="0" borderId="27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26" xfId="4" applyNumberFormat="1" applyFont="1" applyBorder="1" applyAlignment="1">
      <alignment horizontal="center" vertical="center"/>
    </xf>
    <xf numFmtId="0" fontId="3" fillId="0" borderId="27" xfId="4" applyNumberFormat="1" applyFont="1" applyBorder="1" applyAlignment="1">
      <alignment horizontal="center" vertical="center" wrapText="1"/>
    </xf>
    <xf numFmtId="0" fontId="3" fillId="0" borderId="44" xfId="4" applyNumberFormat="1" applyFont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166" fontId="23" fillId="0" borderId="27" xfId="5" applyNumberFormat="1" applyFont="1" applyFill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/>
    </xf>
    <xf numFmtId="166" fontId="23" fillId="0" borderId="44" xfId="5" applyNumberFormat="1" applyFont="1" applyFill="1" applyBorder="1" applyAlignment="1">
      <alignment horizontal="center" vertical="center" wrapText="1"/>
    </xf>
    <xf numFmtId="166" fontId="3" fillId="0" borderId="44" xfId="0" applyNumberFormat="1" applyFont="1" applyBorder="1" applyAlignment="1">
      <alignment horizontal="center" vertical="center"/>
    </xf>
    <xf numFmtId="0" fontId="3" fillId="0" borderId="33" xfId="4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66" fontId="23" fillId="0" borderId="24" xfId="5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/>
    </xf>
    <xf numFmtId="21" fontId="26" fillId="0" borderId="27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21" fontId="27" fillId="0" borderId="27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14" fontId="3" fillId="0" borderId="27" xfId="4" applyNumberFormat="1" applyFont="1" applyBorder="1" applyAlignment="1">
      <alignment horizontal="center" vertical="center"/>
    </xf>
    <xf numFmtId="14" fontId="3" fillId="0" borderId="44" xfId="4" applyNumberFormat="1" applyFont="1" applyBorder="1" applyAlignment="1">
      <alignment horizontal="center" vertical="center"/>
    </xf>
    <xf numFmtId="0" fontId="8" fillId="2" borderId="35" xfId="0" applyFont="1" applyFill="1" applyBorder="1" applyAlignment="1">
      <alignment vertical="center"/>
    </xf>
    <xf numFmtId="0" fontId="9" fillId="0" borderId="14" xfId="4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6" fillId="0" borderId="32" xfId="4" applyNumberFormat="1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14" fillId="2" borderId="35" xfId="4" applyFont="1" applyFill="1" applyBorder="1" applyAlignment="1">
      <alignment horizontal="center" vertical="center"/>
    </xf>
    <xf numFmtId="0" fontId="14" fillId="2" borderId="36" xfId="4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16" fillId="0" borderId="4" xfId="4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16" fillId="0" borderId="5" xfId="4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2" fillId="0" borderId="0" xfId="4" applyNumberFormat="1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4" xr:uid="{00000000-0005-0000-0000-000003000000}"/>
    <cellStyle name="Обычный_Стартовый протокол Смирнов_20101106_Results" xfId="3" xr:uid="{00000000-0005-0000-0000-000005000000}"/>
    <cellStyle name="Обычный_ID4938_RS_1" xfId="5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3" Type="http://schemas.openxmlformats.org/officeDocument/2006/relationships/image" Target="../media/image6.png"/><Relationship Id="rId7" Type="http://schemas.openxmlformats.org/officeDocument/2006/relationships/image" Target="../media/image10.jpeg"/><Relationship Id="rId2" Type="http://schemas.openxmlformats.org/officeDocument/2006/relationships/image" Target="../media/image5.png"/><Relationship Id="rId1" Type="http://schemas.openxmlformats.org/officeDocument/2006/relationships/image" Target="../media/image4.jpeg"/><Relationship Id="rId6" Type="http://schemas.openxmlformats.org/officeDocument/2006/relationships/image" Target="../media/image9.gif"/><Relationship Id="rId5" Type="http://schemas.openxmlformats.org/officeDocument/2006/relationships/image" Target="../media/image8.pn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597304</xdr:colOff>
      <xdr:row>0</xdr:row>
      <xdr:rowOff>0</xdr:rowOff>
    </xdr:from>
    <xdr:ext cx="2013238" cy="1710977"/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4118"/>
        <a:stretch/>
      </xdr:blipFill>
      <xdr:spPr>
        <a:xfrm>
          <a:off x="9556326" y="0"/>
          <a:ext cx="2013238" cy="1710977"/>
        </a:xfrm>
        <a:prstGeom prst="rect">
          <a:avLst/>
        </a:prstGeom>
      </xdr:spPr>
    </xdr:pic>
    <xdr:clientData/>
  </xdr:oneCellAnchor>
  <xdr:twoCellAnchor editAs="oneCell">
    <xdr:from>
      <xdr:col>2</xdr:col>
      <xdr:colOff>170961</xdr:colOff>
      <xdr:row>0</xdr:row>
      <xdr:rowOff>40425</xdr:rowOff>
    </xdr:from>
    <xdr:to>
      <xdr:col>2</xdr:col>
      <xdr:colOff>1033403</xdr:colOff>
      <xdr:row>2</xdr:row>
      <xdr:rowOff>146539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038" y="40425"/>
          <a:ext cx="867751" cy="692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76358</xdr:colOff>
      <xdr:row>2</xdr:row>
      <xdr:rowOff>109904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04435" cy="696057"/>
        </a:xfrm>
        <a:prstGeom prst="rect">
          <a:avLst/>
        </a:prstGeom>
      </xdr:spPr>
    </xdr:pic>
    <xdr:clientData/>
  </xdr:twoCellAnchor>
  <xdr:twoCellAnchor editAs="oneCell">
    <xdr:from>
      <xdr:col>3</xdr:col>
      <xdr:colOff>882095</xdr:colOff>
      <xdr:row>3</xdr:row>
      <xdr:rowOff>186143</xdr:rowOff>
    </xdr:from>
    <xdr:to>
      <xdr:col>4</xdr:col>
      <xdr:colOff>630614</xdr:colOff>
      <xdr:row>3</xdr:row>
      <xdr:rowOff>678319</xdr:rowOff>
    </xdr:to>
    <xdr:pic>
      <xdr:nvPicPr>
        <xdr:cNvPr id="11" name="Рисунок 10" descr="C:\Users\Арсен\Desktop\Ростех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28" t="35836" r="24027" b="36432"/>
        <a:stretch/>
      </xdr:blipFill>
      <xdr:spPr bwMode="auto">
        <a:xfrm>
          <a:off x="2925138" y="1055817"/>
          <a:ext cx="1274886" cy="4921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509699</xdr:colOff>
      <xdr:row>3</xdr:row>
      <xdr:rowOff>201540</xdr:rowOff>
    </xdr:from>
    <xdr:to>
      <xdr:col>6</xdr:col>
      <xdr:colOff>1271188</xdr:colOff>
      <xdr:row>3</xdr:row>
      <xdr:rowOff>730352</xdr:rowOff>
    </xdr:to>
    <xdr:pic>
      <xdr:nvPicPr>
        <xdr:cNvPr id="12" name="Рисунок 11" descr="C:\Users\Арсен\Desktop\logo_rus_helicopters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3395" y="1071214"/>
          <a:ext cx="1368880" cy="5288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179457</xdr:colOff>
      <xdr:row>3</xdr:row>
      <xdr:rowOff>164268</xdr:rowOff>
    </xdr:from>
    <xdr:to>
      <xdr:col>9</xdr:col>
      <xdr:colOff>178407</xdr:colOff>
      <xdr:row>3</xdr:row>
      <xdr:rowOff>658204</xdr:rowOff>
    </xdr:to>
    <xdr:pic>
      <xdr:nvPicPr>
        <xdr:cNvPr id="13" name="Рисунок 12" descr="C:\Users\Арсен\Desktop\transneft_.gif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2718" y="1033942"/>
          <a:ext cx="1144711" cy="493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1822174</xdr:colOff>
      <xdr:row>3</xdr:row>
      <xdr:rowOff>151100</xdr:rowOff>
    </xdr:from>
    <xdr:to>
      <xdr:col>7</xdr:col>
      <xdr:colOff>724455</xdr:colOff>
      <xdr:row>3</xdr:row>
      <xdr:rowOff>726951</xdr:rowOff>
    </xdr:to>
    <xdr:pic>
      <xdr:nvPicPr>
        <xdr:cNvPr id="14" name="Рисунок 13" descr="C:\Users\Арсен\Desktop\rzd.jp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55" t="8043" r="7516" b="16924"/>
        <a:stretch/>
      </xdr:blipFill>
      <xdr:spPr bwMode="auto">
        <a:xfrm>
          <a:off x="6446631" y="1020774"/>
          <a:ext cx="903911" cy="5758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8</xdr:col>
      <xdr:colOff>691278</xdr:colOff>
      <xdr:row>0</xdr:row>
      <xdr:rowOff>62651</xdr:rowOff>
    </xdr:from>
    <xdr:ext cx="1011600" cy="511920"/>
    <xdr:pic>
      <xdr:nvPicPr>
        <xdr:cNvPr id="16" name="Picture 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504539" y="62651"/>
          <a:ext cx="1011600" cy="5119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baseColWidth="10" defaultColWidth="8" defaultRowHeight="14" x14ac:dyDescent="0.15"/>
  <cols>
    <col min="1" max="1" width="12" style="1" customWidth="1"/>
    <col min="2" max="2" width="12" style="48" customWidth="1"/>
    <col min="3" max="3" width="23.6640625" style="1" customWidth="1"/>
    <col min="4" max="4" width="11.83203125" style="49" customWidth="1"/>
    <col min="5" max="5" width="25.6640625" style="1" customWidth="1"/>
    <col min="6" max="7" width="14.6640625" style="1" customWidth="1"/>
    <col min="8" max="16384" width="8" style="1"/>
  </cols>
  <sheetData>
    <row r="1" spans="1:9" ht="15.75" customHeight="1" x14ac:dyDescent="0.15">
      <c r="A1" s="204" t="s">
        <v>37</v>
      </c>
      <c r="B1" s="204"/>
      <c r="C1" s="204"/>
      <c r="D1" s="204"/>
      <c r="E1" s="204"/>
      <c r="F1" s="204"/>
      <c r="G1" s="204"/>
    </row>
    <row r="2" spans="1:9" ht="15.75" customHeight="1" x14ac:dyDescent="0.15">
      <c r="A2" s="205" t="s">
        <v>56</v>
      </c>
      <c r="B2" s="205"/>
      <c r="C2" s="205"/>
      <c r="D2" s="205"/>
      <c r="E2" s="205"/>
      <c r="F2" s="205"/>
      <c r="G2" s="205"/>
    </row>
    <row r="3" spans="1:9" ht="21" x14ac:dyDescent="0.15">
      <c r="A3" s="204" t="s">
        <v>38</v>
      </c>
      <c r="B3" s="204"/>
      <c r="C3" s="204"/>
      <c r="D3" s="204"/>
      <c r="E3" s="204"/>
      <c r="F3" s="204"/>
      <c r="G3" s="204"/>
    </row>
    <row r="4" spans="1:9" ht="21" x14ac:dyDescent="0.15">
      <c r="A4" s="204" t="s">
        <v>50</v>
      </c>
      <c r="B4" s="204"/>
      <c r="C4" s="204"/>
      <c r="D4" s="204"/>
      <c r="E4" s="204"/>
      <c r="F4" s="204"/>
      <c r="G4" s="204"/>
    </row>
    <row r="5" spans="1:9" s="2" customFormat="1" ht="29" x14ac:dyDescent="0.2">
      <c r="A5" s="206" t="s">
        <v>25</v>
      </c>
      <c r="B5" s="206"/>
      <c r="C5" s="206"/>
      <c r="D5" s="206"/>
      <c r="E5" s="206"/>
      <c r="F5" s="206"/>
      <c r="G5" s="206"/>
      <c r="I5" s="3"/>
    </row>
    <row r="6" spans="1:9" s="2" customFormat="1" ht="18" customHeight="1" thickBot="1" x14ac:dyDescent="0.2">
      <c r="A6" s="196" t="s">
        <v>39</v>
      </c>
      <c r="B6" s="196"/>
      <c r="C6" s="196"/>
      <c r="D6" s="196"/>
      <c r="E6" s="196"/>
      <c r="F6" s="196"/>
      <c r="G6" s="196"/>
    </row>
    <row r="7" spans="1:9" ht="18" customHeight="1" thickTop="1" x14ac:dyDescent="0.15">
      <c r="A7" s="197" t="s">
        <v>0</v>
      </c>
      <c r="B7" s="198"/>
      <c r="C7" s="198"/>
      <c r="D7" s="198"/>
      <c r="E7" s="198"/>
      <c r="F7" s="198"/>
      <c r="G7" s="199"/>
    </row>
    <row r="8" spans="1:9" ht="18" customHeight="1" x14ac:dyDescent="0.15">
      <c r="A8" s="200" t="s">
        <v>1</v>
      </c>
      <c r="B8" s="201"/>
      <c r="C8" s="201"/>
      <c r="D8" s="201"/>
      <c r="E8" s="201"/>
      <c r="F8" s="201"/>
      <c r="G8" s="202"/>
    </row>
    <row r="9" spans="1:9" ht="19.5" customHeight="1" x14ac:dyDescent="0.15">
      <c r="A9" s="200" t="s">
        <v>2</v>
      </c>
      <c r="B9" s="201"/>
      <c r="C9" s="201"/>
      <c r="D9" s="201"/>
      <c r="E9" s="201"/>
      <c r="F9" s="201"/>
      <c r="G9" s="202"/>
    </row>
    <row r="10" spans="1:9" ht="16" x14ac:dyDescent="0.15">
      <c r="A10" s="4" t="s">
        <v>3</v>
      </c>
      <c r="B10" s="5"/>
      <c r="C10" s="6" t="s">
        <v>170</v>
      </c>
      <c r="D10" s="7"/>
      <c r="E10" s="8"/>
      <c r="F10" s="9" t="s">
        <v>4</v>
      </c>
      <c r="G10" s="10"/>
    </row>
    <row r="11" spans="1:9" ht="16" x14ac:dyDescent="0.15">
      <c r="A11" s="11" t="s">
        <v>5</v>
      </c>
      <c r="B11" s="12"/>
      <c r="C11" s="13" t="s">
        <v>6</v>
      </c>
      <c r="D11" s="203" t="s">
        <v>27</v>
      </c>
      <c r="E11" s="203"/>
      <c r="F11" s="14" t="s">
        <v>7</v>
      </c>
      <c r="G11" s="15"/>
    </row>
    <row r="12" spans="1:9" ht="15" x14ac:dyDescent="0.15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15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15">
      <c r="A14" s="20" t="s">
        <v>12</v>
      </c>
      <c r="B14" s="21"/>
      <c r="C14" s="22" t="s">
        <v>54</v>
      </c>
      <c r="D14" s="23"/>
      <c r="E14" s="24" t="s">
        <v>13</v>
      </c>
      <c r="F14" s="25"/>
      <c r="G14" s="26"/>
    </row>
    <row r="15" spans="1:9" ht="15" x14ac:dyDescent="0.15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7" thickBot="1" x14ac:dyDescent="0.2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15">
      <c r="A18" s="209" t="s">
        <v>26</v>
      </c>
      <c r="B18" s="211" t="s">
        <v>19</v>
      </c>
      <c r="C18" s="211" t="s">
        <v>20</v>
      </c>
      <c r="D18" s="213" t="s">
        <v>21</v>
      </c>
      <c r="E18" s="211" t="s">
        <v>22</v>
      </c>
      <c r="F18" s="211" t="s">
        <v>29</v>
      </c>
      <c r="G18" s="207" t="s">
        <v>23</v>
      </c>
    </row>
    <row r="19" spans="1:13" s="36" customFormat="1" ht="22.5" customHeight="1" x14ac:dyDescent="0.15">
      <c r="A19" s="210"/>
      <c r="B19" s="212"/>
      <c r="C19" s="212"/>
      <c r="D19" s="214"/>
      <c r="E19" s="212"/>
      <c r="F19" s="215"/>
      <c r="G19" s="208"/>
    </row>
    <row r="20" spans="1:13" s="41" customFormat="1" ht="32.25" customHeight="1" x14ac:dyDescent="0.15">
      <c r="A20" s="51">
        <v>1</v>
      </c>
      <c r="B20" s="53">
        <v>25</v>
      </c>
      <c r="C20" s="37" t="s">
        <v>111</v>
      </c>
      <c r="D20" s="38">
        <v>38797</v>
      </c>
      <c r="E20" s="39" t="s">
        <v>97</v>
      </c>
      <c r="F20" s="54">
        <v>0.45902777777777781</v>
      </c>
      <c r="G20" s="40"/>
      <c r="H20" s="41">
        <f t="shared" ref="H20:H51" ca="1" si="0">RAND()</f>
        <v>0.11584027120806839</v>
      </c>
      <c r="J20" s="41">
        <v>36</v>
      </c>
    </row>
    <row r="21" spans="1:13" s="41" customFormat="1" ht="32.25" customHeight="1" x14ac:dyDescent="0.15">
      <c r="A21" s="52">
        <v>2</v>
      </c>
      <c r="B21" s="53">
        <v>42</v>
      </c>
      <c r="C21" s="37" t="s">
        <v>153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1.7112320763473798E-3</v>
      </c>
      <c r="J21" s="41">
        <v>55</v>
      </c>
    </row>
    <row r="22" spans="1:13" s="41" customFormat="1" ht="32.25" customHeight="1" x14ac:dyDescent="0.15">
      <c r="A22" s="51">
        <v>3</v>
      </c>
      <c r="B22" s="53">
        <v>7</v>
      </c>
      <c r="C22" s="37" t="s">
        <v>91</v>
      </c>
      <c r="D22" s="38">
        <v>38534</v>
      </c>
      <c r="E22" s="39" t="s">
        <v>92</v>
      </c>
      <c r="F22" s="54">
        <v>0.46041666666666697</v>
      </c>
      <c r="G22" s="40"/>
      <c r="H22" s="41">
        <f t="shared" ca="1" si="0"/>
        <v>0.33253674641355591</v>
      </c>
      <c r="J22" s="41">
        <v>11</v>
      </c>
    </row>
    <row r="23" spans="1:13" s="41" customFormat="1" ht="32.25" customHeight="1" x14ac:dyDescent="0.15">
      <c r="A23" s="52">
        <v>4</v>
      </c>
      <c r="B23" s="53">
        <v>113</v>
      </c>
      <c r="C23" s="37" t="s">
        <v>158</v>
      </c>
      <c r="D23" s="38">
        <v>39071</v>
      </c>
      <c r="E23" s="39" t="s">
        <v>151</v>
      </c>
      <c r="F23" s="54">
        <v>0.46111111111111103</v>
      </c>
      <c r="G23" s="42"/>
      <c r="H23" s="41">
        <f t="shared" ca="1" si="0"/>
        <v>0.27518218078921497</v>
      </c>
    </row>
    <row r="24" spans="1:13" s="43" customFormat="1" ht="32.25" customHeight="1" x14ac:dyDescent="0.15">
      <c r="A24" s="51">
        <v>5</v>
      </c>
      <c r="B24" s="53">
        <v>102</v>
      </c>
      <c r="C24" s="37" t="s">
        <v>115</v>
      </c>
      <c r="D24" s="38">
        <v>38492</v>
      </c>
      <c r="E24" s="39" t="s">
        <v>58</v>
      </c>
      <c r="F24" s="54">
        <v>0.46180555555555503</v>
      </c>
      <c r="G24" s="42"/>
      <c r="H24" s="41">
        <f t="shared" ca="1" si="0"/>
        <v>0.49143070269133804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15">
      <c r="A25" s="52">
        <v>6</v>
      </c>
      <c r="B25" s="53">
        <v>95</v>
      </c>
      <c r="C25" s="37" t="s">
        <v>117</v>
      </c>
      <c r="D25" s="38">
        <v>38541</v>
      </c>
      <c r="E25" s="39" t="s">
        <v>72</v>
      </c>
      <c r="F25" s="54">
        <v>0.46250000000000002</v>
      </c>
      <c r="G25" s="42"/>
      <c r="H25" s="41">
        <f t="shared" ca="1" si="0"/>
        <v>0.54212805380882101</v>
      </c>
      <c r="J25" s="41">
        <v>76</v>
      </c>
    </row>
    <row r="26" spans="1:13" s="41" customFormat="1" ht="32.25" customHeight="1" x14ac:dyDescent="0.15">
      <c r="A26" s="51">
        <v>7</v>
      </c>
      <c r="B26" s="53">
        <v>70</v>
      </c>
      <c r="C26" s="37" t="s">
        <v>62</v>
      </c>
      <c r="D26" s="38">
        <v>38576</v>
      </c>
      <c r="E26" s="39" t="s">
        <v>60</v>
      </c>
      <c r="F26" s="54">
        <v>0.46319444444444402</v>
      </c>
      <c r="G26" s="42"/>
      <c r="H26" s="41">
        <f t="shared" ca="1" si="0"/>
        <v>0.62794322736052421</v>
      </c>
      <c r="J26" s="41">
        <v>32</v>
      </c>
    </row>
    <row r="27" spans="1:13" s="41" customFormat="1" ht="32.25" customHeight="1" x14ac:dyDescent="0.15">
      <c r="A27" s="52">
        <v>8</v>
      </c>
      <c r="B27" s="53">
        <v>63</v>
      </c>
      <c r="C27" s="37" t="s">
        <v>116</v>
      </c>
      <c r="D27" s="38">
        <v>38756</v>
      </c>
      <c r="E27" s="39" t="s">
        <v>60</v>
      </c>
      <c r="F27" s="54">
        <v>0.46388888888888902</v>
      </c>
      <c r="G27" s="42"/>
      <c r="H27" s="41">
        <f t="shared" ca="1" si="0"/>
        <v>0.65493849859855668</v>
      </c>
      <c r="J27" s="41">
        <v>28</v>
      </c>
    </row>
    <row r="28" spans="1:13" s="61" customFormat="1" ht="32.25" customHeight="1" x14ac:dyDescent="0.15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0.55102343456907188</v>
      </c>
    </row>
    <row r="29" spans="1:13" s="44" customFormat="1" ht="32.25" customHeight="1" x14ac:dyDescent="0.15">
      <c r="A29" s="52">
        <v>10</v>
      </c>
      <c r="B29" s="53">
        <v>82</v>
      </c>
      <c r="C29" s="37" t="s">
        <v>69</v>
      </c>
      <c r="D29" s="38">
        <v>38360</v>
      </c>
      <c r="E29" s="39" t="s">
        <v>60</v>
      </c>
      <c r="F29" s="54">
        <v>0.46527777777777701</v>
      </c>
      <c r="G29" s="45"/>
      <c r="H29" s="41">
        <f t="shared" ca="1" si="0"/>
        <v>0.41300216463672401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15">
      <c r="A30" s="51">
        <v>11</v>
      </c>
      <c r="B30" s="53">
        <v>15</v>
      </c>
      <c r="C30" s="37" t="s">
        <v>102</v>
      </c>
      <c r="D30" s="38">
        <v>38778</v>
      </c>
      <c r="E30" s="39" t="s">
        <v>82</v>
      </c>
      <c r="F30" s="54">
        <v>0.46597222222222201</v>
      </c>
      <c r="G30" s="42"/>
      <c r="H30" s="41">
        <f t="shared" ca="1" si="0"/>
        <v>0.51500964990573317</v>
      </c>
      <c r="J30" s="41">
        <v>12</v>
      </c>
    </row>
    <row r="31" spans="1:13" s="41" customFormat="1" ht="32.25" customHeight="1" x14ac:dyDescent="0.15">
      <c r="A31" s="52">
        <v>12</v>
      </c>
      <c r="B31" s="53">
        <v>2</v>
      </c>
      <c r="C31" s="37" t="s">
        <v>144</v>
      </c>
      <c r="D31" s="38">
        <v>38988</v>
      </c>
      <c r="E31" s="39" t="s">
        <v>127</v>
      </c>
      <c r="F31" s="54">
        <v>0.46666666666666601</v>
      </c>
      <c r="G31" s="42"/>
      <c r="H31" s="41">
        <f t="shared" ca="1" si="0"/>
        <v>0.16958566949502463</v>
      </c>
      <c r="J31" s="41">
        <v>69</v>
      </c>
    </row>
    <row r="32" spans="1:13" s="41" customFormat="1" ht="32.25" customHeight="1" x14ac:dyDescent="0.15">
      <c r="A32" s="51">
        <v>13</v>
      </c>
      <c r="B32" s="53">
        <v>10</v>
      </c>
      <c r="C32" s="37" t="s">
        <v>163</v>
      </c>
      <c r="D32" s="38">
        <v>38855</v>
      </c>
      <c r="E32" s="39" t="s">
        <v>131</v>
      </c>
      <c r="F32" s="54">
        <v>0.46736111111111001</v>
      </c>
      <c r="G32" s="42"/>
      <c r="H32" s="41">
        <f t="shared" ca="1" si="0"/>
        <v>0.77564624705271634</v>
      </c>
      <c r="J32" s="41">
        <v>30</v>
      </c>
    </row>
    <row r="33" spans="1:10" s="41" customFormat="1" ht="32.25" customHeight="1" x14ac:dyDescent="0.15">
      <c r="A33" s="52">
        <v>14</v>
      </c>
      <c r="B33" s="53">
        <v>53</v>
      </c>
      <c r="C33" s="37" t="s">
        <v>162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0.76015143108201588</v>
      </c>
      <c r="J33" s="41">
        <v>45</v>
      </c>
    </row>
    <row r="34" spans="1:10" s="41" customFormat="1" ht="32.25" customHeight="1" x14ac:dyDescent="0.15">
      <c r="A34" s="51">
        <v>15</v>
      </c>
      <c r="B34" s="53">
        <v>89</v>
      </c>
      <c r="C34" s="37" t="s">
        <v>125</v>
      </c>
      <c r="D34" s="38">
        <v>39219</v>
      </c>
      <c r="E34" s="39" t="s">
        <v>60</v>
      </c>
      <c r="F34" s="54">
        <v>0.468749999999999</v>
      </c>
      <c r="G34" s="42"/>
      <c r="H34" s="41">
        <f t="shared" ca="1" si="0"/>
        <v>0.51811185859350839</v>
      </c>
      <c r="J34" s="41">
        <v>42</v>
      </c>
    </row>
    <row r="35" spans="1:10" s="41" customFormat="1" ht="32.25" customHeight="1" x14ac:dyDescent="0.15">
      <c r="A35" s="52">
        <v>16</v>
      </c>
      <c r="B35" s="53">
        <v>81</v>
      </c>
      <c r="C35" s="37" t="s">
        <v>88</v>
      </c>
      <c r="D35" s="38">
        <v>38529</v>
      </c>
      <c r="E35" s="39" t="s">
        <v>60</v>
      </c>
      <c r="F35" s="54">
        <v>0.469444444444444</v>
      </c>
      <c r="G35" s="42"/>
      <c r="H35" s="41">
        <f t="shared" ca="1" si="0"/>
        <v>0.4619433018520025</v>
      </c>
      <c r="J35" s="41">
        <v>70</v>
      </c>
    </row>
    <row r="36" spans="1:10" s="41" customFormat="1" ht="32.25" customHeight="1" x14ac:dyDescent="0.15">
      <c r="A36" s="51">
        <v>17</v>
      </c>
      <c r="B36" s="53">
        <v>71</v>
      </c>
      <c r="C36" s="37" t="s">
        <v>87</v>
      </c>
      <c r="D36" s="38">
        <v>38602</v>
      </c>
      <c r="E36" s="39" t="s">
        <v>60</v>
      </c>
      <c r="F36" s="54">
        <v>0.470138888888888</v>
      </c>
      <c r="G36" s="42"/>
      <c r="H36" s="41">
        <f t="shared" ca="1" si="0"/>
        <v>0.99749154963466247</v>
      </c>
      <c r="J36" s="41">
        <v>81</v>
      </c>
    </row>
    <row r="37" spans="1:10" s="41" customFormat="1" ht="32.25" customHeight="1" x14ac:dyDescent="0.15">
      <c r="A37" s="52">
        <v>18</v>
      </c>
      <c r="B37" s="53">
        <v>45</v>
      </c>
      <c r="C37" s="37" t="s">
        <v>51</v>
      </c>
      <c r="D37" s="38"/>
      <c r="E37" s="39" t="s">
        <v>34</v>
      </c>
      <c r="F37" s="54">
        <v>0.47083333333333199</v>
      </c>
      <c r="G37" s="42"/>
      <c r="H37" s="41">
        <f t="shared" ca="1" si="0"/>
        <v>0.19477721815713722</v>
      </c>
      <c r="J37" s="41">
        <v>37</v>
      </c>
    </row>
    <row r="38" spans="1:10" s="41" customFormat="1" ht="32.25" customHeight="1" x14ac:dyDescent="0.15">
      <c r="A38" s="51">
        <v>19</v>
      </c>
      <c r="B38" s="53">
        <v>101</v>
      </c>
      <c r="C38" s="37" t="s">
        <v>114</v>
      </c>
      <c r="D38" s="38">
        <v>38454</v>
      </c>
      <c r="E38" s="39" t="s">
        <v>58</v>
      </c>
      <c r="F38" s="54">
        <v>0.47152777777777699</v>
      </c>
      <c r="G38" s="42"/>
      <c r="H38" s="41">
        <f t="shared" ca="1" si="0"/>
        <v>0.47020141799323856</v>
      </c>
      <c r="J38" s="41">
        <v>23</v>
      </c>
    </row>
    <row r="39" spans="1:10" s="41" customFormat="1" ht="32.25" customHeight="1" x14ac:dyDescent="0.15">
      <c r="A39" s="52">
        <v>20</v>
      </c>
      <c r="B39" s="53">
        <v>61</v>
      </c>
      <c r="C39" s="37" t="s">
        <v>119</v>
      </c>
      <c r="D39" s="38">
        <v>38803</v>
      </c>
      <c r="E39" s="39" t="s">
        <v>60</v>
      </c>
      <c r="F39" s="54">
        <v>0.47222222222222099</v>
      </c>
      <c r="G39" s="42"/>
      <c r="H39" s="41">
        <f t="shared" ca="1" si="0"/>
        <v>0.28137253181341659</v>
      </c>
    </row>
    <row r="40" spans="1:10" s="41" customFormat="1" ht="32.25" customHeight="1" x14ac:dyDescent="0.15">
      <c r="A40" s="51">
        <v>21</v>
      </c>
      <c r="B40" s="53">
        <v>92</v>
      </c>
      <c r="C40" s="37" t="s">
        <v>120</v>
      </c>
      <c r="D40" s="38">
        <v>39242</v>
      </c>
      <c r="E40" s="39" t="s">
        <v>60</v>
      </c>
      <c r="F40" s="54">
        <v>0.47291666666666499</v>
      </c>
      <c r="G40" s="42"/>
      <c r="H40" s="41">
        <f t="shared" ca="1" si="0"/>
        <v>0.40869107134235683</v>
      </c>
    </row>
    <row r="41" spans="1:10" s="41" customFormat="1" ht="32.25" customHeight="1" x14ac:dyDescent="0.15">
      <c r="A41" s="52">
        <v>22</v>
      </c>
      <c r="B41" s="53">
        <v>86</v>
      </c>
      <c r="C41" s="37" t="s">
        <v>68</v>
      </c>
      <c r="D41" s="38">
        <v>38853</v>
      </c>
      <c r="E41" s="39" t="s">
        <v>60</v>
      </c>
      <c r="F41" s="54">
        <v>0.47361111111110998</v>
      </c>
      <c r="G41" s="42"/>
      <c r="H41" s="41">
        <f t="shared" ca="1" si="0"/>
        <v>3.4347898188505366E-2</v>
      </c>
    </row>
    <row r="42" spans="1:10" s="41" customFormat="1" ht="32.25" customHeight="1" x14ac:dyDescent="0.15">
      <c r="A42" s="51">
        <v>23</v>
      </c>
      <c r="B42" s="53">
        <v>111</v>
      </c>
      <c r="C42" s="37" t="s">
        <v>138</v>
      </c>
      <c r="D42" s="38">
        <v>38896</v>
      </c>
      <c r="E42" s="39" t="s">
        <v>67</v>
      </c>
      <c r="F42" s="54">
        <v>0.47430555555555398</v>
      </c>
      <c r="G42" s="42"/>
      <c r="H42" s="41">
        <f t="shared" ca="1" si="0"/>
        <v>0.89053982726121872</v>
      </c>
      <c r="J42" s="41">
        <v>47</v>
      </c>
    </row>
    <row r="43" spans="1:10" s="41" customFormat="1" ht="32.25" customHeight="1" x14ac:dyDescent="0.15">
      <c r="A43" s="52">
        <v>24</v>
      </c>
      <c r="B43" s="53">
        <v>28</v>
      </c>
      <c r="C43" s="37" t="s">
        <v>132</v>
      </c>
      <c r="D43" s="38">
        <v>38849</v>
      </c>
      <c r="E43" s="39" t="s">
        <v>97</v>
      </c>
      <c r="F43" s="54">
        <v>0.47499999999999898</v>
      </c>
      <c r="G43" s="42"/>
      <c r="H43" s="41">
        <f t="shared" ca="1" si="0"/>
        <v>0.14807366365420782</v>
      </c>
      <c r="J43" s="41">
        <v>41</v>
      </c>
    </row>
    <row r="44" spans="1:10" s="41" customFormat="1" ht="32.25" customHeight="1" x14ac:dyDescent="0.15">
      <c r="A44" s="51">
        <v>25</v>
      </c>
      <c r="B44" s="53">
        <v>96</v>
      </c>
      <c r="C44" s="37" t="s">
        <v>139</v>
      </c>
      <c r="D44" s="38">
        <v>38885</v>
      </c>
      <c r="E44" s="39" t="s">
        <v>72</v>
      </c>
      <c r="F44" s="54">
        <v>0.47569444444444298</v>
      </c>
      <c r="G44" s="42"/>
      <c r="H44" s="41">
        <f t="shared" ca="1" si="0"/>
        <v>0.27410839377597152</v>
      </c>
    </row>
    <row r="45" spans="1:10" s="41" customFormat="1" ht="32.25" customHeight="1" x14ac:dyDescent="0.15">
      <c r="A45" s="52">
        <v>26</v>
      </c>
      <c r="B45" s="53">
        <v>23</v>
      </c>
      <c r="C45" s="37" t="s">
        <v>80</v>
      </c>
      <c r="D45" s="38">
        <v>38780</v>
      </c>
      <c r="E45" s="39" t="s">
        <v>171</v>
      </c>
      <c r="F45" s="54">
        <v>0.47638888888888797</v>
      </c>
      <c r="G45" s="42"/>
      <c r="H45" s="41">
        <f t="shared" ca="1" si="0"/>
        <v>0.29331266416403023</v>
      </c>
    </row>
    <row r="46" spans="1:10" s="41" customFormat="1" ht="32.25" customHeight="1" x14ac:dyDescent="0.15">
      <c r="A46" s="51">
        <v>27</v>
      </c>
      <c r="B46" s="53">
        <v>11</v>
      </c>
      <c r="C46" s="37" t="s">
        <v>161</v>
      </c>
      <c r="D46" s="38">
        <v>39027</v>
      </c>
      <c r="E46" s="39" t="s">
        <v>131</v>
      </c>
      <c r="F46" s="54">
        <v>0.47708333333333203</v>
      </c>
      <c r="G46" s="42"/>
      <c r="H46" s="41">
        <f t="shared" ca="1" si="0"/>
        <v>0.55208858083849355</v>
      </c>
    </row>
    <row r="47" spans="1:10" s="41" customFormat="1" ht="32.25" customHeight="1" x14ac:dyDescent="0.15">
      <c r="A47" s="52">
        <v>28</v>
      </c>
      <c r="B47" s="53">
        <v>56</v>
      </c>
      <c r="C47" s="37" t="s">
        <v>130</v>
      </c>
      <c r="D47" s="38">
        <v>39330</v>
      </c>
      <c r="E47" s="39" t="s">
        <v>131</v>
      </c>
      <c r="F47" s="54">
        <v>0.47777777777777602</v>
      </c>
      <c r="G47" s="42"/>
      <c r="H47" s="41">
        <f t="shared" ca="1" si="0"/>
        <v>0.63645266298001546</v>
      </c>
      <c r="J47" s="41">
        <v>79</v>
      </c>
    </row>
    <row r="48" spans="1:10" s="41" customFormat="1" ht="32.25" customHeight="1" x14ac:dyDescent="0.15">
      <c r="A48" s="51">
        <v>29</v>
      </c>
      <c r="B48" s="53">
        <v>6</v>
      </c>
      <c r="C48" s="37" t="s">
        <v>103</v>
      </c>
      <c r="D48" s="38">
        <v>38485</v>
      </c>
      <c r="E48" s="39" t="s">
        <v>92</v>
      </c>
      <c r="F48" s="54">
        <v>0.47847222222222102</v>
      </c>
      <c r="G48" s="42"/>
      <c r="H48" s="41">
        <f t="shared" ca="1" si="0"/>
        <v>0.71469286467893944</v>
      </c>
      <c r="J48" s="41">
        <v>71</v>
      </c>
    </row>
    <row r="49" spans="1:13" s="41" customFormat="1" ht="32.25" customHeight="1" x14ac:dyDescent="0.15">
      <c r="A49" s="52">
        <v>30</v>
      </c>
      <c r="B49" s="53">
        <v>74</v>
      </c>
      <c r="C49" s="37" t="s">
        <v>99</v>
      </c>
      <c r="D49" s="38">
        <v>38775</v>
      </c>
      <c r="E49" s="39" t="s">
        <v>60</v>
      </c>
      <c r="F49" s="54">
        <v>0.47916666666666502</v>
      </c>
      <c r="G49" s="42"/>
      <c r="H49" s="41">
        <f t="shared" ca="1" si="0"/>
        <v>0.27533752218452245</v>
      </c>
      <c r="J49" s="41">
        <v>7</v>
      </c>
    </row>
    <row r="50" spans="1:13" s="41" customFormat="1" ht="32.25" customHeight="1" x14ac:dyDescent="0.15">
      <c r="A50" s="51">
        <v>31</v>
      </c>
      <c r="B50" s="53">
        <v>19</v>
      </c>
      <c r="C50" s="37" t="s">
        <v>142</v>
      </c>
      <c r="D50" s="38">
        <v>38798</v>
      </c>
      <c r="E50" s="39" t="s">
        <v>171</v>
      </c>
      <c r="F50" s="54">
        <v>0.47986111111110902</v>
      </c>
      <c r="G50" s="42"/>
      <c r="H50" s="41">
        <f t="shared" ca="1" si="0"/>
        <v>0.5001576401240323</v>
      </c>
      <c r="L50" s="44"/>
      <c r="M50" s="44"/>
    </row>
    <row r="51" spans="1:13" s="41" customFormat="1" ht="32.25" customHeight="1" x14ac:dyDescent="0.15">
      <c r="A51" s="52">
        <v>32</v>
      </c>
      <c r="B51" s="53">
        <v>115</v>
      </c>
      <c r="C51" s="37" t="s">
        <v>75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0.27872306048309359</v>
      </c>
      <c r="J51" s="41">
        <v>34</v>
      </c>
    </row>
    <row r="52" spans="1:13" s="41" customFormat="1" ht="32.25" customHeight="1" x14ac:dyDescent="0.15">
      <c r="A52" s="51">
        <v>33</v>
      </c>
      <c r="B52" s="53">
        <v>21</v>
      </c>
      <c r="C52" s="37" t="s">
        <v>77</v>
      </c>
      <c r="D52" s="38">
        <v>38701</v>
      </c>
      <c r="E52" s="39" t="s">
        <v>172</v>
      </c>
      <c r="F52" s="54">
        <v>0.48124999999999801</v>
      </c>
      <c r="G52" s="42"/>
      <c r="H52" s="41">
        <f t="shared" ref="H52:H82" ca="1" si="1">RAND()</f>
        <v>0.4271894552356218</v>
      </c>
      <c r="J52" s="41">
        <v>24</v>
      </c>
    </row>
    <row r="53" spans="1:13" s="41" customFormat="1" ht="32.25" customHeight="1" x14ac:dyDescent="0.15">
      <c r="A53" s="52">
        <v>34</v>
      </c>
      <c r="B53" s="53">
        <v>106</v>
      </c>
      <c r="C53" s="37" t="s">
        <v>155</v>
      </c>
      <c r="D53" s="38">
        <v>39017</v>
      </c>
      <c r="E53" s="39" t="s">
        <v>58</v>
      </c>
      <c r="F53" s="54">
        <v>0.48194444444444301</v>
      </c>
      <c r="G53" s="42"/>
      <c r="H53" s="41">
        <f t="shared" ca="1" si="1"/>
        <v>0.63311546826089304</v>
      </c>
      <c r="J53" s="41">
        <v>33</v>
      </c>
    </row>
    <row r="54" spans="1:13" s="41" customFormat="1" ht="32.25" customHeight="1" x14ac:dyDescent="0.15">
      <c r="A54" s="51">
        <v>35</v>
      </c>
      <c r="B54" s="53">
        <v>40</v>
      </c>
      <c r="C54" s="37" t="s">
        <v>146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0.1524217643154866</v>
      </c>
      <c r="J54" s="41">
        <v>39</v>
      </c>
    </row>
    <row r="55" spans="1:13" s="41" customFormat="1" ht="32.25" customHeight="1" x14ac:dyDescent="0.15">
      <c r="A55" s="52">
        <v>36</v>
      </c>
      <c r="B55" s="53">
        <v>85</v>
      </c>
      <c r="C55" s="37" t="s">
        <v>73</v>
      </c>
      <c r="D55" s="38">
        <v>38875</v>
      </c>
      <c r="E55" s="39" t="s">
        <v>60</v>
      </c>
      <c r="F55" s="54">
        <v>0.48333333333333101</v>
      </c>
      <c r="G55" s="42"/>
      <c r="H55" s="41">
        <f t="shared" ca="1" si="1"/>
        <v>0.86443648775415416</v>
      </c>
      <c r="J55" s="41">
        <v>8</v>
      </c>
    </row>
    <row r="56" spans="1:13" s="41" customFormat="1" ht="32.25" customHeight="1" x14ac:dyDescent="0.15">
      <c r="A56" s="51">
        <v>37</v>
      </c>
      <c r="B56" s="53">
        <v>93</v>
      </c>
      <c r="C56" s="37" t="s">
        <v>108</v>
      </c>
      <c r="D56" s="38">
        <v>38855</v>
      </c>
      <c r="E56" s="39" t="s">
        <v>109</v>
      </c>
      <c r="F56" s="54">
        <v>0.484027777777776</v>
      </c>
      <c r="G56" s="42"/>
      <c r="H56" s="41">
        <f t="shared" ca="1" si="1"/>
        <v>8.229650209909023E-2</v>
      </c>
      <c r="J56" s="41">
        <v>75</v>
      </c>
    </row>
    <row r="57" spans="1:13" s="41" customFormat="1" ht="32.25" customHeight="1" x14ac:dyDescent="0.15">
      <c r="A57" s="52">
        <v>38</v>
      </c>
      <c r="B57" s="53">
        <v>87</v>
      </c>
      <c r="C57" s="37" t="s">
        <v>114</v>
      </c>
      <c r="D57" s="38">
        <v>38766</v>
      </c>
      <c r="E57" s="39" t="s">
        <v>60</v>
      </c>
      <c r="F57" s="54">
        <v>0.48472222222222</v>
      </c>
      <c r="G57" s="42"/>
      <c r="H57" s="41">
        <f t="shared" ca="1" si="1"/>
        <v>0.4553712251788018</v>
      </c>
      <c r="J57" s="41">
        <v>77</v>
      </c>
    </row>
    <row r="58" spans="1:13" s="41" customFormat="1" ht="32.25" customHeight="1" x14ac:dyDescent="0.15">
      <c r="A58" s="51">
        <v>39</v>
      </c>
      <c r="B58" s="53">
        <v>109</v>
      </c>
      <c r="C58" s="37" t="s">
        <v>66</v>
      </c>
      <c r="D58" s="38">
        <v>38495</v>
      </c>
      <c r="E58" s="39" t="s">
        <v>67</v>
      </c>
      <c r="F58" s="54">
        <v>0.485416666666664</v>
      </c>
      <c r="G58" s="42"/>
      <c r="H58" s="41">
        <f t="shared" ca="1" si="1"/>
        <v>0.66731536310497874</v>
      </c>
    </row>
    <row r="59" spans="1:13" s="41" customFormat="1" ht="32.25" customHeight="1" x14ac:dyDescent="0.15">
      <c r="A59" s="52">
        <v>40</v>
      </c>
      <c r="B59" s="53">
        <v>17</v>
      </c>
      <c r="C59" s="37" t="s">
        <v>105</v>
      </c>
      <c r="D59" s="38">
        <v>38890</v>
      </c>
      <c r="E59" s="39" t="s">
        <v>106</v>
      </c>
      <c r="F59" s="54">
        <v>0.486111111111109</v>
      </c>
      <c r="G59" s="42"/>
      <c r="H59" s="41">
        <f t="shared" ca="1" si="1"/>
        <v>0.66778562360477811</v>
      </c>
    </row>
    <row r="60" spans="1:13" s="43" customFormat="1" ht="32.25" customHeight="1" x14ac:dyDescent="0.15">
      <c r="A60" s="51">
        <v>41</v>
      </c>
      <c r="B60" s="53">
        <v>67</v>
      </c>
      <c r="C60" s="37" t="s">
        <v>154</v>
      </c>
      <c r="D60" s="38">
        <v>39467</v>
      </c>
      <c r="E60" s="39" t="s">
        <v>60</v>
      </c>
      <c r="F60" s="54">
        <v>0.48680555555555299</v>
      </c>
      <c r="G60" s="42"/>
      <c r="H60" s="41">
        <f t="shared" ca="1" si="1"/>
        <v>0.5524648728863778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15">
      <c r="A61" s="52">
        <v>42</v>
      </c>
      <c r="B61" s="53">
        <v>18</v>
      </c>
      <c r="C61" s="37" t="s">
        <v>74</v>
      </c>
      <c r="D61" s="38">
        <v>38466</v>
      </c>
      <c r="E61" s="39" t="s">
        <v>171</v>
      </c>
      <c r="F61" s="54">
        <v>0.48749999999999799</v>
      </c>
      <c r="G61" s="42"/>
      <c r="H61" s="41">
        <f t="shared" ca="1" si="1"/>
        <v>0.19438631278358354</v>
      </c>
      <c r="J61" s="41">
        <v>56</v>
      </c>
    </row>
    <row r="62" spans="1:13" s="41" customFormat="1" ht="32.25" customHeight="1" x14ac:dyDescent="0.15">
      <c r="A62" s="51">
        <v>43</v>
      </c>
      <c r="B62" s="53">
        <v>9</v>
      </c>
      <c r="C62" s="37" t="s">
        <v>160</v>
      </c>
      <c r="D62" s="38">
        <v>38817</v>
      </c>
      <c r="E62" s="39" t="s">
        <v>131</v>
      </c>
      <c r="F62" s="54">
        <v>0.48819444444444199</v>
      </c>
      <c r="G62" s="42"/>
      <c r="H62" s="41">
        <f t="shared" ca="1" si="1"/>
        <v>0.51559274845706904</v>
      </c>
      <c r="J62" s="41">
        <v>67</v>
      </c>
    </row>
    <row r="63" spans="1:13" s="41" customFormat="1" ht="32.25" customHeight="1" x14ac:dyDescent="0.15">
      <c r="A63" s="52">
        <v>44</v>
      </c>
      <c r="B63" s="53">
        <v>97</v>
      </c>
      <c r="C63" s="37" t="s">
        <v>136</v>
      </c>
      <c r="D63" s="38">
        <v>38874</v>
      </c>
      <c r="E63" s="39" t="s">
        <v>72</v>
      </c>
      <c r="F63" s="54">
        <v>0.48888888888888599</v>
      </c>
      <c r="G63" s="42"/>
      <c r="H63" s="41">
        <f t="shared" ca="1" si="1"/>
        <v>7.0980489786374501E-2</v>
      </c>
      <c r="J63" s="41">
        <v>48</v>
      </c>
    </row>
    <row r="64" spans="1:13" s="41" customFormat="1" ht="32.25" customHeight="1" x14ac:dyDescent="0.15">
      <c r="A64" s="51">
        <v>45</v>
      </c>
      <c r="B64" s="53">
        <v>24</v>
      </c>
      <c r="C64" s="37" t="s">
        <v>112</v>
      </c>
      <c r="D64" s="38">
        <v>38392</v>
      </c>
      <c r="E64" s="39" t="s">
        <v>97</v>
      </c>
      <c r="F64" s="54">
        <v>0.48958333333333098</v>
      </c>
      <c r="G64" s="42"/>
      <c r="H64" s="41">
        <f t="shared" ca="1" si="1"/>
        <v>8.9253070987938443E-2</v>
      </c>
      <c r="J64" s="41">
        <v>78</v>
      </c>
    </row>
    <row r="65" spans="1:13" s="41" customFormat="1" ht="32.25" customHeight="1" x14ac:dyDescent="0.15">
      <c r="A65" s="52">
        <v>46</v>
      </c>
      <c r="B65" s="53">
        <v>30</v>
      </c>
      <c r="C65" s="37" t="s">
        <v>84</v>
      </c>
      <c r="D65" s="38">
        <v>38669</v>
      </c>
      <c r="E65" s="39" t="s">
        <v>85</v>
      </c>
      <c r="F65" s="54">
        <v>0.49027777777777498</v>
      </c>
      <c r="G65" s="42"/>
      <c r="H65" s="41">
        <f t="shared" ca="1" si="1"/>
        <v>0.7828175474102218</v>
      </c>
    </row>
    <row r="66" spans="1:13" s="41" customFormat="1" ht="32.25" customHeight="1" x14ac:dyDescent="0.15">
      <c r="A66" s="51">
        <v>47</v>
      </c>
      <c r="B66" s="53">
        <v>16</v>
      </c>
      <c r="C66" s="37" t="s">
        <v>94</v>
      </c>
      <c r="D66" s="38">
        <v>38687</v>
      </c>
      <c r="E66" s="39" t="s">
        <v>82</v>
      </c>
      <c r="F66" s="54">
        <v>0.49097222222221998</v>
      </c>
      <c r="G66" s="42"/>
      <c r="H66" s="41">
        <f t="shared" ca="1" si="1"/>
        <v>0.2313193787491602</v>
      </c>
      <c r="J66" s="41">
        <v>20</v>
      </c>
    </row>
    <row r="67" spans="1:13" s="41" customFormat="1" ht="32.25" customHeight="1" x14ac:dyDescent="0.15">
      <c r="A67" s="52">
        <v>48</v>
      </c>
      <c r="B67" s="53">
        <v>64</v>
      </c>
      <c r="C67" s="37" t="s">
        <v>124</v>
      </c>
      <c r="D67" s="38">
        <v>38994</v>
      </c>
      <c r="E67" s="39" t="s">
        <v>60</v>
      </c>
      <c r="F67" s="54">
        <v>0.49166666666666398</v>
      </c>
      <c r="G67" s="42"/>
      <c r="H67" s="41">
        <f t="shared" ca="1" si="1"/>
        <v>0.1426062181541371</v>
      </c>
      <c r="J67" s="41">
        <v>64</v>
      </c>
    </row>
    <row r="68" spans="1:13" s="41" customFormat="1" ht="32.25" customHeight="1" x14ac:dyDescent="0.15">
      <c r="A68" s="51">
        <v>49</v>
      </c>
      <c r="B68" s="53">
        <v>32</v>
      </c>
      <c r="C68" s="37" t="s">
        <v>110</v>
      </c>
      <c r="D68" s="38">
        <v>38735</v>
      </c>
      <c r="E68" s="39" t="s">
        <v>85</v>
      </c>
      <c r="F68" s="54">
        <v>0.49236111111110797</v>
      </c>
      <c r="G68" s="42"/>
      <c r="H68" s="41">
        <f t="shared" ca="1" si="1"/>
        <v>0.79608474438539922</v>
      </c>
      <c r="J68" s="41">
        <v>72</v>
      </c>
    </row>
    <row r="69" spans="1:13" s="41" customFormat="1" ht="32.25" customHeight="1" x14ac:dyDescent="0.15">
      <c r="A69" s="52">
        <v>50</v>
      </c>
      <c r="B69" s="53">
        <v>20</v>
      </c>
      <c r="C69" s="37" t="s">
        <v>70</v>
      </c>
      <c r="D69" s="38">
        <v>38666</v>
      </c>
      <c r="E69" s="39" t="s">
        <v>173</v>
      </c>
      <c r="F69" s="54">
        <v>0.49305555555555303</v>
      </c>
      <c r="G69" s="42"/>
      <c r="H69" s="41">
        <f t="shared" ca="1" si="1"/>
        <v>0.86275433674312219</v>
      </c>
      <c r="J69" s="41">
        <v>18</v>
      </c>
    </row>
    <row r="70" spans="1:13" s="41" customFormat="1" ht="32.25" customHeight="1" x14ac:dyDescent="0.15">
      <c r="A70" s="51">
        <v>51</v>
      </c>
      <c r="B70" s="53">
        <v>103</v>
      </c>
      <c r="C70" s="37" t="s">
        <v>143</v>
      </c>
      <c r="D70" s="38">
        <v>38476</v>
      </c>
      <c r="E70" s="39" t="s">
        <v>58</v>
      </c>
      <c r="F70" s="54">
        <v>0.49374999999999702</v>
      </c>
      <c r="G70" s="42"/>
      <c r="H70" s="41">
        <f t="shared" ca="1" si="1"/>
        <v>0.66949341257299311</v>
      </c>
      <c r="J70" s="41">
        <v>73</v>
      </c>
    </row>
    <row r="71" spans="1:13" s="41" customFormat="1" ht="32.25" customHeight="1" x14ac:dyDescent="0.15">
      <c r="A71" s="52">
        <v>52</v>
      </c>
      <c r="B71" s="53">
        <v>107</v>
      </c>
      <c r="C71" s="37" t="s">
        <v>134</v>
      </c>
      <c r="D71" s="38">
        <v>38524</v>
      </c>
      <c r="E71" s="39" t="s">
        <v>135</v>
      </c>
      <c r="F71" s="54">
        <v>0.49444444444444202</v>
      </c>
      <c r="G71" s="42"/>
      <c r="H71" s="41">
        <f t="shared" ca="1" si="1"/>
        <v>0.20100215523241838</v>
      </c>
    </row>
    <row r="72" spans="1:13" s="61" customFormat="1" ht="32.25" customHeight="1" x14ac:dyDescent="0.15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9.4329555586114333E-2</v>
      </c>
    </row>
    <row r="73" spans="1:13" s="41" customFormat="1" ht="32.25" customHeight="1" x14ac:dyDescent="0.15">
      <c r="A73" s="52">
        <v>54</v>
      </c>
      <c r="B73" s="53">
        <v>26</v>
      </c>
      <c r="C73" s="37" t="s">
        <v>96</v>
      </c>
      <c r="D73" s="38">
        <v>38601</v>
      </c>
      <c r="E73" s="39" t="s">
        <v>97</v>
      </c>
      <c r="F73" s="54">
        <v>0.49583333333333002</v>
      </c>
      <c r="G73" s="42"/>
      <c r="H73" s="41">
        <f t="shared" ca="1" si="1"/>
        <v>0.99117622966883978</v>
      </c>
    </row>
    <row r="74" spans="1:13" s="41" customFormat="1" ht="32.25" customHeight="1" x14ac:dyDescent="0.15">
      <c r="A74" s="51">
        <v>55</v>
      </c>
      <c r="B74" s="53">
        <v>72</v>
      </c>
      <c r="C74" s="37" t="s">
        <v>63</v>
      </c>
      <c r="D74" s="38">
        <v>38622</v>
      </c>
      <c r="E74" s="39" t="s">
        <v>60</v>
      </c>
      <c r="F74" s="54">
        <v>0.49652777777777501</v>
      </c>
      <c r="G74" s="42"/>
      <c r="H74" s="41">
        <f t="shared" ca="1" si="1"/>
        <v>0.29049651586988645</v>
      </c>
      <c r="J74" s="41">
        <v>35</v>
      </c>
    </row>
    <row r="75" spans="1:13" s="41" customFormat="1" ht="32.25" customHeight="1" x14ac:dyDescent="0.15">
      <c r="A75" s="52">
        <v>56</v>
      </c>
      <c r="B75" s="53">
        <v>39</v>
      </c>
      <c r="C75" s="37" t="s">
        <v>149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0.40098190707056358</v>
      </c>
      <c r="J75" s="41">
        <v>80</v>
      </c>
    </row>
    <row r="76" spans="1:13" s="41" customFormat="1" ht="32.25" customHeight="1" x14ac:dyDescent="0.15">
      <c r="A76" s="51">
        <v>57</v>
      </c>
      <c r="B76" s="53">
        <v>91</v>
      </c>
      <c r="C76" s="37" t="s">
        <v>107</v>
      </c>
      <c r="D76" s="38">
        <v>39151</v>
      </c>
      <c r="E76" s="39" t="s">
        <v>60</v>
      </c>
      <c r="F76" s="54">
        <v>0.49791666666666301</v>
      </c>
      <c r="G76" s="42"/>
      <c r="H76" s="41">
        <f t="shared" ca="1" si="1"/>
        <v>0.23761583359620375</v>
      </c>
      <c r="J76" s="41">
        <v>40</v>
      </c>
    </row>
    <row r="77" spans="1:13" s="41" customFormat="1" ht="32.25" customHeight="1" x14ac:dyDescent="0.15">
      <c r="A77" s="52">
        <v>58</v>
      </c>
      <c r="B77" s="53">
        <v>78</v>
      </c>
      <c r="C77" s="37" t="s">
        <v>140</v>
      </c>
      <c r="D77" s="38">
        <v>38871</v>
      </c>
      <c r="E77" s="39" t="s">
        <v>60</v>
      </c>
      <c r="F77" s="54">
        <v>0.49861111111110801</v>
      </c>
      <c r="G77" s="42"/>
      <c r="H77" s="41">
        <f t="shared" ca="1" si="1"/>
        <v>0.75016689201994757</v>
      </c>
      <c r="J77" s="41">
        <v>58</v>
      </c>
    </row>
    <row r="78" spans="1:13" s="41" customFormat="1" ht="32.25" customHeight="1" x14ac:dyDescent="0.15">
      <c r="A78" s="51">
        <v>59</v>
      </c>
      <c r="B78" s="53">
        <v>76</v>
      </c>
      <c r="C78" s="37" t="s">
        <v>83</v>
      </c>
      <c r="D78" s="38">
        <v>38749</v>
      </c>
      <c r="E78" s="39" t="s">
        <v>60</v>
      </c>
      <c r="F78" s="54">
        <v>0.49930555555555201</v>
      </c>
      <c r="G78" s="42"/>
      <c r="H78" s="41">
        <f t="shared" ca="1" si="1"/>
        <v>0.37745806144023553</v>
      </c>
      <c r="J78" s="41">
        <v>15</v>
      </c>
    </row>
    <row r="79" spans="1:13" s="41" customFormat="1" ht="32.25" customHeight="1" x14ac:dyDescent="0.15">
      <c r="A79" s="52">
        <v>60</v>
      </c>
      <c r="B79" s="53">
        <v>55</v>
      </c>
      <c r="C79" s="37" t="s">
        <v>118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0.41188293953884492</v>
      </c>
      <c r="J79" s="41">
        <v>49</v>
      </c>
    </row>
    <row r="80" spans="1:13" s="41" customFormat="1" ht="32.25" customHeight="1" x14ac:dyDescent="0.15">
      <c r="A80" s="51">
        <v>61</v>
      </c>
      <c r="B80" s="53">
        <v>73</v>
      </c>
      <c r="C80" s="37" t="s">
        <v>76</v>
      </c>
      <c r="D80" s="38">
        <v>38421</v>
      </c>
      <c r="E80" s="39" t="s">
        <v>60</v>
      </c>
      <c r="F80" s="54">
        <v>0.500694444444441</v>
      </c>
      <c r="G80" s="42"/>
      <c r="H80" s="41">
        <f t="shared" ca="1" si="1"/>
        <v>0.45874438490229297</v>
      </c>
      <c r="J80" s="41">
        <v>53</v>
      </c>
      <c r="L80" s="43"/>
      <c r="M80" s="43"/>
    </row>
    <row r="81" spans="1:13" s="41" customFormat="1" ht="32.25" customHeight="1" x14ac:dyDescent="0.15">
      <c r="A81" s="52">
        <v>62</v>
      </c>
      <c r="B81" s="53">
        <v>66</v>
      </c>
      <c r="C81" s="37" t="s">
        <v>101</v>
      </c>
      <c r="D81" s="38">
        <v>39170</v>
      </c>
      <c r="E81" s="39" t="s">
        <v>60</v>
      </c>
      <c r="F81" s="54">
        <v>0.501388888888885</v>
      </c>
      <c r="G81" s="50"/>
      <c r="H81" s="41">
        <f t="shared" ca="1" si="1"/>
        <v>0.40088525566119981</v>
      </c>
      <c r="I81" s="44"/>
      <c r="J81" s="44">
        <v>10</v>
      </c>
      <c r="K81" s="44"/>
    </row>
    <row r="82" spans="1:13" s="41" customFormat="1" ht="32.25" customHeight="1" x14ac:dyDescent="0.15">
      <c r="A82" s="51">
        <v>63</v>
      </c>
      <c r="B82" s="53">
        <v>98</v>
      </c>
      <c r="C82" s="37" t="s">
        <v>129</v>
      </c>
      <c r="D82" s="38">
        <v>38960</v>
      </c>
      <c r="E82" s="39" t="s">
        <v>72</v>
      </c>
      <c r="F82" s="54">
        <v>0.50208333333333</v>
      </c>
      <c r="G82" s="42"/>
      <c r="H82" s="41">
        <f t="shared" ca="1" si="1"/>
        <v>0.6876333838533536</v>
      </c>
    </row>
    <row r="83" spans="1:13" s="43" customFormat="1" ht="32.25" customHeight="1" x14ac:dyDescent="0.15">
      <c r="A83" s="52">
        <v>64</v>
      </c>
      <c r="B83" s="53">
        <v>79</v>
      </c>
      <c r="C83" s="37" t="s">
        <v>61</v>
      </c>
      <c r="D83" s="38">
        <v>38489</v>
      </c>
      <c r="E83" s="39" t="s">
        <v>60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15">
      <c r="A84" s="51">
        <v>65</v>
      </c>
      <c r="B84" s="53">
        <v>112</v>
      </c>
      <c r="C84" s="37" t="s">
        <v>150</v>
      </c>
      <c r="D84" s="38">
        <v>38793</v>
      </c>
      <c r="E84" s="39" t="s">
        <v>151</v>
      </c>
      <c r="F84" s="54">
        <v>0.50347222222221899</v>
      </c>
      <c r="G84" s="42"/>
      <c r="H84" s="41">
        <f t="shared" ref="H84:H91" ca="1" si="2">RAND()</f>
        <v>0.62460544614328473</v>
      </c>
      <c r="J84" s="41">
        <v>19</v>
      </c>
    </row>
    <row r="85" spans="1:13" s="41" customFormat="1" ht="32.25" customHeight="1" x14ac:dyDescent="0.15">
      <c r="A85" s="52">
        <v>66</v>
      </c>
      <c r="B85" s="53">
        <v>65</v>
      </c>
      <c r="C85" s="37" t="s">
        <v>174</v>
      </c>
      <c r="D85" s="38">
        <v>39137</v>
      </c>
      <c r="E85" s="39" t="s">
        <v>60</v>
      </c>
      <c r="F85" s="54">
        <v>0.50416666666666299</v>
      </c>
      <c r="G85" s="42"/>
      <c r="H85" s="41">
        <f t="shared" ca="1" si="2"/>
        <v>0.41342592840491232</v>
      </c>
      <c r="J85" s="41">
        <v>3</v>
      </c>
    </row>
    <row r="86" spans="1:13" s="41" customFormat="1" ht="32.25" customHeight="1" x14ac:dyDescent="0.15">
      <c r="A86" s="51">
        <v>67</v>
      </c>
      <c r="B86" s="53">
        <v>3</v>
      </c>
      <c r="C86" s="37" t="s">
        <v>147</v>
      </c>
      <c r="D86" s="38">
        <v>38859</v>
      </c>
      <c r="E86" s="39" t="s">
        <v>127</v>
      </c>
      <c r="F86" s="54">
        <v>0.50486111111110699</v>
      </c>
      <c r="G86" s="42"/>
      <c r="H86" s="41">
        <f t="shared" ca="1" si="2"/>
        <v>0.82659124816677276</v>
      </c>
      <c r="J86" s="41">
        <v>6</v>
      </c>
    </row>
    <row r="87" spans="1:13" s="41" customFormat="1" ht="32.25" customHeight="1" x14ac:dyDescent="0.15">
      <c r="A87" s="52">
        <v>68</v>
      </c>
      <c r="B87" s="53">
        <v>104</v>
      </c>
      <c r="C87" s="37" t="s">
        <v>122</v>
      </c>
      <c r="D87" s="38">
        <v>38458</v>
      </c>
      <c r="E87" s="39" t="s">
        <v>58</v>
      </c>
      <c r="F87" s="54">
        <v>0.50555555555555198</v>
      </c>
      <c r="G87" s="42"/>
      <c r="H87" s="41">
        <f t="shared" ca="1" si="2"/>
        <v>0.3370750869392638</v>
      </c>
      <c r="J87" s="41">
        <v>26</v>
      </c>
    </row>
    <row r="88" spans="1:13" s="41" customFormat="1" ht="32.25" customHeight="1" x14ac:dyDescent="0.15">
      <c r="A88" s="51">
        <v>69</v>
      </c>
      <c r="B88" s="53">
        <v>100</v>
      </c>
      <c r="C88" s="37" t="s">
        <v>137</v>
      </c>
      <c r="D88" s="38">
        <v>38614</v>
      </c>
      <c r="E88" s="39" t="s">
        <v>58</v>
      </c>
      <c r="F88" s="54">
        <v>0.50624999999999598</v>
      </c>
      <c r="G88" s="42"/>
      <c r="H88" s="41">
        <f t="shared" ca="1" si="2"/>
        <v>6.2282087460899582E-2</v>
      </c>
      <c r="J88" s="41">
        <v>29</v>
      </c>
    </row>
    <row r="89" spans="1:13" s="41" customFormat="1" ht="32.25" customHeight="1" x14ac:dyDescent="0.15">
      <c r="A89" s="52">
        <v>70</v>
      </c>
      <c r="B89" s="53">
        <v>43</v>
      </c>
      <c r="C89" s="37" t="s">
        <v>156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0.20613094973228463</v>
      </c>
      <c r="J89" s="41">
        <v>52</v>
      </c>
    </row>
    <row r="90" spans="1:13" s="41" customFormat="1" ht="32.25" customHeight="1" x14ac:dyDescent="0.15">
      <c r="A90" s="51">
        <v>71</v>
      </c>
      <c r="B90" s="53">
        <v>114</v>
      </c>
      <c r="C90" s="37" t="s">
        <v>145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0.92419350565562686</v>
      </c>
    </row>
    <row r="91" spans="1:13" s="41" customFormat="1" ht="32.25" customHeight="1" x14ac:dyDescent="0.15">
      <c r="A91" s="52">
        <v>72</v>
      </c>
      <c r="B91" s="53">
        <v>110</v>
      </c>
      <c r="C91" s="37" t="s">
        <v>93</v>
      </c>
      <c r="D91" s="38">
        <v>38375</v>
      </c>
      <c r="E91" s="39" t="s">
        <v>67</v>
      </c>
      <c r="F91" s="54">
        <v>0.50833333333332897</v>
      </c>
      <c r="G91" s="42"/>
      <c r="H91" s="41">
        <f t="shared" ca="1" si="2"/>
        <v>0.58251529333009522</v>
      </c>
    </row>
    <row r="92" spans="1:13" s="41" customFormat="1" ht="32.25" customHeight="1" x14ac:dyDescent="0.15">
      <c r="A92" s="51">
        <v>73</v>
      </c>
      <c r="B92" s="53">
        <v>83</v>
      </c>
      <c r="C92" s="37" t="s">
        <v>65</v>
      </c>
      <c r="D92" s="38">
        <v>38944</v>
      </c>
      <c r="E92" s="39" t="s">
        <v>60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15">
      <c r="A93" s="52">
        <v>74</v>
      </c>
      <c r="B93" s="53">
        <v>44</v>
      </c>
      <c r="C93" s="37" t="s">
        <v>159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0.50257895148271514</v>
      </c>
      <c r="J93" s="41">
        <v>16</v>
      </c>
    </row>
    <row r="94" spans="1:13" s="41" customFormat="1" ht="32.25" customHeight="1" x14ac:dyDescent="0.15">
      <c r="A94" s="51">
        <v>75</v>
      </c>
      <c r="B94" s="53">
        <v>54</v>
      </c>
      <c r="C94" s="37" t="s">
        <v>157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0.40276723984998986</v>
      </c>
      <c r="J94" s="41">
        <v>14</v>
      </c>
    </row>
    <row r="95" spans="1:13" s="41" customFormat="1" ht="32.25" customHeight="1" x14ac:dyDescent="0.15">
      <c r="A95" s="52">
        <v>76</v>
      </c>
      <c r="B95" s="53">
        <v>88</v>
      </c>
      <c r="C95" s="37" t="s">
        <v>95</v>
      </c>
      <c r="D95" s="38">
        <v>39346</v>
      </c>
      <c r="E95" s="39" t="s">
        <v>60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15">
      <c r="A96" s="51">
        <v>77</v>
      </c>
      <c r="B96" s="53">
        <v>41</v>
      </c>
      <c r="C96" s="37" t="s">
        <v>148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0.51140297730502582</v>
      </c>
      <c r="I96" s="43"/>
      <c r="J96" s="43">
        <v>68</v>
      </c>
      <c r="K96" s="43"/>
    </row>
    <row r="97" spans="1:13" s="41" customFormat="1" ht="32.25" customHeight="1" x14ac:dyDescent="0.15">
      <c r="A97" s="52">
        <v>78</v>
      </c>
      <c r="B97" s="53">
        <v>69</v>
      </c>
      <c r="C97" s="37" t="s">
        <v>59</v>
      </c>
      <c r="D97" s="38">
        <v>38564</v>
      </c>
      <c r="E97" s="39" t="s">
        <v>60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15">
      <c r="A98" s="51">
        <v>79</v>
      </c>
      <c r="B98" s="53">
        <v>108</v>
      </c>
      <c r="C98" s="37" t="s">
        <v>79</v>
      </c>
      <c r="D98" s="38">
        <v>38452</v>
      </c>
      <c r="E98" s="39" t="s">
        <v>67</v>
      </c>
      <c r="F98" s="54">
        <v>0.51319444444443996</v>
      </c>
      <c r="G98" s="46"/>
      <c r="H98" s="41">
        <f t="shared" ref="H98:H107" ca="1" si="3">RAND()</f>
        <v>0.689437231416832</v>
      </c>
      <c r="J98" s="41">
        <v>59</v>
      </c>
      <c r="L98" s="43"/>
      <c r="M98" s="43"/>
    </row>
    <row r="99" spans="1:13" s="41" customFormat="1" ht="32.25" customHeight="1" x14ac:dyDescent="0.15">
      <c r="A99" s="52">
        <v>80</v>
      </c>
      <c r="B99" s="53">
        <v>94</v>
      </c>
      <c r="C99" s="37" t="s">
        <v>71</v>
      </c>
      <c r="D99" s="38">
        <v>38419</v>
      </c>
      <c r="E99" s="39" t="s">
        <v>72</v>
      </c>
      <c r="F99" s="54">
        <v>0.51388888888888395</v>
      </c>
      <c r="G99" s="46"/>
      <c r="H99" s="41">
        <f t="shared" ca="1" si="3"/>
        <v>0.77701773670911389</v>
      </c>
      <c r="J99" s="41">
        <v>74</v>
      </c>
    </row>
    <row r="100" spans="1:13" s="41" customFormat="1" ht="32.25" customHeight="1" x14ac:dyDescent="0.15">
      <c r="A100" s="51">
        <v>81</v>
      </c>
      <c r="B100" s="53">
        <v>80</v>
      </c>
      <c r="C100" s="37" t="s">
        <v>64</v>
      </c>
      <c r="D100" s="38">
        <v>38425</v>
      </c>
      <c r="E100" s="39" t="s">
        <v>60</v>
      </c>
      <c r="F100" s="54">
        <v>0.51458333333332895</v>
      </c>
      <c r="G100" s="46"/>
      <c r="H100" s="41">
        <f t="shared" ca="1" si="3"/>
        <v>0.3072590679162196</v>
      </c>
    </row>
    <row r="101" spans="1:13" s="41" customFormat="1" ht="32.25" customHeight="1" x14ac:dyDescent="0.15">
      <c r="A101" s="52">
        <v>82</v>
      </c>
      <c r="B101" s="53">
        <v>77</v>
      </c>
      <c r="C101" s="37" t="s">
        <v>128</v>
      </c>
      <c r="D101" s="38">
        <v>38730</v>
      </c>
      <c r="E101" s="39" t="s">
        <v>60</v>
      </c>
      <c r="F101" s="54">
        <v>0.51527777777777295</v>
      </c>
      <c r="G101" s="46"/>
      <c r="H101" s="41">
        <f t="shared" ca="1" si="3"/>
        <v>0.2590806701025391</v>
      </c>
      <c r="J101" s="41">
        <v>25</v>
      </c>
    </row>
    <row r="102" spans="1:13" s="41" customFormat="1" ht="32.25" customHeight="1" x14ac:dyDescent="0.15">
      <c r="A102" s="51">
        <v>83</v>
      </c>
      <c r="B102" s="53">
        <v>27</v>
      </c>
      <c r="C102" s="37" t="s">
        <v>121</v>
      </c>
      <c r="D102" s="38">
        <v>38388</v>
      </c>
      <c r="E102" s="39" t="s">
        <v>97</v>
      </c>
      <c r="F102" s="54">
        <v>0.51597222222221795</v>
      </c>
      <c r="G102" s="46"/>
      <c r="H102" s="41">
        <f t="shared" ca="1" si="3"/>
        <v>0.26224172782152066</v>
      </c>
      <c r="J102" s="41">
        <v>50</v>
      </c>
    </row>
    <row r="103" spans="1:13" s="41" customFormat="1" ht="32.25" customHeight="1" x14ac:dyDescent="0.15">
      <c r="A103" s="52">
        <v>84</v>
      </c>
      <c r="B103" s="53">
        <v>12</v>
      </c>
      <c r="C103" s="37" t="s">
        <v>81</v>
      </c>
      <c r="D103" s="38">
        <v>38822</v>
      </c>
      <c r="E103" s="39" t="s">
        <v>82</v>
      </c>
      <c r="F103" s="54">
        <v>0.51666666666666194</v>
      </c>
      <c r="G103" s="47"/>
      <c r="H103" s="41">
        <f t="shared" ca="1" si="3"/>
        <v>0.50158225014331681</v>
      </c>
      <c r="I103" s="43"/>
      <c r="J103" s="43">
        <v>43</v>
      </c>
      <c r="K103" s="43"/>
    </row>
    <row r="104" spans="1:13" s="41" customFormat="1" ht="32.25" customHeight="1" x14ac:dyDescent="0.15">
      <c r="A104" s="51">
        <v>85</v>
      </c>
      <c r="B104" s="53">
        <v>52</v>
      </c>
      <c r="C104" s="37" t="s">
        <v>152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0.86133134025358304</v>
      </c>
      <c r="J104" s="41">
        <v>38</v>
      </c>
    </row>
    <row r="105" spans="1:13" s="41" customFormat="1" ht="32.25" customHeight="1" x14ac:dyDescent="0.15">
      <c r="A105" s="52">
        <v>86</v>
      </c>
      <c r="B105" s="53">
        <v>34</v>
      </c>
      <c r="C105" s="37" t="s">
        <v>133</v>
      </c>
      <c r="D105" s="38">
        <v>38806</v>
      </c>
      <c r="E105" s="39" t="s">
        <v>85</v>
      </c>
      <c r="F105" s="54">
        <v>0.51805555555555105</v>
      </c>
      <c r="G105" s="46"/>
      <c r="H105" s="41">
        <f t="shared" ca="1" si="3"/>
        <v>0.31047804158305992</v>
      </c>
    </row>
    <row r="106" spans="1:13" s="41" customFormat="1" ht="32.25" customHeight="1" x14ac:dyDescent="0.15">
      <c r="A106" s="51">
        <v>87</v>
      </c>
      <c r="B106" s="53">
        <v>68</v>
      </c>
      <c r="C106" s="37" t="s">
        <v>113</v>
      </c>
      <c r="D106" s="38">
        <v>39306</v>
      </c>
      <c r="E106" s="39" t="s">
        <v>60</v>
      </c>
      <c r="F106" s="54">
        <v>0.51874999999999505</v>
      </c>
      <c r="G106" s="46"/>
      <c r="H106" s="41">
        <f t="shared" ca="1" si="3"/>
        <v>0.23867444577192987</v>
      </c>
      <c r="J106" s="41">
        <v>9</v>
      </c>
    </row>
    <row r="107" spans="1:13" s="41" customFormat="1" ht="32.25" customHeight="1" x14ac:dyDescent="0.15">
      <c r="A107" s="52">
        <v>88</v>
      </c>
      <c r="B107" s="53">
        <v>8</v>
      </c>
      <c r="C107" s="37" t="s">
        <v>98</v>
      </c>
      <c r="D107" s="38">
        <v>38371</v>
      </c>
      <c r="E107" s="39" t="s">
        <v>92</v>
      </c>
      <c r="F107" s="54">
        <v>0.51944444444443905</v>
      </c>
      <c r="G107" s="46"/>
      <c r="H107" s="41">
        <f t="shared" ca="1" si="3"/>
        <v>0.47019888989945957</v>
      </c>
    </row>
    <row r="108" spans="1:13" s="41" customFormat="1" ht="32.25" customHeight="1" x14ac:dyDescent="0.15">
      <c r="A108" s="51">
        <v>89</v>
      </c>
      <c r="B108" s="53">
        <v>4</v>
      </c>
      <c r="C108" s="37" t="s">
        <v>126</v>
      </c>
      <c r="D108" s="38">
        <v>38750</v>
      </c>
      <c r="E108" s="39" t="s">
        <v>127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15">
      <c r="A109" s="52">
        <v>90</v>
      </c>
      <c r="B109" s="53">
        <v>90</v>
      </c>
      <c r="C109" s="37" t="s">
        <v>104</v>
      </c>
      <c r="D109" s="38">
        <v>39347</v>
      </c>
      <c r="E109" s="39" t="s">
        <v>60</v>
      </c>
      <c r="F109" s="54">
        <v>0.52083333333332804</v>
      </c>
      <c r="G109" s="46"/>
      <c r="H109" s="41">
        <f t="shared" ref="H109:H117" ca="1" si="4">RAND()</f>
        <v>0.76617715286734245</v>
      </c>
      <c r="J109" s="41">
        <v>63</v>
      </c>
    </row>
    <row r="110" spans="1:13" s="41" customFormat="1" ht="32.25" customHeight="1" x14ac:dyDescent="0.15">
      <c r="A110" s="62">
        <v>91</v>
      </c>
      <c r="B110" s="53">
        <v>84</v>
      </c>
      <c r="C110" s="37" t="s">
        <v>55</v>
      </c>
      <c r="D110" s="38">
        <v>38828</v>
      </c>
      <c r="E110" s="39" t="s">
        <v>60</v>
      </c>
      <c r="F110" s="54">
        <v>0.52152777777777304</v>
      </c>
      <c r="G110" s="63"/>
      <c r="H110" s="41">
        <f t="shared" ca="1" si="4"/>
        <v>0.74892103464988724</v>
      </c>
      <c r="J110" s="41">
        <v>22</v>
      </c>
    </row>
    <row r="111" spans="1:13" s="41" customFormat="1" ht="32.25" customHeight="1" x14ac:dyDescent="0.15">
      <c r="A111" s="62">
        <v>92</v>
      </c>
      <c r="B111" s="53">
        <v>99</v>
      </c>
      <c r="C111" s="37" t="s">
        <v>141</v>
      </c>
      <c r="D111" s="38">
        <v>38916</v>
      </c>
      <c r="E111" s="39" t="s">
        <v>72</v>
      </c>
      <c r="F111" s="54">
        <v>0.52222222222221704</v>
      </c>
      <c r="G111" s="63"/>
      <c r="H111" s="41">
        <f t="shared" ca="1" si="4"/>
        <v>0.7220720977561591</v>
      </c>
      <c r="J111" s="41">
        <v>51</v>
      </c>
    </row>
    <row r="112" spans="1:13" s="41" customFormat="1" ht="32.25" customHeight="1" x14ac:dyDescent="0.15">
      <c r="A112" s="62">
        <v>93</v>
      </c>
      <c r="B112" s="53">
        <v>50</v>
      </c>
      <c r="C112" s="37" t="s">
        <v>123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0.52767604237602861</v>
      </c>
      <c r="J112" s="41">
        <v>62</v>
      </c>
    </row>
    <row r="113" spans="1:13" s="41" customFormat="1" ht="32.25" customHeight="1" x14ac:dyDescent="0.15">
      <c r="A113" s="62">
        <v>94</v>
      </c>
      <c r="B113" s="53">
        <v>33</v>
      </c>
      <c r="C113" s="37" t="s">
        <v>100</v>
      </c>
      <c r="D113" s="38">
        <v>38970</v>
      </c>
      <c r="E113" s="39" t="s">
        <v>85</v>
      </c>
      <c r="F113" s="54">
        <v>0.52361111111110603</v>
      </c>
      <c r="G113" s="63"/>
      <c r="H113" s="41">
        <f t="shared" ca="1" si="4"/>
        <v>0.2215539839677102</v>
      </c>
      <c r="J113" s="41">
        <v>44</v>
      </c>
    </row>
    <row r="114" spans="1:13" s="41" customFormat="1" ht="32.25" customHeight="1" x14ac:dyDescent="0.15">
      <c r="A114" s="62">
        <v>95</v>
      </c>
      <c r="B114" s="53">
        <v>22</v>
      </c>
      <c r="C114" s="37" t="s">
        <v>90</v>
      </c>
      <c r="D114" s="38">
        <v>38477</v>
      </c>
      <c r="E114" s="39" t="s">
        <v>171</v>
      </c>
      <c r="F114" s="54">
        <v>0.52430555555555003</v>
      </c>
      <c r="G114" s="63"/>
      <c r="H114" s="41">
        <f t="shared" ca="1" si="4"/>
        <v>0.54065386214398781</v>
      </c>
    </row>
    <row r="115" spans="1:13" s="41" customFormat="1" ht="32.25" customHeight="1" x14ac:dyDescent="0.15">
      <c r="A115" s="62">
        <v>96</v>
      </c>
      <c r="B115" s="53">
        <v>14</v>
      </c>
      <c r="C115" s="37" t="s">
        <v>86</v>
      </c>
      <c r="D115" s="38">
        <v>38756</v>
      </c>
      <c r="E115" s="39" t="s">
        <v>82</v>
      </c>
      <c r="F115" s="54">
        <v>0.52499999999999403</v>
      </c>
      <c r="G115" s="63"/>
      <c r="H115" s="41">
        <f t="shared" ca="1" si="4"/>
        <v>0.30057054529410188</v>
      </c>
      <c r="J115" s="41">
        <v>61</v>
      </c>
    </row>
    <row r="116" spans="1:13" s="41" customFormat="1" ht="32.25" customHeight="1" x14ac:dyDescent="0.15">
      <c r="A116" s="62">
        <v>97</v>
      </c>
      <c r="B116" s="53">
        <v>116</v>
      </c>
      <c r="C116" s="37" t="s">
        <v>78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0.22554546235883277</v>
      </c>
      <c r="J116" s="41">
        <v>4</v>
      </c>
      <c r="L116" s="43"/>
      <c r="M116" s="43" t="s">
        <v>24</v>
      </c>
    </row>
    <row r="117" spans="1:13" s="41" customFormat="1" ht="32.25" customHeight="1" x14ac:dyDescent="0.15">
      <c r="A117" s="62">
        <v>98</v>
      </c>
      <c r="B117" s="53">
        <v>75</v>
      </c>
      <c r="C117" s="37" t="s">
        <v>89</v>
      </c>
      <c r="D117" s="38">
        <v>38983</v>
      </c>
      <c r="E117" s="39" t="s">
        <v>60</v>
      </c>
      <c r="F117" s="54">
        <v>0.52638888888888302</v>
      </c>
      <c r="G117" s="64" t="s">
        <v>30</v>
      </c>
      <c r="H117" s="41">
        <f t="shared" ca="1" si="4"/>
        <v>0.62527770281537642</v>
      </c>
      <c r="J117" s="41">
        <v>66</v>
      </c>
    </row>
  </sheetData>
  <sortState xmlns:xlrd2="http://schemas.microsoft.com/office/spreadsheetml/2017/richdata2"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N163"/>
  <sheetViews>
    <sheetView tabSelected="1" zoomScale="98" zoomScaleNormal="98" zoomScaleSheetLayoutView="86" zoomScalePageLayoutView="64" workbookViewId="0">
      <selection activeCell="U24" sqref="U24"/>
    </sheetView>
  </sheetViews>
  <sheetFormatPr baseColWidth="10" defaultColWidth="9" defaultRowHeight="14" x14ac:dyDescent="0.15"/>
  <cols>
    <col min="1" max="1" width="6.1640625" style="65" customWidth="1"/>
    <col min="2" max="2" width="6.1640625" style="96" customWidth="1"/>
    <col min="3" max="3" width="14.5" style="96" customWidth="1"/>
    <col min="4" max="4" width="19.83203125" style="65" customWidth="1"/>
    <col min="5" max="5" width="9.6640625" style="65" customWidth="1"/>
    <col min="6" max="6" width="8" style="65" customWidth="1"/>
    <col min="7" max="7" width="26.1640625" style="65" customWidth="1"/>
    <col min="8" max="8" width="15.6640625" style="65" customWidth="1"/>
    <col min="9" max="9" width="15.1640625" style="65" customWidth="1"/>
    <col min="10" max="10" width="9.5" style="65" customWidth="1"/>
    <col min="11" max="11" width="11.83203125" style="65" customWidth="1"/>
    <col min="12" max="12" width="12.83203125" style="65" customWidth="1"/>
    <col min="13" max="13" width="10.1640625" style="65" hidden="1" customWidth="1"/>
    <col min="14" max="14" width="0" style="65" hidden="1" customWidth="1"/>
    <col min="15" max="16384" width="9" style="65"/>
  </cols>
  <sheetData>
    <row r="1" spans="1:12" ht="23.25" customHeight="1" x14ac:dyDescent="0.15">
      <c r="A1" s="236" t="s">
        <v>37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23.25" customHeight="1" x14ac:dyDescent="0.15">
      <c r="A2" s="236" t="s">
        <v>187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23.25" customHeight="1" x14ac:dyDescent="0.15">
      <c r="A3" s="236" t="s">
        <v>38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2" ht="69.75" customHeight="1" x14ac:dyDescent="0.15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ht="12.75" customHeight="1" x14ac:dyDescent="0.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9" x14ac:dyDescent="0.15">
      <c r="A6" s="238" t="s">
        <v>188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</row>
    <row r="7" spans="1:12" s="67" customFormat="1" ht="20.25" customHeight="1" x14ac:dyDescent="0.15">
      <c r="A7" s="235" t="s">
        <v>39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</row>
    <row r="8" spans="1:12" s="67" customFormat="1" ht="27" customHeight="1" thickBot="1" x14ac:dyDescent="0.2">
      <c r="A8" s="216" t="s">
        <v>189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1:12" ht="18" customHeight="1" thickTop="1" x14ac:dyDescent="0.15">
      <c r="A9" s="227" t="s">
        <v>40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9"/>
    </row>
    <row r="10" spans="1:12" ht="18" customHeight="1" x14ac:dyDescent="0.15">
      <c r="A10" s="230" t="s">
        <v>191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2"/>
    </row>
    <row r="11" spans="1:12" ht="19.5" customHeight="1" x14ac:dyDescent="0.15">
      <c r="A11" s="230" t="s">
        <v>190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2"/>
    </row>
    <row r="12" spans="1:12" ht="8.25" customHeight="1" x14ac:dyDescent="0.15">
      <c r="A12" s="217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9"/>
    </row>
    <row r="13" spans="1:12" ht="16" x14ac:dyDescent="0.2">
      <c r="A13" s="68" t="s">
        <v>192</v>
      </c>
      <c r="B13" s="69"/>
      <c r="C13" s="97"/>
      <c r="D13" s="98"/>
      <c r="E13" s="70"/>
      <c r="F13" s="70"/>
      <c r="G13" s="155" t="s">
        <v>471</v>
      </c>
      <c r="H13" s="70"/>
      <c r="I13" s="70"/>
      <c r="J13" s="70"/>
      <c r="K13" s="71"/>
      <c r="L13" s="72" t="s">
        <v>458</v>
      </c>
    </row>
    <row r="14" spans="1:12" ht="16" x14ac:dyDescent="0.15">
      <c r="A14" s="73" t="s">
        <v>470</v>
      </c>
      <c r="B14" s="74"/>
      <c r="C14" s="99"/>
      <c r="D14" s="100"/>
      <c r="E14" s="75"/>
      <c r="F14" s="75"/>
      <c r="G14" s="156" t="s">
        <v>472</v>
      </c>
      <c r="H14" s="75"/>
      <c r="I14" s="75"/>
      <c r="J14" s="75"/>
      <c r="K14" s="76"/>
      <c r="L14" s="77" t="s">
        <v>193</v>
      </c>
    </row>
    <row r="15" spans="1:12" ht="15" x14ac:dyDescent="0.15">
      <c r="A15" s="220" t="s">
        <v>8</v>
      </c>
      <c r="B15" s="221"/>
      <c r="C15" s="221"/>
      <c r="D15" s="221"/>
      <c r="E15" s="221"/>
      <c r="F15" s="221"/>
      <c r="G15" s="222"/>
      <c r="H15" s="223" t="s">
        <v>9</v>
      </c>
      <c r="I15" s="221"/>
      <c r="J15" s="221"/>
      <c r="K15" s="221"/>
      <c r="L15" s="224"/>
    </row>
    <row r="16" spans="1:12" ht="15" x14ac:dyDescent="0.15">
      <c r="A16" s="78" t="s">
        <v>10</v>
      </c>
      <c r="B16" s="79"/>
      <c r="C16" s="79"/>
      <c r="D16" s="80"/>
      <c r="E16" s="81"/>
      <c r="F16" s="80"/>
      <c r="G16" s="82"/>
      <c r="H16" s="83" t="s">
        <v>454</v>
      </c>
      <c r="I16" s="84"/>
      <c r="J16" s="84"/>
      <c r="K16" s="84"/>
      <c r="L16" s="85"/>
    </row>
    <row r="17" spans="1:14" ht="15" x14ac:dyDescent="0.15">
      <c r="A17" s="78" t="s">
        <v>12</v>
      </c>
      <c r="B17" s="79"/>
      <c r="C17" s="79"/>
      <c r="D17" s="86"/>
      <c r="E17" s="81"/>
      <c r="F17" s="80"/>
      <c r="G17" s="171" t="s">
        <v>456</v>
      </c>
      <c r="H17" s="83" t="s">
        <v>168</v>
      </c>
      <c r="I17" s="84"/>
      <c r="J17" s="84"/>
      <c r="K17" s="84"/>
      <c r="L17" s="85"/>
    </row>
    <row r="18" spans="1:14" ht="15" x14ac:dyDescent="0.15">
      <c r="A18" s="78" t="s">
        <v>14</v>
      </c>
      <c r="B18" s="79"/>
      <c r="C18" s="79"/>
      <c r="D18" s="86"/>
      <c r="E18" s="81"/>
      <c r="F18" s="80"/>
      <c r="G18" s="171" t="s">
        <v>455</v>
      </c>
      <c r="H18" s="83" t="s">
        <v>169</v>
      </c>
      <c r="I18" s="84"/>
      <c r="J18" s="84"/>
      <c r="K18" s="84"/>
      <c r="L18" s="85"/>
    </row>
    <row r="19" spans="1:14" ht="16" thickBot="1" x14ac:dyDescent="0.2">
      <c r="A19" s="78" t="s">
        <v>16</v>
      </c>
      <c r="B19" s="87"/>
      <c r="C19" s="87"/>
      <c r="D19" s="88"/>
      <c r="E19" s="88"/>
      <c r="F19" s="88"/>
      <c r="G19" s="172" t="s">
        <v>457</v>
      </c>
      <c r="H19" s="83" t="s">
        <v>459</v>
      </c>
      <c r="I19" s="84"/>
      <c r="J19" s="84">
        <v>577.4</v>
      </c>
      <c r="K19" s="107"/>
      <c r="L19" s="195">
        <v>5</v>
      </c>
    </row>
    <row r="20" spans="1:14" ht="9.75" customHeight="1" thickTop="1" thickBot="1" x14ac:dyDescent="0.2">
      <c r="A20" s="90"/>
      <c r="B20" s="89"/>
      <c r="C20" s="89"/>
      <c r="D20" s="90"/>
      <c r="E20" s="90"/>
      <c r="F20" s="90"/>
      <c r="G20" s="90"/>
      <c r="H20" s="90"/>
      <c r="I20" s="90"/>
      <c r="J20" s="90"/>
      <c r="K20" s="90"/>
      <c r="L20" s="90"/>
    </row>
    <row r="21" spans="1:14" s="91" customFormat="1" ht="30.75" customHeight="1" thickTop="1" x14ac:dyDescent="0.15">
      <c r="A21" s="165" t="s">
        <v>41</v>
      </c>
      <c r="B21" s="166" t="s">
        <v>19</v>
      </c>
      <c r="C21" s="166" t="s">
        <v>42</v>
      </c>
      <c r="D21" s="166" t="s">
        <v>20</v>
      </c>
      <c r="E21" s="166" t="s">
        <v>21</v>
      </c>
      <c r="F21" s="166" t="s">
        <v>43</v>
      </c>
      <c r="G21" s="166" t="s">
        <v>22</v>
      </c>
      <c r="H21" s="179" t="s">
        <v>44</v>
      </c>
      <c r="I21" s="179" t="s">
        <v>45</v>
      </c>
      <c r="J21" s="166" t="s">
        <v>46</v>
      </c>
      <c r="K21" s="167" t="s">
        <v>47</v>
      </c>
      <c r="L21" s="168" t="s">
        <v>23</v>
      </c>
      <c r="M21" s="153" t="s">
        <v>52</v>
      </c>
      <c r="N21" s="154" t="s">
        <v>53</v>
      </c>
    </row>
    <row r="22" spans="1:14" ht="26.25" customHeight="1" x14ac:dyDescent="0.15">
      <c r="A22" s="176">
        <v>1</v>
      </c>
      <c r="B22" s="177">
        <v>141</v>
      </c>
      <c r="C22" s="177">
        <v>10015848063</v>
      </c>
      <c r="D22" s="102" t="s">
        <v>225</v>
      </c>
      <c r="E22" s="192">
        <v>36268</v>
      </c>
      <c r="F22" s="93" t="s">
        <v>180</v>
      </c>
      <c r="G22" s="184" t="s">
        <v>92</v>
      </c>
      <c r="H22" s="188">
        <v>0.5779050925925926</v>
      </c>
      <c r="I22" s="189"/>
      <c r="J22" s="185">
        <f>$J$19/(HOUR(H22)+MINUTE(H22)/60+SECOND(H22)/3600)</f>
        <v>41.630249744647614</v>
      </c>
      <c r="K22" s="95"/>
      <c r="L22" s="115"/>
      <c r="M22" s="101">
        <v>0.52470358796296301</v>
      </c>
      <c r="N22" s="169">
        <v>0.51249999999999596</v>
      </c>
    </row>
    <row r="23" spans="1:14" ht="27.75" customHeight="1" x14ac:dyDescent="0.15">
      <c r="A23" s="176">
        <v>2</v>
      </c>
      <c r="B23" s="177">
        <v>79</v>
      </c>
      <c r="C23" s="177">
        <v>10015958605</v>
      </c>
      <c r="D23" s="102" t="s">
        <v>453</v>
      </c>
      <c r="E23" s="192">
        <v>35886</v>
      </c>
      <c r="F23" s="93" t="s">
        <v>180</v>
      </c>
      <c r="G23" s="184" t="s">
        <v>221</v>
      </c>
      <c r="H23" s="188">
        <v>0.57799768518518524</v>
      </c>
      <c r="I23" s="190">
        <f>H23-$H$22</f>
        <v>9.2592592592644074E-5</v>
      </c>
      <c r="J23" s="185">
        <f t="shared" ref="J23:J76" si="0">$J$19/(HOUR(H23)+MINUTE(H23)/60+SECOND(H23)/3600)</f>
        <v>41.623580768537614</v>
      </c>
      <c r="K23" s="95"/>
      <c r="L23" s="115"/>
      <c r="M23" s="101">
        <v>0.5149914351851852</v>
      </c>
      <c r="N23" s="169">
        <v>0.50277777777777399</v>
      </c>
    </row>
    <row r="24" spans="1:14" ht="27.75" customHeight="1" x14ac:dyDescent="0.15">
      <c r="A24" s="176">
        <v>3</v>
      </c>
      <c r="B24" s="177">
        <v>142</v>
      </c>
      <c r="C24" s="177">
        <v>10010201350</v>
      </c>
      <c r="D24" s="102" t="s">
        <v>204</v>
      </c>
      <c r="E24" s="192">
        <v>35485</v>
      </c>
      <c r="F24" s="104" t="s">
        <v>180</v>
      </c>
      <c r="G24" s="184" t="s">
        <v>92</v>
      </c>
      <c r="H24" s="188">
        <v>0.57840277777777771</v>
      </c>
      <c r="I24" s="190">
        <f t="shared" ref="I24:I76" si="1">H24-$H$22</f>
        <v>4.9768518518511495E-4</v>
      </c>
      <c r="J24" s="185">
        <f t="shared" si="0"/>
        <v>41.594429103133628</v>
      </c>
      <c r="K24" s="95"/>
      <c r="L24" s="116"/>
      <c r="M24" s="101">
        <v>0.47557743055555557</v>
      </c>
      <c r="N24" s="169">
        <v>0.46319444444444402</v>
      </c>
    </row>
    <row r="25" spans="1:14" ht="27.75" customHeight="1" x14ac:dyDescent="0.15">
      <c r="A25" s="176">
        <v>4</v>
      </c>
      <c r="B25" s="177">
        <v>35</v>
      </c>
      <c r="C25" s="177">
        <v>10002670110</v>
      </c>
      <c r="D25" s="102" t="s">
        <v>289</v>
      </c>
      <c r="E25" s="192">
        <v>29683</v>
      </c>
      <c r="F25" s="104" t="s">
        <v>178</v>
      </c>
      <c r="G25" s="184" t="s">
        <v>197</v>
      </c>
      <c r="H25" s="188">
        <v>0.57855324074074077</v>
      </c>
      <c r="I25" s="190">
        <f t="shared" si="1"/>
        <v>6.4814814814817545E-4</v>
      </c>
      <c r="J25" s="185">
        <f t="shared" si="0"/>
        <v>41.583611739052152</v>
      </c>
      <c r="K25" s="95"/>
      <c r="L25" s="115"/>
      <c r="M25" s="101">
        <v>0.50898958333333333</v>
      </c>
      <c r="N25" s="169">
        <v>0.49652777777777501</v>
      </c>
    </row>
    <row r="26" spans="1:14" ht="27.75" customHeight="1" x14ac:dyDescent="0.15">
      <c r="A26" s="176">
        <v>5</v>
      </c>
      <c r="B26" s="177">
        <v>139</v>
      </c>
      <c r="C26" s="177">
        <v>10036058217</v>
      </c>
      <c r="D26" s="102" t="s">
        <v>207</v>
      </c>
      <c r="E26" s="192" t="s">
        <v>208</v>
      </c>
      <c r="F26" s="93" t="s">
        <v>180</v>
      </c>
      <c r="G26" s="184" t="s">
        <v>92</v>
      </c>
      <c r="H26" s="188">
        <v>0.57935185185185178</v>
      </c>
      <c r="I26" s="190">
        <f t="shared" si="1"/>
        <v>1.4467592592591894E-3</v>
      </c>
      <c r="J26" s="185">
        <f t="shared" si="0"/>
        <v>41.526290554578864</v>
      </c>
      <c r="K26" s="95"/>
      <c r="L26" s="115"/>
      <c r="M26" s="101">
        <v>0.52706354166666669</v>
      </c>
      <c r="N26" s="169">
        <v>0.51458333333332895</v>
      </c>
    </row>
    <row r="27" spans="1:14" ht="27.75" customHeight="1" x14ac:dyDescent="0.15">
      <c r="A27" s="176">
        <v>6</v>
      </c>
      <c r="B27" s="177">
        <v>67</v>
      </c>
      <c r="C27" s="177">
        <v>10014388417</v>
      </c>
      <c r="D27" s="102" t="s">
        <v>253</v>
      </c>
      <c r="E27" s="192" t="s">
        <v>254</v>
      </c>
      <c r="F27" s="93" t="s">
        <v>180</v>
      </c>
      <c r="G27" s="184" t="s">
        <v>224</v>
      </c>
      <c r="H27" s="188">
        <v>0.5794907407407407</v>
      </c>
      <c r="I27" s="190">
        <f t="shared" si="1"/>
        <v>1.5856481481481E-3</v>
      </c>
      <c r="J27" s="185">
        <f t="shared" si="0"/>
        <v>41.516337780618358</v>
      </c>
      <c r="K27" s="95"/>
      <c r="L27" s="115"/>
      <c r="M27" s="101">
        <v>0.5216108796296296</v>
      </c>
      <c r="N27" s="169">
        <v>0.50902777777777397</v>
      </c>
    </row>
    <row r="28" spans="1:14" ht="27.75" customHeight="1" x14ac:dyDescent="0.15">
      <c r="A28" s="176">
        <v>7</v>
      </c>
      <c r="B28" s="177">
        <v>54</v>
      </c>
      <c r="C28" s="177">
        <v>10009737568</v>
      </c>
      <c r="D28" s="102" t="s">
        <v>205</v>
      </c>
      <c r="E28" s="192" t="s">
        <v>206</v>
      </c>
      <c r="F28" s="104" t="s">
        <v>178</v>
      </c>
      <c r="G28" s="184" t="s">
        <v>203</v>
      </c>
      <c r="H28" s="188">
        <v>0.57982638888888893</v>
      </c>
      <c r="I28" s="190">
        <f t="shared" si="1"/>
        <v>1.9212962962963376E-3</v>
      </c>
      <c r="J28" s="185">
        <f t="shared" si="0"/>
        <v>41.492304928438827</v>
      </c>
      <c r="K28" s="95"/>
      <c r="L28" s="115"/>
      <c r="M28" s="101">
        <v>0.49808935185185188</v>
      </c>
      <c r="N28" s="169">
        <v>0.485416666666664</v>
      </c>
    </row>
    <row r="29" spans="1:14" ht="27.75" customHeight="1" x14ac:dyDescent="0.15">
      <c r="A29" s="176">
        <v>8</v>
      </c>
      <c r="B29" s="177">
        <v>100</v>
      </c>
      <c r="C29" s="177">
        <v>10058295869</v>
      </c>
      <c r="D29" s="102" t="s">
        <v>226</v>
      </c>
      <c r="E29" s="192" t="s">
        <v>227</v>
      </c>
      <c r="F29" s="104" t="s">
        <v>180</v>
      </c>
      <c r="G29" s="184" t="s">
        <v>200</v>
      </c>
      <c r="H29" s="188">
        <v>0.57996527777777784</v>
      </c>
      <c r="I29" s="190">
        <f t="shared" si="1"/>
        <v>2.0601851851852482E-3</v>
      </c>
      <c r="J29" s="185">
        <f t="shared" si="0"/>
        <v>41.482368436807761</v>
      </c>
      <c r="K29" s="95"/>
      <c r="L29" s="115"/>
      <c r="M29" s="101">
        <v>0.48635578703703702</v>
      </c>
      <c r="N29" s="169">
        <v>0.47361111111110998</v>
      </c>
    </row>
    <row r="30" spans="1:14" ht="27.75" customHeight="1" x14ac:dyDescent="0.15">
      <c r="A30" s="176">
        <v>9</v>
      </c>
      <c r="B30" s="177">
        <v>43</v>
      </c>
      <c r="C30" s="177">
        <v>10007891134</v>
      </c>
      <c r="D30" s="102" t="s">
        <v>314</v>
      </c>
      <c r="E30" s="192" t="s">
        <v>315</v>
      </c>
      <c r="F30" s="104" t="s">
        <v>178</v>
      </c>
      <c r="G30" s="184" t="s">
        <v>465</v>
      </c>
      <c r="H30" s="188">
        <v>0.5800925925925926</v>
      </c>
      <c r="I30" s="190">
        <f t="shared" si="1"/>
        <v>2.1875000000000089E-3</v>
      </c>
      <c r="J30" s="185">
        <f t="shared" si="0"/>
        <v>41.473264166001591</v>
      </c>
      <c r="K30" s="95"/>
      <c r="L30" s="115"/>
      <c r="M30" s="101">
        <v>0.5342844907407408</v>
      </c>
      <c r="N30" s="169">
        <v>0.52152777777777304</v>
      </c>
    </row>
    <row r="31" spans="1:14" ht="27.75" customHeight="1" x14ac:dyDescent="0.15">
      <c r="A31" s="176">
        <v>10</v>
      </c>
      <c r="B31" s="177">
        <v>123</v>
      </c>
      <c r="C31" s="177">
        <v>10003057605</v>
      </c>
      <c r="D31" s="102" t="s">
        <v>324</v>
      </c>
      <c r="E31" s="192" t="s">
        <v>325</v>
      </c>
      <c r="F31" s="104" t="s">
        <v>180</v>
      </c>
      <c r="G31" s="184" t="s">
        <v>131</v>
      </c>
      <c r="H31" s="188">
        <v>0.5800925925925926</v>
      </c>
      <c r="I31" s="190">
        <f t="shared" si="1"/>
        <v>2.1875000000000089E-3</v>
      </c>
      <c r="J31" s="185">
        <f t="shared" si="0"/>
        <v>41.473264166001591</v>
      </c>
      <c r="K31" s="94"/>
      <c r="L31" s="116"/>
      <c r="M31" s="101">
        <v>0.47817696759259259</v>
      </c>
      <c r="N31" s="169">
        <v>0.46527777777777701</v>
      </c>
    </row>
    <row r="32" spans="1:14" ht="27.75" customHeight="1" x14ac:dyDescent="0.15">
      <c r="A32" s="176">
        <v>11</v>
      </c>
      <c r="B32" s="177">
        <v>125</v>
      </c>
      <c r="C32" s="177">
        <v>10008687847</v>
      </c>
      <c r="D32" s="102" t="s">
        <v>303</v>
      </c>
      <c r="E32" s="192" t="s">
        <v>304</v>
      </c>
      <c r="F32" s="104" t="s">
        <v>180</v>
      </c>
      <c r="G32" s="184" t="s">
        <v>131</v>
      </c>
      <c r="H32" s="188">
        <v>0.58052083333333326</v>
      </c>
      <c r="I32" s="190">
        <f t="shared" si="1"/>
        <v>2.6157407407406685E-3</v>
      </c>
      <c r="J32" s="185">
        <f t="shared" si="0"/>
        <v>41.442670016149293</v>
      </c>
      <c r="K32" s="95"/>
      <c r="L32" s="115"/>
      <c r="M32" s="101">
        <v>0.50597812500000006</v>
      </c>
      <c r="N32" s="169">
        <v>0.49305555555555303</v>
      </c>
    </row>
    <row r="33" spans="1:14" ht="27.75" customHeight="1" x14ac:dyDescent="0.15">
      <c r="A33" s="176">
        <v>12</v>
      </c>
      <c r="B33" s="177">
        <v>52</v>
      </c>
      <c r="C33" s="177">
        <v>10008705227</v>
      </c>
      <c r="D33" s="102" t="s">
        <v>201</v>
      </c>
      <c r="E33" s="192" t="s">
        <v>202</v>
      </c>
      <c r="F33" s="104" t="s">
        <v>180</v>
      </c>
      <c r="G33" s="184" t="s">
        <v>203</v>
      </c>
      <c r="H33" s="188">
        <v>0.58077546296296301</v>
      </c>
      <c r="I33" s="190">
        <f t="shared" si="1"/>
        <v>2.870370370370412E-3</v>
      </c>
      <c r="J33" s="185">
        <f t="shared" si="0"/>
        <v>41.424500288965504</v>
      </c>
      <c r="K33" s="95"/>
      <c r="L33" s="115"/>
      <c r="M33" s="101">
        <v>0.52681192129629628</v>
      </c>
      <c r="N33" s="169">
        <v>0.51388888888888395</v>
      </c>
    </row>
    <row r="34" spans="1:14" ht="27.75" customHeight="1" x14ac:dyDescent="0.15">
      <c r="A34" s="176">
        <v>13</v>
      </c>
      <c r="B34" s="177">
        <v>128</v>
      </c>
      <c r="C34" s="177">
        <v>10006346814</v>
      </c>
      <c r="D34" s="102" t="s">
        <v>318</v>
      </c>
      <c r="E34" s="192" t="s">
        <v>319</v>
      </c>
      <c r="F34" s="93" t="s">
        <v>180</v>
      </c>
      <c r="G34" s="184" t="s">
        <v>167</v>
      </c>
      <c r="H34" s="188">
        <v>0.58097222222222222</v>
      </c>
      <c r="I34" s="190">
        <f t="shared" si="1"/>
        <v>3.067129629629628E-3</v>
      </c>
      <c r="J34" s="185">
        <f t="shared" si="0"/>
        <v>41.410470953860866</v>
      </c>
      <c r="K34" s="95"/>
      <c r="L34" s="115"/>
      <c r="M34" s="101">
        <v>0.49626215277777774</v>
      </c>
      <c r="N34" s="169">
        <v>0.48333333333333101</v>
      </c>
    </row>
    <row r="35" spans="1:14" ht="27.75" customHeight="1" x14ac:dyDescent="0.15">
      <c r="A35" s="176">
        <v>14</v>
      </c>
      <c r="B35" s="177">
        <v>22</v>
      </c>
      <c r="C35" s="177">
        <v>10007891336</v>
      </c>
      <c r="D35" s="102" t="s">
        <v>274</v>
      </c>
      <c r="E35" s="192" t="s">
        <v>275</v>
      </c>
      <c r="F35" s="93" t="s">
        <v>178</v>
      </c>
      <c r="G35" s="184" t="s">
        <v>276</v>
      </c>
      <c r="H35" s="188">
        <v>0.58194444444444449</v>
      </c>
      <c r="I35" s="190">
        <f t="shared" si="1"/>
        <v>4.0393518518518912E-3</v>
      </c>
      <c r="J35" s="185">
        <f t="shared" si="0"/>
        <v>41.341288782816228</v>
      </c>
      <c r="K35" s="95"/>
      <c r="L35" s="115"/>
      <c r="M35" s="101">
        <v>0.5005046296296296</v>
      </c>
      <c r="N35" s="169">
        <v>0.48749999999999799</v>
      </c>
    </row>
    <row r="36" spans="1:14" ht="27.75" customHeight="1" x14ac:dyDescent="0.15">
      <c r="A36" s="176">
        <v>15</v>
      </c>
      <c r="B36" s="177">
        <v>102</v>
      </c>
      <c r="C36" s="177">
        <v>10036028410</v>
      </c>
      <c r="D36" s="102" t="s">
        <v>233</v>
      </c>
      <c r="E36" s="192" t="s">
        <v>234</v>
      </c>
      <c r="F36" s="104" t="s">
        <v>180</v>
      </c>
      <c r="G36" s="184" t="s">
        <v>200</v>
      </c>
      <c r="H36" s="188">
        <v>0.58196759259259256</v>
      </c>
      <c r="I36" s="190">
        <f t="shared" si="1"/>
        <v>4.0624999999999689E-3</v>
      </c>
      <c r="J36" s="185">
        <f t="shared" si="0"/>
        <v>41.339644405552683</v>
      </c>
      <c r="K36" s="95"/>
      <c r="L36" s="115"/>
      <c r="M36" s="101">
        <v>0.49360636574074074</v>
      </c>
      <c r="N36" s="169">
        <v>0.48055555555555401</v>
      </c>
    </row>
    <row r="37" spans="1:14" ht="27.75" customHeight="1" x14ac:dyDescent="0.15">
      <c r="A37" s="176">
        <v>16</v>
      </c>
      <c r="B37" s="177">
        <v>74</v>
      </c>
      <c r="C37" s="177">
        <v>10034942919</v>
      </c>
      <c r="D37" s="102" t="s">
        <v>268</v>
      </c>
      <c r="E37" s="192" t="s">
        <v>269</v>
      </c>
      <c r="F37" s="104" t="s">
        <v>180</v>
      </c>
      <c r="G37" s="184" t="s">
        <v>218</v>
      </c>
      <c r="H37" s="188">
        <v>0.58209490740740744</v>
      </c>
      <c r="I37" s="190">
        <f t="shared" si="1"/>
        <v>4.1898148148148406E-3</v>
      </c>
      <c r="J37" s="185">
        <f t="shared" si="0"/>
        <v>41.33060266836339</v>
      </c>
      <c r="K37" s="95"/>
      <c r="L37" s="115"/>
      <c r="M37" s="101">
        <v>0.49437152777777776</v>
      </c>
      <c r="N37" s="169">
        <v>0.48124999999999801</v>
      </c>
    </row>
    <row r="38" spans="1:14" ht="27.75" customHeight="1" x14ac:dyDescent="0.15">
      <c r="A38" s="176">
        <v>17</v>
      </c>
      <c r="B38" s="177">
        <v>23</v>
      </c>
      <c r="C38" s="177">
        <v>10076580672</v>
      </c>
      <c r="D38" s="102" t="s">
        <v>316</v>
      </c>
      <c r="E38" s="192" t="s">
        <v>317</v>
      </c>
      <c r="F38" s="93" t="s">
        <v>180</v>
      </c>
      <c r="G38" s="184" t="s">
        <v>276</v>
      </c>
      <c r="H38" s="188">
        <v>0.58212962962962966</v>
      </c>
      <c r="I38" s="190">
        <f t="shared" si="1"/>
        <v>4.2245370370370683E-3</v>
      </c>
      <c r="J38" s="185">
        <f t="shared" si="0"/>
        <v>41.328137426435497</v>
      </c>
      <c r="K38" s="95"/>
      <c r="L38" s="115"/>
      <c r="M38" s="101">
        <v>0.51375972222222221</v>
      </c>
      <c r="N38" s="169">
        <v>0.500694444444441</v>
      </c>
    </row>
    <row r="39" spans="1:14" ht="27.75" customHeight="1" x14ac:dyDescent="0.15">
      <c r="A39" s="176">
        <v>18</v>
      </c>
      <c r="B39" s="177">
        <v>105</v>
      </c>
      <c r="C39" s="177">
        <v>10014927270</v>
      </c>
      <c r="D39" s="102" t="s">
        <v>345</v>
      </c>
      <c r="E39" s="192" t="s">
        <v>346</v>
      </c>
      <c r="F39" s="104" t="s">
        <v>180</v>
      </c>
      <c r="G39" s="184" t="s">
        <v>330</v>
      </c>
      <c r="H39" s="188">
        <v>0.58215277777777774</v>
      </c>
      <c r="I39" s="190">
        <f t="shared" si="1"/>
        <v>4.247685185185146E-3</v>
      </c>
      <c r="J39" s="185">
        <f t="shared" si="0"/>
        <v>41.32649409519265</v>
      </c>
      <c r="K39" s="95"/>
      <c r="L39" s="115"/>
      <c r="M39" s="101">
        <v>0.53889756944444445</v>
      </c>
      <c r="N39" s="169">
        <v>0.52569444444443902</v>
      </c>
    </row>
    <row r="40" spans="1:14" ht="27.75" customHeight="1" x14ac:dyDescent="0.15">
      <c r="A40" s="176">
        <v>19</v>
      </c>
      <c r="B40" s="177">
        <v>65</v>
      </c>
      <c r="C40" s="177">
        <v>10036097623</v>
      </c>
      <c r="D40" s="102" t="s">
        <v>246</v>
      </c>
      <c r="E40" s="192" t="s">
        <v>247</v>
      </c>
      <c r="F40" s="104" t="s">
        <v>180</v>
      </c>
      <c r="G40" s="184" t="s">
        <v>248</v>
      </c>
      <c r="H40" s="188">
        <v>0.58446759259259262</v>
      </c>
      <c r="I40" s="190">
        <f t="shared" si="1"/>
        <v>6.5625000000000266E-3</v>
      </c>
      <c r="J40" s="185">
        <f t="shared" si="0"/>
        <v>41.162818329438785</v>
      </c>
      <c r="K40" s="95"/>
      <c r="L40" s="115"/>
      <c r="M40" s="101">
        <v>0.50838101851851858</v>
      </c>
      <c r="N40" s="169">
        <v>0.49513888888888602</v>
      </c>
    </row>
    <row r="41" spans="1:14" ht="27.75" customHeight="1" x14ac:dyDescent="0.15">
      <c r="A41" s="176">
        <v>20</v>
      </c>
      <c r="B41" s="177">
        <v>89</v>
      </c>
      <c r="C41" s="177">
        <v>10034907755</v>
      </c>
      <c r="D41" s="102" t="s">
        <v>249</v>
      </c>
      <c r="E41" s="192" t="s">
        <v>250</v>
      </c>
      <c r="F41" s="104" t="s">
        <v>180</v>
      </c>
      <c r="G41" s="184" t="s">
        <v>151</v>
      </c>
      <c r="H41" s="188">
        <v>0.58524305555555556</v>
      </c>
      <c r="I41" s="190">
        <f t="shared" si="1"/>
        <v>7.3379629629629628E-3</v>
      </c>
      <c r="J41" s="185">
        <f t="shared" si="0"/>
        <v>41.108276475823196</v>
      </c>
      <c r="K41" s="95"/>
      <c r="L41" s="115"/>
      <c r="M41" s="101">
        <v>0.52647708333333332</v>
      </c>
      <c r="N41" s="169">
        <v>0.51319444444443996</v>
      </c>
    </row>
    <row r="42" spans="1:14" ht="27.75" customHeight="1" x14ac:dyDescent="0.15">
      <c r="A42" s="176">
        <v>21</v>
      </c>
      <c r="B42" s="177">
        <v>135</v>
      </c>
      <c r="C42" s="177">
        <v>10009691900</v>
      </c>
      <c r="D42" s="102" t="s">
        <v>392</v>
      </c>
      <c r="E42" s="192" t="s">
        <v>393</v>
      </c>
      <c r="F42" s="104" t="s">
        <v>180</v>
      </c>
      <c r="G42" s="184" t="s">
        <v>215</v>
      </c>
      <c r="H42" s="188">
        <v>0.5859375</v>
      </c>
      <c r="I42" s="190">
        <f t="shared" si="1"/>
        <v>8.0324074074074048E-3</v>
      </c>
      <c r="J42" s="185">
        <f t="shared" si="0"/>
        <v>41.059555555555555</v>
      </c>
      <c r="K42" s="95"/>
      <c r="L42" s="115"/>
      <c r="M42" s="101">
        <v>0.48972048611111108</v>
      </c>
      <c r="N42" s="169">
        <v>0.47638888888888797</v>
      </c>
    </row>
    <row r="43" spans="1:14" ht="27.75" customHeight="1" x14ac:dyDescent="0.15">
      <c r="A43" s="176">
        <v>22</v>
      </c>
      <c r="B43" s="177">
        <v>99</v>
      </c>
      <c r="C43" s="177">
        <v>10015328509</v>
      </c>
      <c r="D43" s="102" t="s">
        <v>235</v>
      </c>
      <c r="E43" s="192" t="s">
        <v>236</v>
      </c>
      <c r="F43" s="104" t="s">
        <v>180</v>
      </c>
      <c r="G43" s="184" t="s">
        <v>200</v>
      </c>
      <c r="H43" s="188">
        <v>0.58599537037037031</v>
      </c>
      <c r="I43" s="190">
        <f t="shared" si="1"/>
        <v>8.0902777777777102E-3</v>
      </c>
      <c r="J43" s="185">
        <f t="shared" si="0"/>
        <v>41.055500691289744</v>
      </c>
      <c r="K43" s="95"/>
      <c r="L43" s="115"/>
      <c r="M43" s="101">
        <v>0.53000949074074077</v>
      </c>
      <c r="N43" s="169">
        <v>0.51666666666666194</v>
      </c>
    </row>
    <row r="44" spans="1:14" ht="27.75" customHeight="1" x14ac:dyDescent="0.15">
      <c r="A44" s="176">
        <v>23</v>
      </c>
      <c r="B44" s="177">
        <v>36</v>
      </c>
      <c r="C44" s="177">
        <v>10009166682</v>
      </c>
      <c r="D44" s="102" t="s">
        <v>195</v>
      </c>
      <c r="E44" s="192" t="s">
        <v>196</v>
      </c>
      <c r="F44" s="104" t="s">
        <v>178</v>
      </c>
      <c r="G44" s="184" t="s">
        <v>197</v>
      </c>
      <c r="H44" s="188">
        <v>0.58605324074074072</v>
      </c>
      <c r="I44" s="190">
        <f t="shared" si="1"/>
        <v>8.1481481481481266E-3</v>
      </c>
      <c r="J44" s="185">
        <f t="shared" si="0"/>
        <v>41.0514466278266</v>
      </c>
      <c r="K44" s="95"/>
      <c r="L44" s="115"/>
      <c r="M44" s="101">
        <v>0.51266018518518519</v>
      </c>
      <c r="N44" s="169">
        <v>0.49930555555555201</v>
      </c>
    </row>
    <row r="45" spans="1:14" ht="27.75" customHeight="1" x14ac:dyDescent="0.15">
      <c r="A45" s="176">
        <v>24</v>
      </c>
      <c r="B45" s="177">
        <v>8</v>
      </c>
      <c r="C45" s="177">
        <v>10016283856</v>
      </c>
      <c r="D45" s="102" t="s">
        <v>264</v>
      </c>
      <c r="E45" s="192" t="s">
        <v>265</v>
      </c>
      <c r="F45" s="104" t="s">
        <v>178</v>
      </c>
      <c r="G45" s="184" t="s">
        <v>259</v>
      </c>
      <c r="H45" s="188">
        <v>0.58618055555555559</v>
      </c>
      <c r="I45" s="190">
        <f t="shared" si="1"/>
        <v>8.2754629629629983E-3</v>
      </c>
      <c r="J45" s="185">
        <f t="shared" si="0"/>
        <v>41.042530505864235</v>
      </c>
      <c r="K45" s="95"/>
      <c r="L45" s="115"/>
      <c r="M45" s="101">
        <v>0.50367962962962964</v>
      </c>
      <c r="N45" s="169">
        <v>0.49027777777777498</v>
      </c>
    </row>
    <row r="46" spans="1:14" ht="27.75" customHeight="1" x14ac:dyDescent="0.15">
      <c r="A46" s="176">
        <v>25</v>
      </c>
      <c r="B46" s="177">
        <v>17</v>
      </c>
      <c r="C46" s="177">
        <v>10080672456</v>
      </c>
      <c r="D46" s="102" t="s">
        <v>390</v>
      </c>
      <c r="E46" s="192" t="s">
        <v>391</v>
      </c>
      <c r="F46" s="104" t="s">
        <v>180</v>
      </c>
      <c r="G46" s="184" t="s">
        <v>298</v>
      </c>
      <c r="H46" s="188">
        <v>0.58641203703703704</v>
      </c>
      <c r="I46" s="190">
        <f t="shared" si="1"/>
        <v>8.506944444444442E-3</v>
      </c>
      <c r="J46" s="185">
        <f t="shared" si="0"/>
        <v>41.026329293806498</v>
      </c>
      <c r="K46" s="95"/>
      <c r="L46" s="115"/>
      <c r="M46" s="101">
        <v>0.53840300925925921</v>
      </c>
      <c r="N46" s="169">
        <v>0.52499999999999403</v>
      </c>
    </row>
    <row r="47" spans="1:14" ht="27.75" customHeight="1" x14ac:dyDescent="0.15">
      <c r="A47" s="176">
        <v>26</v>
      </c>
      <c r="B47" s="177">
        <v>78</v>
      </c>
      <c r="C47" s="177">
        <v>10036035177</v>
      </c>
      <c r="D47" s="102" t="s">
        <v>216</v>
      </c>
      <c r="E47" s="192" t="s">
        <v>217</v>
      </c>
      <c r="F47" s="104" t="s">
        <v>180</v>
      </c>
      <c r="G47" s="184" t="s">
        <v>218</v>
      </c>
      <c r="H47" s="188">
        <v>0.58715277777777775</v>
      </c>
      <c r="I47" s="190">
        <f t="shared" si="1"/>
        <v>9.2476851851851505E-3</v>
      </c>
      <c r="J47" s="185">
        <f t="shared" si="0"/>
        <v>40.974571259609696</v>
      </c>
      <c r="K47" s="95"/>
      <c r="L47" s="115"/>
      <c r="M47" s="101">
        <v>0.48357291666666669</v>
      </c>
      <c r="N47" s="169">
        <v>0.470138888888888</v>
      </c>
    </row>
    <row r="48" spans="1:14" ht="27.75" customHeight="1" x14ac:dyDescent="0.15">
      <c r="A48" s="176">
        <v>27</v>
      </c>
      <c r="B48" s="177">
        <v>56</v>
      </c>
      <c r="C48" s="177">
        <v>10036091660</v>
      </c>
      <c r="D48" s="102" t="s">
        <v>237</v>
      </c>
      <c r="E48" s="192" t="s">
        <v>238</v>
      </c>
      <c r="F48" s="104" t="s">
        <v>57</v>
      </c>
      <c r="G48" s="184" t="s">
        <v>239</v>
      </c>
      <c r="H48" s="188">
        <v>0.58718749999999997</v>
      </c>
      <c r="I48" s="190">
        <f t="shared" si="1"/>
        <v>9.2824074074073781E-3</v>
      </c>
      <c r="J48" s="185">
        <f t="shared" si="0"/>
        <v>40.972148305836434</v>
      </c>
      <c r="K48" s="103"/>
      <c r="L48" s="117"/>
      <c r="M48" s="101">
        <v>0.48289108796296293</v>
      </c>
      <c r="N48" s="169">
        <v>0.469444444444444</v>
      </c>
    </row>
    <row r="49" spans="1:14" ht="27.75" customHeight="1" x14ac:dyDescent="0.15">
      <c r="A49" s="176">
        <v>28</v>
      </c>
      <c r="B49" s="177">
        <v>85</v>
      </c>
      <c r="C49" s="177">
        <v>10051516276</v>
      </c>
      <c r="D49" s="102" t="s">
        <v>356</v>
      </c>
      <c r="E49" s="192" t="s">
        <v>357</v>
      </c>
      <c r="F49" s="104" t="s">
        <v>180</v>
      </c>
      <c r="G49" s="184" t="s">
        <v>151</v>
      </c>
      <c r="H49" s="188">
        <v>0.58732638888888888</v>
      </c>
      <c r="I49" s="190">
        <f t="shared" si="1"/>
        <v>9.4212962962962887E-3</v>
      </c>
      <c r="J49" s="185">
        <f t="shared" si="0"/>
        <v>40.962459355601538</v>
      </c>
      <c r="K49" s="95"/>
      <c r="L49" s="115"/>
      <c r="M49" s="101">
        <v>0.53778171296296295</v>
      </c>
      <c r="N49" s="169">
        <v>0.52430555555555003</v>
      </c>
    </row>
    <row r="50" spans="1:14" ht="27.75" customHeight="1" x14ac:dyDescent="0.15">
      <c r="A50" s="176">
        <v>29</v>
      </c>
      <c r="B50" s="177">
        <v>88</v>
      </c>
      <c r="C50" s="177">
        <v>10092974177</v>
      </c>
      <c r="D50" s="102" t="s">
        <v>290</v>
      </c>
      <c r="E50" s="192" t="s">
        <v>291</v>
      </c>
      <c r="F50" s="104" t="s">
        <v>180</v>
      </c>
      <c r="G50" s="184" t="s">
        <v>151</v>
      </c>
      <c r="H50" s="188">
        <v>0.58741898148148153</v>
      </c>
      <c r="I50" s="190">
        <f t="shared" si="1"/>
        <v>9.5138888888889328E-3</v>
      </c>
      <c r="J50" s="185">
        <f t="shared" si="0"/>
        <v>40.956002600831475</v>
      </c>
      <c r="K50" s="94"/>
      <c r="L50" s="116"/>
      <c r="M50" s="101">
        <v>0.47389571759259258</v>
      </c>
      <c r="N50" s="169">
        <v>0.46041666666666697</v>
      </c>
    </row>
    <row r="51" spans="1:14" ht="27.75" customHeight="1" x14ac:dyDescent="0.15">
      <c r="A51" s="176">
        <v>30</v>
      </c>
      <c r="B51" s="177">
        <v>133</v>
      </c>
      <c r="C51" s="177">
        <v>10036043059</v>
      </c>
      <c r="D51" s="102" t="s">
        <v>432</v>
      </c>
      <c r="E51" s="192" t="s">
        <v>433</v>
      </c>
      <c r="F51" s="104" t="s">
        <v>57</v>
      </c>
      <c r="G51" s="184" t="s">
        <v>215</v>
      </c>
      <c r="H51" s="188">
        <v>0.58776620370370369</v>
      </c>
      <c r="I51" s="190">
        <f t="shared" si="1"/>
        <v>9.8611111111110983E-3</v>
      </c>
      <c r="J51" s="185">
        <f t="shared" si="0"/>
        <v>40.931807888466615</v>
      </c>
      <c r="K51" s="95"/>
      <c r="L51" s="115"/>
      <c r="M51" s="101">
        <v>0.5218356481481482</v>
      </c>
      <c r="N51" s="169">
        <v>0.50833333333332897</v>
      </c>
    </row>
    <row r="52" spans="1:14" ht="27.75" customHeight="1" x14ac:dyDescent="0.15">
      <c r="A52" s="176">
        <v>31</v>
      </c>
      <c r="B52" s="177">
        <v>77</v>
      </c>
      <c r="C52" s="177">
        <v>10036078122</v>
      </c>
      <c r="D52" s="102" t="s">
        <v>287</v>
      </c>
      <c r="E52" s="192" t="s">
        <v>288</v>
      </c>
      <c r="F52" s="104" t="s">
        <v>57</v>
      </c>
      <c r="G52" s="184" t="s">
        <v>218</v>
      </c>
      <c r="H52" s="188">
        <v>0.58843750000000006</v>
      </c>
      <c r="I52" s="190">
        <f t="shared" si="1"/>
        <v>1.0532407407407463E-2</v>
      </c>
      <c r="J52" s="185">
        <f t="shared" si="0"/>
        <v>40.885112409275976</v>
      </c>
      <c r="K52" s="95"/>
      <c r="L52" s="115"/>
      <c r="M52" s="101">
        <v>0.5044795138888889</v>
      </c>
      <c r="N52" s="169">
        <v>0.49097222222221998</v>
      </c>
    </row>
    <row r="53" spans="1:14" ht="27.75" customHeight="1" x14ac:dyDescent="0.15">
      <c r="A53" s="176">
        <v>32</v>
      </c>
      <c r="B53" s="177">
        <v>9</v>
      </c>
      <c r="C53" s="177">
        <v>10009818202</v>
      </c>
      <c r="D53" s="102" t="s">
        <v>299</v>
      </c>
      <c r="E53" s="192" t="s">
        <v>300</v>
      </c>
      <c r="F53" s="93" t="s">
        <v>180</v>
      </c>
      <c r="G53" s="184" t="s">
        <v>259</v>
      </c>
      <c r="H53" s="188">
        <v>0.58969907407407407</v>
      </c>
      <c r="I53" s="190">
        <f t="shared" si="1"/>
        <v>1.1793981481481475E-2</v>
      </c>
      <c r="J53" s="185">
        <f t="shared" si="0"/>
        <v>40.79764474975466</v>
      </c>
      <c r="K53" s="95"/>
      <c r="L53" s="115"/>
      <c r="M53" s="101">
        <v>0.52466099537037036</v>
      </c>
      <c r="N53" s="169">
        <v>0.51111111111110696</v>
      </c>
    </row>
    <row r="54" spans="1:14" ht="27.75" customHeight="1" x14ac:dyDescent="0.15">
      <c r="A54" s="176">
        <v>33</v>
      </c>
      <c r="B54" s="177">
        <v>96</v>
      </c>
      <c r="C54" s="177">
        <v>10036099542</v>
      </c>
      <c r="D54" s="102" t="s">
        <v>244</v>
      </c>
      <c r="E54" s="192" t="s">
        <v>245</v>
      </c>
      <c r="F54" s="93" t="s">
        <v>57</v>
      </c>
      <c r="G54" s="184" t="s">
        <v>232</v>
      </c>
      <c r="H54" s="188">
        <v>0.58972222222222215</v>
      </c>
      <c r="I54" s="190">
        <f t="shared" si="1"/>
        <v>1.1817129629629552E-2</v>
      </c>
      <c r="J54" s="185">
        <f t="shared" si="0"/>
        <v>40.796043334903437</v>
      </c>
      <c r="K54" s="95"/>
      <c r="L54" s="115"/>
      <c r="M54" s="101">
        <v>0.50938842592592593</v>
      </c>
      <c r="N54" s="169">
        <v>0.49583333333333002</v>
      </c>
    </row>
    <row r="55" spans="1:14" ht="27.75" customHeight="1" x14ac:dyDescent="0.15">
      <c r="A55" s="176">
        <v>34</v>
      </c>
      <c r="B55" s="177">
        <v>7</v>
      </c>
      <c r="C55" s="177">
        <v>10015855945</v>
      </c>
      <c r="D55" s="102" t="s">
        <v>257</v>
      </c>
      <c r="E55" s="192" t="s">
        <v>258</v>
      </c>
      <c r="F55" s="93" t="s">
        <v>178</v>
      </c>
      <c r="G55" s="184" t="s">
        <v>259</v>
      </c>
      <c r="H55" s="188">
        <v>0.59012731481481484</v>
      </c>
      <c r="I55" s="190">
        <f t="shared" si="1"/>
        <v>1.2222222222222245E-2</v>
      </c>
      <c r="J55" s="185">
        <f t="shared" si="0"/>
        <v>40.768038911879501</v>
      </c>
      <c r="K55" s="95"/>
      <c r="L55" s="115"/>
      <c r="M55" s="101">
        <v>0.53310636574074077</v>
      </c>
      <c r="N55" s="169">
        <v>0.51944444444443905</v>
      </c>
    </row>
    <row r="56" spans="1:14" ht="27.75" customHeight="1" x14ac:dyDescent="0.15">
      <c r="A56" s="176">
        <v>35</v>
      </c>
      <c r="B56" s="177">
        <v>140</v>
      </c>
      <c r="C56" s="177">
        <v>10053688268</v>
      </c>
      <c r="D56" s="102" t="s">
        <v>283</v>
      </c>
      <c r="E56" s="192" t="s">
        <v>284</v>
      </c>
      <c r="F56" s="104" t="s">
        <v>57</v>
      </c>
      <c r="G56" s="184" t="s">
        <v>92</v>
      </c>
      <c r="H56" s="188">
        <v>0.59040509259259266</v>
      </c>
      <c r="I56" s="190">
        <f t="shared" si="1"/>
        <v>1.2500000000000067E-2</v>
      </c>
      <c r="J56" s="185">
        <f t="shared" si="0"/>
        <v>40.748858089431693</v>
      </c>
      <c r="K56" s="95"/>
      <c r="L56" s="115"/>
      <c r="M56" s="101">
        <v>0.4928322916666667</v>
      </c>
      <c r="N56" s="169">
        <v>0.47916666666666502</v>
      </c>
    </row>
    <row r="57" spans="1:14" ht="27.75" customHeight="1" x14ac:dyDescent="0.15">
      <c r="A57" s="176">
        <v>36</v>
      </c>
      <c r="B57" s="177">
        <v>5</v>
      </c>
      <c r="C57" s="177">
        <v>10011219446</v>
      </c>
      <c r="D57" s="102" t="s">
        <v>425</v>
      </c>
      <c r="E57" s="192" t="s">
        <v>321</v>
      </c>
      <c r="F57" s="104" t="s">
        <v>180</v>
      </c>
      <c r="G57" s="184" t="s">
        <v>378</v>
      </c>
      <c r="H57" s="188">
        <v>0.59082175925925928</v>
      </c>
      <c r="I57" s="190">
        <f t="shared" si="1"/>
        <v>1.2916666666666687E-2</v>
      </c>
      <c r="J57" s="185">
        <f t="shared" si="0"/>
        <v>40.720120673105178</v>
      </c>
      <c r="K57" s="95"/>
      <c r="L57" s="115"/>
      <c r="M57" s="101">
        <v>0.51508530092592586</v>
      </c>
      <c r="N57" s="169">
        <v>0.501388888888885</v>
      </c>
    </row>
    <row r="58" spans="1:14" ht="27.75" customHeight="1" x14ac:dyDescent="0.15">
      <c r="A58" s="176">
        <v>37</v>
      </c>
      <c r="B58" s="177">
        <v>101</v>
      </c>
      <c r="C58" s="177">
        <v>10008705025</v>
      </c>
      <c r="D58" s="102" t="s">
        <v>198</v>
      </c>
      <c r="E58" s="192" t="s">
        <v>199</v>
      </c>
      <c r="F58" s="104" t="s">
        <v>178</v>
      </c>
      <c r="G58" s="184" t="s">
        <v>200</v>
      </c>
      <c r="H58" s="188">
        <v>0.59098379629629627</v>
      </c>
      <c r="I58" s="190">
        <f t="shared" si="1"/>
        <v>1.3078703703703676E-2</v>
      </c>
      <c r="J58" s="185">
        <f t="shared" si="0"/>
        <v>40.708955954642484</v>
      </c>
      <c r="K58" s="94"/>
      <c r="L58" s="118"/>
      <c r="M58" s="101">
        <v>0.47967696759259254</v>
      </c>
      <c r="N58" s="169">
        <v>0.46597222222222201</v>
      </c>
    </row>
    <row r="59" spans="1:14" ht="27.75" customHeight="1" x14ac:dyDescent="0.15">
      <c r="A59" s="176">
        <v>38</v>
      </c>
      <c r="B59" s="177">
        <v>4</v>
      </c>
      <c r="C59" s="177">
        <v>10089388110</v>
      </c>
      <c r="D59" s="102" t="s">
        <v>404</v>
      </c>
      <c r="E59" s="192" t="s">
        <v>405</v>
      </c>
      <c r="F59" s="93" t="s">
        <v>180</v>
      </c>
      <c r="G59" s="184" t="s">
        <v>378</v>
      </c>
      <c r="H59" s="188">
        <v>0.59108796296296295</v>
      </c>
      <c r="I59" s="190">
        <f t="shared" si="1"/>
        <v>1.3182870370370359E-2</v>
      </c>
      <c r="J59" s="185">
        <f t="shared" si="0"/>
        <v>40.701781868024277</v>
      </c>
      <c r="K59" s="95"/>
      <c r="L59" s="115"/>
      <c r="M59" s="101">
        <v>0.49222025462962965</v>
      </c>
      <c r="N59" s="169">
        <v>0.47847222222222102</v>
      </c>
    </row>
    <row r="60" spans="1:14" ht="27.75" customHeight="1" x14ac:dyDescent="0.15">
      <c r="A60" s="176">
        <v>39</v>
      </c>
      <c r="B60" s="177">
        <v>106</v>
      </c>
      <c r="C60" s="177">
        <v>10010085960</v>
      </c>
      <c r="D60" s="102" t="s">
        <v>328</v>
      </c>
      <c r="E60" s="192" t="s">
        <v>329</v>
      </c>
      <c r="F60" s="104" t="s">
        <v>180</v>
      </c>
      <c r="G60" s="184" t="s">
        <v>330</v>
      </c>
      <c r="H60" s="188">
        <v>0.59113425925925933</v>
      </c>
      <c r="I60" s="190">
        <f t="shared" si="1"/>
        <v>1.3229166666666736E-2</v>
      </c>
      <c r="J60" s="185">
        <f t="shared" si="0"/>
        <v>40.698594196655826</v>
      </c>
      <c r="K60" s="95"/>
      <c r="L60" s="115"/>
      <c r="M60" s="101">
        <v>0.53460891203703709</v>
      </c>
      <c r="N60" s="169">
        <v>0.52083333333332804</v>
      </c>
    </row>
    <row r="61" spans="1:14" ht="27.75" customHeight="1" x14ac:dyDescent="0.15">
      <c r="A61" s="176">
        <v>40</v>
      </c>
      <c r="B61" s="177">
        <v>76</v>
      </c>
      <c r="C61" s="177">
        <v>10049916382</v>
      </c>
      <c r="D61" s="102" t="s">
        <v>294</v>
      </c>
      <c r="E61" s="192" t="s">
        <v>295</v>
      </c>
      <c r="F61" s="104" t="s">
        <v>180</v>
      </c>
      <c r="G61" s="184" t="s">
        <v>218</v>
      </c>
      <c r="H61" s="188">
        <v>0.59225694444444443</v>
      </c>
      <c r="I61" s="190">
        <f t="shared" si="1"/>
        <v>1.4351851851851838E-2</v>
      </c>
      <c r="J61" s="185">
        <f t="shared" si="0"/>
        <v>40.621445740751597</v>
      </c>
      <c r="K61" s="95"/>
      <c r="L61" s="115"/>
      <c r="M61" s="101">
        <v>0.49998923611111112</v>
      </c>
      <c r="N61" s="169">
        <v>0.486111111111109</v>
      </c>
    </row>
    <row r="62" spans="1:14" ht="27.75" customHeight="1" x14ac:dyDescent="0.15">
      <c r="A62" s="176">
        <v>41</v>
      </c>
      <c r="B62" s="177">
        <v>143</v>
      </c>
      <c r="C62" s="177">
        <v>10009986233</v>
      </c>
      <c r="D62" s="102" t="s">
        <v>307</v>
      </c>
      <c r="E62" s="192" t="s">
        <v>308</v>
      </c>
      <c r="F62" s="104" t="s">
        <v>180</v>
      </c>
      <c r="G62" s="184" t="s">
        <v>92</v>
      </c>
      <c r="H62" s="188">
        <v>0.59229166666666666</v>
      </c>
      <c r="I62" s="190">
        <f t="shared" si="1"/>
        <v>1.4386574074074066E-2</v>
      </c>
      <c r="J62" s="185">
        <f t="shared" si="0"/>
        <v>40.619064368624691</v>
      </c>
      <c r="K62" s="95"/>
      <c r="L62" s="115"/>
      <c r="M62" s="101">
        <v>0.51180775462962969</v>
      </c>
      <c r="N62" s="169">
        <v>0.49791666666666301</v>
      </c>
    </row>
    <row r="63" spans="1:14" ht="27.75" customHeight="1" x14ac:dyDescent="0.15">
      <c r="A63" s="176">
        <v>42</v>
      </c>
      <c r="B63" s="177">
        <v>98</v>
      </c>
      <c r="C63" s="177">
        <v>10036060742</v>
      </c>
      <c r="D63" s="102" t="s">
        <v>322</v>
      </c>
      <c r="E63" s="192" t="s">
        <v>323</v>
      </c>
      <c r="F63" s="93" t="s">
        <v>57</v>
      </c>
      <c r="G63" s="184" t="s">
        <v>200</v>
      </c>
      <c r="H63" s="188">
        <v>0.5930671296296296</v>
      </c>
      <c r="I63" s="190">
        <f t="shared" si="1"/>
        <v>1.5162037037037002E-2</v>
      </c>
      <c r="J63" s="185">
        <f t="shared" si="0"/>
        <v>40.565953045412854</v>
      </c>
      <c r="K63" s="95"/>
      <c r="L63" s="115"/>
      <c r="M63" s="101">
        <v>0.4979436342592593</v>
      </c>
      <c r="N63" s="169">
        <v>0.484027777777776</v>
      </c>
    </row>
    <row r="64" spans="1:14" ht="27.75" customHeight="1" x14ac:dyDescent="0.15">
      <c r="A64" s="176">
        <v>43</v>
      </c>
      <c r="B64" s="177">
        <v>134</v>
      </c>
      <c r="C64" s="177">
        <v>10005747939</v>
      </c>
      <c r="D64" s="102" t="s">
        <v>213</v>
      </c>
      <c r="E64" s="192" t="s">
        <v>214</v>
      </c>
      <c r="F64" s="93" t="s">
        <v>176</v>
      </c>
      <c r="G64" s="184" t="s">
        <v>215</v>
      </c>
      <c r="H64" s="188">
        <v>0.59354166666666663</v>
      </c>
      <c r="I64" s="190">
        <f t="shared" si="1"/>
        <v>1.5636574074074039E-2</v>
      </c>
      <c r="J64" s="185">
        <f t="shared" si="0"/>
        <v>40.533520533520537</v>
      </c>
      <c r="K64" s="95"/>
      <c r="L64" s="115"/>
      <c r="M64" s="101">
        <v>0.50629594907407405</v>
      </c>
      <c r="N64" s="169">
        <v>0.49236111111110797</v>
      </c>
    </row>
    <row r="65" spans="1:14" ht="27.75" customHeight="1" x14ac:dyDescent="0.15">
      <c r="A65" s="176">
        <v>44</v>
      </c>
      <c r="B65" s="177">
        <v>63</v>
      </c>
      <c r="C65" s="177">
        <v>10012927151</v>
      </c>
      <c r="D65" s="102" t="s">
        <v>394</v>
      </c>
      <c r="E65" s="192" t="s">
        <v>395</v>
      </c>
      <c r="F65" s="93" t="s">
        <v>57</v>
      </c>
      <c r="G65" s="184" t="s">
        <v>248</v>
      </c>
      <c r="H65" s="188">
        <v>0.59379629629629627</v>
      </c>
      <c r="I65" s="190">
        <f t="shared" si="1"/>
        <v>1.5891203703703671E-2</v>
      </c>
      <c r="J65" s="185">
        <f t="shared" si="0"/>
        <v>40.516139092468421</v>
      </c>
      <c r="K65" s="94"/>
      <c r="L65" s="116"/>
      <c r="M65" s="170">
        <v>0.47299872685185185</v>
      </c>
      <c r="N65" s="169">
        <v>0.45902777777777781</v>
      </c>
    </row>
    <row r="66" spans="1:14" ht="27.75" customHeight="1" x14ac:dyDescent="0.15">
      <c r="A66" s="176">
        <v>45</v>
      </c>
      <c r="B66" s="177">
        <v>15</v>
      </c>
      <c r="C66" s="177">
        <v>10073754134</v>
      </c>
      <c r="D66" s="102" t="s">
        <v>381</v>
      </c>
      <c r="E66" s="192" t="s">
        <v>382</v>
      </c>
      <c r="F66" s="93" t="s">
        <v>180</v>
      </c>
      <c r="G66" s="184" t="s">
        <v>298</v>
      </c>
      <c r="H66" s="188">
        <v>0.59380787037037031</v>
      </c>
      <c r="I66" s="190">
        <f t="shared" si="1"/>
        <v>1.590277777777771E-2</v>
      </c>
      <c r="J66" s="185">
        <f t="shared" si="0"/>
        <v>40.515349381151935</v>
      </c>
      <c r="K66" s="95"/>
      <c r="L66" s="115"/>
      <c r="M66" s="101">
        <v>0.50358159722222229</v>
      </c>
      <c r="N66" s="169">
        <v>0.48958333333333098</v>
      </c>
    </row>
    <row r="67" spans="1:14" ht="27.75" customHeight="1" x14ac:dyDescent="0.15">
      <c r="A67" s="176">
        <v>46</v>
      </c>
      <c r="B67" s="177">
        <v>75</v>
      </c>
      <c r="C67" s="177">
        <v>10034975049</v>
      </c>
      <c r="D67" s="102" t="s">
        <v>339</v>
      </c>
      <c r="E67" s="192" t="s">
        <v>340</v>
      </c>
      <c r="F67" s="104" t="s">
        <v>180</v>
      </c>
      <c r="G67" s="184" t="s">
        <v>218</v>
      </c>
      <c r="H67" s="188">
        <v>0.59407407407407409</v>
      </c>
      <c r="I67" s="190">
        <f t="shared" si="1"/>
        <v>1.6168981481481493E-2</v>
      </c>
      <c r="J67" s="185">
        <f t="shared" si="0"/>
        <v>40.497194513715712</v>
      </c>
      <c r="K67" s="95"/>
      <c r="L67" s="115"/>
      <c r="M67" s="101">
        <v>0.53275300925925928</v>
      </c>
      <c r="N67" s="169">
        <v>0.51874999999999505</v>
      </c>
    </row>
    <row r="68" spans="1:14" ht="27.75" customHeight="1" x14ac:dyDescent="0.15">
      <c r="A68" s="176">
        <v>47</v>
      </c>
      <c r="B68" s="177">
        <v>68</v>
      </c>
      <c r="C68" s="177">
        <v>10034993035</v>
      </c>
      <c r="D68" s="102" t="s">
        <v>343</v>
      </c>
      <c r="E68" s="192" t="s">
        <v>344</v>
      </c>
      <c r="F68" s="104" t="s">
        <v>180</v>
      </c>
      <c r="G68" s="184" t="s">
        <v>224</v>
      </c>
      <c r="H68" s="188">
        <v>0.59449074074074071</v>
      </c>
      <c r="I68" s="190">
        <f t="shared" si="1"/>
        <v>1.6585648148148113E-2</v>
      </c>
      <c r="J68" s="185">
        <f t="shared" si="0"/>
        <v>40.468810840277236</v>
      </c>
      <c r="K68" s="95"/>
      <c r="L68" s="115"/>
      <c r="M68" s="101">
        <v>0.49877986111111111</v>
      </c>
      <c r="N68" s="169">
        <v>0.48472222222222</v>
      </c>
    </row>
    <row r="69" spans="1:14" ht="27.75" customHeight="1" x14ac:dyDescent="0.15">
      <c r="A69" s="176">
        <v>48</v>
      </c>
      <c r="B69" s="177">
        <v>66</v>
      </c>
      <c r="C69" s="177">
        <v>10012927050</v>
      </c>
      <c r="D69" s="102" t="s">
        <v>251</v>
      </c>
      <c r="E69" s="192" t="s">
        <v>252</v>
      </c>
      <c r="F69" s="104" t="s">
        <v>176</v>
      </c>
      <c r="G69" s="184" t="s">
        <v>248</v>
      </c>
      <c r="H69" s="188">
        <v>0.59667824074074072</v>
      </c>
      <c r="I69" s="190">
        <f t="shared" si="1"/>
        <v>1.8773148148148122E-2</v>
      </c>
      <c r="J69" s="185">
        <f t="shared" si="0"/>
        <v>40.320446918705024</v>
      </c>
      <c r="K69" s="94"/>
      <c r="L69" s="116"/>
      <c r="M69" s="101">
        <v>0.47586527777777782</v>
      </c>
      <c r="N69" s="169">
        <v>0.46180555555555503</v>
      </c>
    </row>
    <row r="70" spans="1:14" ht="27.75" customHeight="1" x14ac:dyDescent="0.15">
      <c r="A70" s="176">
        <v>49</v>
      </c>
      <c r="B70" s="177">
        <v>14</v>
      </c>
      <c r="C70" s="177">
        <v>10079704577</v>
      </c>
      <c r="D70" s="102" t="s">
        <v>398</v>
      </c>
      <c r="E70" s="192" t="s">
        <v>399</v>
      </c>
      <c r="F70" s="104" t="s">
        <v>180</v>
      </c>
      <c r="G70" s="184" t="s">
        <v>298</v>
      </c>
      <c r="H70" s="188">
        <v>0.59668981481481487</v>
      </c>
      <c r="I70" s="190">
        <f t="shared" si="1"/>
        <v>1.8784722222222272E-2</v>
      </c>
      <c r="J70" s="185">
        <f t="shared" si="0"/>
        <v>40.31966481747294</v>
      </c>
      <c r="K70" s="94"/>
      <c r="L70" s="116"/>
      <c r="M70" s="101">
        <v>0.47798148148148151</v>
      </c>
      <c r="N70" s="169">
        <v>0.46388888888888902</v>
      </c>
    </row>
    <row r="71" spans="1:14" ht="27.75" customHeight="1" x14ac:dyDescent="0.15">
      <c r="A71" s="176">
        <v>50</v>
      </c>
      <c r="B71" s="177">
        <v>87</v>
      </c>
      <c r="C71" s="177">
        <v>10095787480</v>
      </c>
      <c r="D71" s="102" t="s">
        <v>370</v>
      </c>
      <c r="E71" s="192" t="s">
        <v>371</v>
      </c>
      <c r="F71" s="93" t="s">
        <v>57</v>
      </c>
      <c r="G71" s="184" t="s">
        <v>151</v>
      </c>
      <c r="H71" s="188">
        <v>0.59677083333333336</v>
      </c>
      <c r="I71" s="190">
        <f t="shared" si="1"/>
        <v>1.8865740740740766E-2</v>
      </c>
      <c r="J71" s="185">
        <f t="shared" si="0"/>
        <v>40.314190958282424</v>
      </c>
      <c r="K71" s="94"/>
      <c r="L71" s="116"/>
      <c r="M71" s="101">
        <v>0.4765949074074074</v>
      </c>
      <c r="N71" s="169">
        <v>0.46250000000000002</v>
      </c>
    </row>
    <row r="72" spans="1:14" ht="27.75" customHeight="1" x14ac:dyDescent="0.15">
      <c r="A72" s="176">
        <v>51</v>
      </c>
      <c r="B72" s="177">
        <v>94</v>
      </c>
      <c r="C72" s="177">
        <v>10036037605</v>
      </c>
      <c r="D72" s="102" t="s">
        <v>285</v>
      </c>
      <c r="E72" s="192" t="s">
        <v>286</v>
      </c>
      <c r="F72" s="104" t="s">
        <v>57</v>
      </c>
      <c r="G72" s="184" t="s">
        <v>232</v>
      </c>
      <c r="H72" s="188">
        <v>0.59707175925925926</v>
      </c>
      <c r="I72" s="190">
        <f t="shared" si="1"/>
        <v>1.9166666666666665E-2</v>
      </c>
      <c r="J72" s="185">
        <f t="shared" si="0"/>
        <v>40.293872487254539</v>
      </c>
      <c r="K72" s="95"/>
      <c r="L72" s="115"/>
      <c r="M72" s="101">
        <v>0.51411296296296294</v>
      </c>
      <c r="N72" s="169">
        <v>0.499999999999997</v>
      </c>
    </row>
    <row r="73" spans="1:14" ht="27.75" customHeight="1" x14ac:dyDescent="0.15">
      <c r="A73" s="176">
        <v>52</v>
      </c>
      <c r="B73" s="177">
        <v>136</v>
      </c>
      <c r="C73" s="177">
        <v>10036048820</v>
      </c>
      <c r="D73" s="102" t="s">
        <v>341</v>
      </c>
      <c r="E73" s="192" t="s">
        <v>342</v>
      </c>
      <c r="F73" s="104" t="s">
        <v>57</v>
      </c>
      <c r="G73" s="184" t="s">
        <v>215</v>
      </c>
      <c r="H73" s="188">
        <v>0.59714120370370372</v>
      </c>
      <c r="I73" s="190">
        <f t="shared" si="1"/>
        <v>1.923611111111112E-2</v>
      </c>
      <c r="J73" s="185">
        <f t="shared" si="0"/>
        <v>40.289186517550831</v>
      </c>
      <c r="K73" s="95"/>
      <c r="L73" s="115"/>
      <c r="M73" s="101">
        <v>0.48636828703703699</v>
      </c>
      <c r="N73" s="169">
        <v>0.47222222222222099</v>
      </c>
    </row>
    <row r="74" spans="1:14" ht="27.75" customHeight="1" x14ac:dyDescent="0.15">
      <c r="A74" s="176">
        <v>53</v>
      </c>
      <c r="B74" s="177">
        <v>73</v>
      </c>
      <c r="C74" s="177">
        <v>10034988082</v>
      </c>
      <c r="D74" s="102" t="s">
        <v>374</v>
      </c>
      <c r="E74" s="192" t="s">
        <v>375</v>
      </c>
      <c r="F74" s="104" t="s">
        <v>180</v>
      </c>
      <c r="G74" s="184" t="s">
        <v>218</v>
      </c>
      <c r="H74" s="188">
        <v>0.59718749999999998</v>
      </c>
      <c r="I74" s="190">
        <f>H74-$H$22</f>
        <v>1.9282407407407387E-2</v>
      </c>
      <c r="J74" s="185">
        <f t="shared" si="0"/>
        <v>40.286063143206</v>
      </c>
      <c r="K74" s="95"/>
      <c r="L74" s="115"/>
      <c r="M74" s="101">
        <v>0.53717939814814819</v>
      </c>
      <c r="N74" s="169">
        <v>0.52291666666666103</v>
      </c>
    </row>
    <row r="75" spans="1:14" ht="27.75" customHeight="1" x14ac:dyDescent="0.15">
      <c r="A75" s="176">
        <v>54</v>
      </c>
      <c r="B75" s="177">
        <v>39</v>
      </c>
      <c r="C75" s="177">
        <v>10015979419</v>
      </c>
      <c r="D75" s="102" t="s">
        <v>386</v>
      </c>
      <c r="E75" s="192" t="s">
        <v>387</v>
      </c>
      <c r="F75" s="104" t="s">
        <v>180</v>
      </c>
      <c r="G75" s="184" t="s">
        <v>311</v>
      </c>
      <c r="H75" s="188">
        <v>0.60151620370370373</v>
      </c>
      <c r="I75" s="190">
        <f t="shared" si="1"/>
        <v>2.3611111111111138E-2</v>
      </c>
      <c r="J75" s="185">
        <f>$J$19/(HOUR(H75)+MINUTE(H75)/60+SECOND(H75)/3600)</f>
        <v>39.996151699986527</v>
      </c>
      <c r="K75" s="95"/>
      <c r="L75" s="115"/>
      <c r="M75" s="101">
        <v>0.50597395833333336</v>
      </c>
      <c r="N75" s="169">
        <v>0.49166666666666398</v>
      </c>
    </row>
    <row r="76" spans="1:14" ht="27.75" customHeight="1" x14ac:dyDescent="0.15">
      <c r="A76" s="176">
        <v>55</v>
      </c>
      <c r="B76" s="177">
        <v>111</v>
      </c>
      <c r="C76" s="177">
        <v>10009047353</v>
      </c>
      <c r="D76" s="102" t="s">
        <v>423</v>
      </c>
      <c r="E76" s="192" t="s">
        <v>424</v>
      </c>
      <c r="F76" s="104" t="s">
        <v>57</v>
      </c>
      <c r="G76" s="184" t="s">
        <v>175</v>
      </c>
      <c r="H76" s="188">
        <v>0.60549768518518521</v>
      </c>
      <c r="I76" s="190">
        <f t="shared" si="1"/>
        <v>2.7592592592592613E-2</v>
      </c>
      <c r="J76" s="185">
        <f t="shared" si="0"/>
        <v>39.733154926885213</v>
      </c>
      <c r="K76" s="103"/>
      <c r="L76" s="117"/>
      <c r="M76" s="101">
        <v>0.4831135416666667</v>
      </c>
      <c r="N76" s="169">
        <v>0.468749999999999</v>
      </c>
    </row>
    <row r="77" spans="1:14" ht="27.75" customHeight="1" x14ac:dyDescent="0.15">
      <c r="A77" s="114" t="s">
        <v>460</v>
      </c>
      <c r="B77" s="177">
        <v>12</v>
      </c>
      <c r="C77" s="177">
        <v>10101727621</v>
      </c>
      <c r="D77" s="102" t="s">
        <v>301</v>
      </c>
      <c r="E77" s="192" t="s">
        <v>302</v>
      </c>
      <c r="F77" s="93" t="s">
        <v>57</v>
      </c>
      <c r="G77" s="184" t="s">
        <v>259</v>
      </c>
      <c r="H77" s="191"/>
      <c r="I77" s="189"/>
      <c r="J77" s="185"/>
      <c r="K77" s="95"/>
      <c r="L77" s="115"/>
      <c r="M77" s="101">
        <v>0.53452465277777772</v>
      </c>
      <c r="N77" s="169">
        <v>0.52013888888888404</v>
      </c>
    </row>
    <row r="78" spans="1:14" ht="27.75" customHeight="1" x14ac:dyDescent="0.15">
      <c r="A78" s="114" t="s">
        <v>460</v>
      </c>
      <c r="B78" s="177">
        <v>18</v>
      </c>
      <c r="C78" s="177">
        <v>10009050181</v>
      </c>
      <c r="D78" s="102" t="s">
        <v>296</v>
      </c>
      <c r="E78" s="192" t="s">
        <v>297</v>
      </c>
      <c r="F78" s="104" t="s">
        <v>180</v>
      </c>
      <c r="G78" s="184" t="s">
        <v>298</v>
      </c>
      <c r="H78" s="191"/>
      <c r="I78" s="189"/>
      <c r="J78" s="185"/>
      <c r="K78" s="95"/>
      <c r="L78" s="115"/>
      <c r="M78" s="101">
        <v>0.52968553240740734</v>
      </c>
      <c r="N78" s="169">
        <v>0.51527777777777295</v>
      </c>
    </row>
    <row r="79" spans="1:14" ht="27.75" customHeight="1" x14ac:dyDescent="0.15">
      <c r="A79" s="114" t="s">
        <v>460</v>
      </c>
      <c r="B79" s="177">
        <v>21</v>
      </c>
      <c r="C79" s="177">
        <v>10059730560</v>
      </c>
      <c r="D79" s="102" t="s">
        <v>335</v>
      </c>
      <c r="E79" s="192" t="s">
        <v>336</v>
      </c>
      <c r="F79" s="104" t="s">
        <v>180</v>
      </c>
      <c r="G79" s="184" t="s">
        <v>276</v>
      </c>
      <c r="H79" s="191"/>
      <c r="I79" s="189"/>
      <c r="J79" s="185"/>
      <c r="K79" s="95"/>
      <c r="L79" s="115"/>
      <c r="M79" s="101">
        <v>0.51649386574074074</v>
      </c>
      <c r="N79" s="169">
        <v>0.50208333333333</v>
      </c>
    </row>
    <row r="80" spans="1:14" ht="27.75" customHeight="1" x14ac:dyDescent="0.15">
      <c r="A80" s="114" t="s">
        <v>460</v>
      </c>
      <c r="B80" s="177">
        <v>31</v>
      </c>
      <c r="C80" s="177">
        <v>10009049373</v>
      </c>
      <c r="D80" s="102" t="s">
        <v>279</v>
      </c>
      <c r="E80" s="192" t="s">
        <v>280</v>
      </c>
      <c r="F80" s="104" t="s">
        <v>178</v>
      </c>
      <c r="G80" s="184" t="s">
        <v>197</v>
      </c>
      <c r="H80" s="191"/>
      <c r="I80" s="189"/>
      <c r="J80" s="185"/>
      <c r="K80" s="95"/>
      <c r="L80" s="115"/>
      <c r="M80" s="101">
        <v>0.49220787037037034</v>
      </c>
      <c r="N80" s="169">
        <v>0.47777777777777602</v>
      </c>
    </row>
    <row r="81" spans="1:14" ht="27.75" customHeight="1" x14ac:dyDescent="0.15">
      <c r="A81" s="114" t="s">
        <v>460</v>
      </c>
      <c r="B81" s="177">
        <v>34</v>
      </c>
      <c r="C81" s="177">
        <v>10002917862</v>
      </c>
      <c r="D81" s="102" t="s">
        <v>209</v>
      </c>
      <c r="E81" s="192" t="s">
        <v>210</v>
      </c>
      <c r="F81" s="93" t="s">
        <v>178</v>
      </c>
      <c r="G81" s="184" t="s">
        <v>197</v>
      </c>
      <c r="H81" s="191"/>
      <c r="I81" s="189"/>
      <c r="J81" s="185"/>
      <c r="K81" s="95"/>
      <c r="L81" s="115"/>
      <c r="M81" s="101">
        <v>0.48947442129629631</v>
      </c>
      <c r="N81" s="169">
        <v>0.47499999999999898</v>
      </c>
    </row>
    <row r="82" spans="1:14" ht="27.75" customHeight="1" x14ac:dyDescent="0.15">
      <c r="A82" s="114" t="s">
        <v>460</v>
      </c>
      <c r="B82" s="177">
        <v>44</v>
      </c>
      <c r="C82" s="177">
        <v>10009713118</v>
      </c>
      <c r="D82" s="102" t="s">
        <v>326</v>
      </c>
      <c r="E82" s="192" t="s">
        <v>327</v>
      </c>
      <c r="F82" s="93" t="s">
        <v>178</v>
      </c>
      <c r="G82" s="184" t="s">
        <v>465</v>
      </c>
      <c r="H82" s="191"/>
      <c r="I82" s="189"/>
      <c r="J82" s="185"/>
      <c r="K82" s="95"/>
      <c r="L82" s="115"/>
      <c r="M82" s="101">
        <v>0.50897997685185181</v>
      </c>
      <c r="N82" s="169">
        <v>0.49444444444444202</v>
      </c>
    </row>
    <row r="83" spans="1:14" ht="27.75" customHeight="1" x14ac:dyDescent="0.15">
      <c r="A83" s="114" t="s">
        <v>460</v>
      </c>
      <c r="B83" s="177">
        <v>46</v>
      </c>
      <c r="C83" s="177">
        <v>10014587063</v>
      </c>
      <c r="D83" s="102" t="s">
        <v>292</v>
      </c>
      <c r="E83" s="192" t="s">
        <v>293</v>
      </c>
      <c r="F83" s="93" t="s">
        <v>178</v>
      </c>
      <c r="G83" s="184" t="s">
        <v>465</v>
      </c>
      <c r="H83" s="191"/>
      <c r="I83" s="189"/>
      <c r="J83" s="185"/>
      <c r="K83" s="95"/>
      <c r="L83" s="115"/>
      <c r="M83" s="101">
        <v>0.53254780092592591</v>
      </c>
      <c r="N83" s="169">
        <v>0.51805555555555105</v>
      </c>
    </row>
    <row r="84" spans="1:14" ht="27.75" customHeight="1" x14ac:dyDescent="0.15">
      <c r="A84" s="114" t="s">
        <v>460</v>
      </c>
      <c r="B84" s="177">
        <v>47</v>
      </c>
      <c r="C84" s="177">
        <v>10008667538</v>
      </c>
      <c r="D84" s="102" t="s">
        <v>331</v>
      </c>
      <c r="E84" s="192" t="s">
        <v>332</v>
      </c>
      <c r="F84" s="104" t="s">
        <v>178</v>
      </c>
      <c r="G84" s="184" t="s">
        <v>465</v>
      </c>
      <c r="H84" s="191"/>
      <c r="I84" s="189"/>
      <c r="J84" s="185"/>
      <c r="K84" s="95"/>
      <c r="L84" s="115"/>
      <c r="M84" s="101">
        <v>0.5187387731481482</v>
      </c>
      <c r="N84" s="169">
        <v>0.50416666666666299</v>
      </c>
    </row>
    <row r="85" spans="1:14" ht="27.75" customHeight="1" x14ac:dyDescent="0.15">
      <c r="A85" s="114" t="s">
        <v>460</v>
      </c>
      <c r="B85" s="177">
        <v>48</v>
      </c>
      <c r="C85" s="177">
        <v>10004503915</v>
      </c>
      <c r="D85" s="102" t="s">
        <v>266</v>
      </c>
      <c r="E85" s="192" t="s">
        <v>267</v>
      </c>
      <c r="F85" s="93" t="s">
        <v>178</v>
      </c>
      <c r="G85" s="184" t="s">
        <v>465</v>
      </c>
      <c r="H85" s="191"/>
      <c r="I85" s="189"/>
      <c r="J85" s="185"/>
      <c r="K85" s="95"/>
      <c r="L85" s="115"/>
      <c r="M85" s="101">
        <v>0.50350300925925928</v>
      </c>
      <c r="N85" s="169">
        <v>0.48888888888888599</v>
      </c>
    </row>
    <row r="86" spans="1:14" ht="27.75" customHeight="1" x14ac:dyDescent="0.15">
      <c r="A86" s="114" t="s">
        <v>460</v>
      </c>
      <c r="B86" s="177">
        <v>51</v>
      </c>
      <c r="C86" s="177">
        <v>10015769150</v>
      </c>
      <c r="D86" s="102" t="s">
        <v>211</v>
      </c>
      <c r="E86" s="192" t="s">
        <v>212</v>
      </c>
      <c r="F86" s="104" t="s">
        <v>178</v>
      </c>
      <c r="G86" s="184" t="s">
        <v>203</v>
      </c>
      <c r="H86" s="191"/>
      <c r="I86" s="189"/>
      <c r="J86" s="185"/>
      <c r="K86" s="95"/>
      <c r="L86" s="115"/>
      <c r="M86" s="101">
        <v>0.52089953703703706</v>
      </c>
      <c r="N86" s="169">
        <v>0.50624999999999598</v>
      </c>
    </row>
    <row r="87" spans="1:14" ht="27.75" customHeight="1" x14ac:dyDescent="0.15">
      <c r="A87" s="114" t="s">
        <v>460</v>
      </c>
      <c r="B87" s="177">
        <v>58</v>
      </c>
      <c r="C87" s="177">
        <v>10052694121</v>
      </c>
      <c r="D87" s="102" t="s">
        <v>270</v>
      </c>
      <c r="E87" s="192" t="s">
        <v>271</v>
      </c>
      <c r="F87" s="104" t="s">
        <v>180</v>
      </c>
      <c r="G87" s="184" t="s">
        <v>239</v>
      </c>
      <c r="H87" s="191"/>
      <c r="I87" s="189"/>
      <c r="J87" s="185"/>
      <c r="K87" s="95"/>
      <c r="L87" s="115"/>
      <c r="M87" s="101"/>
      <c r="N87" s="169"/>
    </row>
    <row r="88" spans="1:14" ht="27.75" customHeight="1" x14ac:dyDescent="0.15">
      <c r="A88" s="114" t="s">
        <v>460</v>
      </c>
      <c r="B88" s="177">
        <v>69</v>
      </c>
      <c r="C88" s="177">
        <v>10015856652</v>
      </c>
      <c r="D88" s="102" t="s">
        <v>228</v>
      </c>
      <c r="E88" s="192" t="s">
        <v>229</v>
      </c>
      <c r="F88" s="104" t="s">
        <v>180</v>
      </c>
      <c r="G88" s="184" t="s">
        <v>224</v>
      </c>
      <c r="H88" s="191"/>
      <c r="I88" s="189"/>
      <c r="J88" s="185"/>
      <c r="K88" s="95"/>
      <c r="L88" s="115"/>
      <c r="M88" s="101"/>
      <c r="N88" s="169"/>
    </row>
    <row r="89" spans="1:14" ht="27.75" customHeight="1" x14ac:dyDescent="0.15">
      <c r="A89" s="114" t="s">
        <v>460</v>
      </c>
      <c r="B89" s="177">
        <v>71</v>
      </c>
      <c r="C89" s="177">
        <v>10006473318</v>
      </c>
      <c r="D89" s="102" t="s">
        <v>222</v>
      </c>
      <c r="E89" s="192" t="s">
        <v>223</v>
      </c>
      <c r="F89" s="104" t="s">
        <v>178</v>
      </c>
      <c r="G89" s="184" t="s">
        <v>224</v>
      </c>
      <c r="H89" s="191"/>
      <c r="I89" s="189"/>
      <c r="J89" s="185"/>
      <c r="K89" s="95"/>
      <c r="L89" s="115"/>
      <c r="M89" s="101"/>
      <c r="N89" s="169"/>
    </row>
    <row r="90" spans="1:14" ht="27.75" customHeight="1" x14ac:dyDescent="0.15">
      <c r="A90" s="114" t="s">
        <v>460</v>
      </c>
      <c r="B90" s="177">
        <v>81</v>
      </c>
      <c r="C90" s="177">
        <v>10056230981</v>
      </c>
      <c r="D90" s="102" t="s">
        <v>430</v>
      </c>
      <c r="E90" s="192" t="s">
        <v>431</v>
      </c>
      <c r="F90" s="104" t="s">
        <v>57</v>
      </c>
      <c r="G90" s="184" t="s">
        <v>221</v>
      </c>
      <c r="H90" s="191"/>
      <c r="I90" s="189"/>
      <c r="J90" s="185"/>
      <c r="K90" s="95"/>
      <c r="L90" s="115"/>
      <c r="M90" s="101"/>
      <c r="N90" s="169"/>
    </row>
    <row r="91" spans="1:14" ht="27.75" customHeight="1" x14ac:dyDescent="0.15">
      <c r="A91" s="114" t="s">
        <v>460</v>
      </c>
      <c r="B91" s="177">
        <v>82</v>
      </c>
      <c r="C91" s="177">
        <v>10005408742</v>
      </c>
      <c r="D91" s="102" t="s">
        <v>219</v>
      </c>
      <c r="E91" s="192" t="s">
        <v>220</v>
      </c>
      <c r="F91" s="104" t="s">
        <v>178</v>
      </c>
      <c r="G91" s="184" t="s">
        <v>221</v>
      </c>
      <c r="H91" s="191"/>
      <c r="I91" s="189"/>
      <c r="J91" s="185"/>
      <c r="K91" s="95"/>
      <c r="L91" s="115"/>
      <c r="M91" s="101"/>
      <c r="N91" s="169"/>
    </row>
    <row r="92" spans="1:14" ht="27.75" customHeight="1" x14ac:dyDescent="0.15">
      <c r="A92" s="114" t="s">
        <v>460</v>
      </c>
      <c r="B92" s="177">
        <v>110</v>
      </c>
      <c r="C92" s="177">
        <v>10014375885</v>
      </c>
      <c r="D92" s="102" t="s">
        <v>442</v>
      </c>
      <c r="E92" s="192" t="s">
        <v>443</v>
      </c>
      <c r="F92" s="104" t="s">
        <v>180</v>
      </c>
      <c r="G92" s="184" t="s">
        <v>175</v>
      </c>
      <c r="H92" s="191"/>
      <c r="I92" s="189"/>
      <c r="J92" s="185"/>
      <c r="K92" s="95"/>
      <c r="L92" s="115"/>
      <c r="M92" s="101"/>
      <c r="N92" s="169"/>
    </row>
    <row r="93" spans="1:14" ht="27.75" customHeight="1" x14ac:dyDescent="0.15">
      <c r="A93" s="114" t="s">
        <v>460</v>
      </c>
      <c r="B93" s="177">
        <v>121</v>
      </c>
      <c r="C93" s="177">
        <v>10015063070</v>
      </c>
      <c r="D93" s="102" t="s">
        <v>333</v>
      </c>
      <c r="E93" s="192" t="s">
        <v>334</v>
      </c>
      <c r="F93" s="104" t="s">
        <v>180</v>
      </c>
      <c r="G93" s="184" t="s">
        <v>131</v>
      </c>
      <c r="H93" s="191"/>
      <c r="I93" s="189"/>
      <c r="J93" s="185"/>
      <c r="K93" s="95"/>
      <c r="L93" s="115"/>
      <c r="M93" s="101"/>
      <c r="N93" s="169"/>
    </row>
    <row r="94" spans="1:14" ht="27.75" customHeight="1" x14ac:dyDescent="0.15">
      <c r="A94" s="114" t="s">
        <v>460</v>
      </c>
      <c r="B94" s="177">
        <v>122</v>
      </c>
      <c r="C94" s="177">
        <v>10034920687</v>
      </c>
      <c r="D94" s="102" t="s">
        <v>364</v>
      </c>
      <c r="E94" s="192" t="s">
        <v>365</v>
      </c>
      <c r="F94" s="104" t="s">
        <v>180</v>
      </c>
      <c r="G94" s="184" t="s">
        <v>131</v>
      </c>
      <c r="H94" s="191"/>
      <c r="I94" s="189"/>
      <c r="J94" s="185"/>
      <c r="K94" s="95"/>
      <c r="L94" s="115"/>
      <c r="M94" s="101"/>
      <c r="N94" s="169"/>
    </row>
    <row r="95" spans="1:14" ht="27.75" customHeight="1" x14ac:dyDescent="0.15">
      <c r="A95" s="114" t="s">
        <v>460</v>
      </c>
      <c r="B95" s="177">
        <v>124</v>
      </c>
      <c r="C95" s="177">
        <v>10009484257</v>
      </c>
      <c r="D95" s="102" t="s">
        <v>358</v>
      </c>
      <c r="E95" s="192" t="s">
        <v>359</v>
      </c>
      <c r="F95" s="104" t="s">
        <v>180</v>
      </c>
      <c r="G95" s="184" t="s">
        <v>131</v>
      </c>
      <c r="H95" s="191"/>
      <c r="I95" s="189"/>
      <c r="J95" s="185"/>
      <c r="K95" s="95"/>
      <c r="L95" s="115"/>
      <c r="M95" s="101"/>
      <c r="N95" s="169"/>
    </row>
    <row r="96" spans="1:14" ht="27.75" customHeight="1" x14ac:dyDescent="0.15">
      <c r="A96" s="114" t="s">
        <v>460</v>
      </c>
      <c r="B96" s="177">
        <v>70</v>
      </c>
      <c r="C96" s="177">
        <v>10015338310</v>
      </c>
      <c r="D96" s="102" t="s">
        <v>255</v>
      </c>
      <c r="E96" s="192" t="s">
        <v>256</v>
      </c>
      <c r="F96" s="104" t="s">
        <v>180</v>
      </c>
      <c r="G96" s="184" t="s">
        <v>224</v>
      </c>
      <c r="H96" s="191"/>
      <c r="I96" s="189"/>
      <c r="J96" s="185"/>
      <c r="K96" s="95"/>
      <c r="L96" s="115"/>
      <c r="M96" s="101"/>
      <c r="N96" s="169"/>
    </row>
    <row r="97" spans="1:14" ht="27.75" customHeight="1" x14ac:dyDescent="0.15">
      <c r="A97" s="114" t="s">
        <v>460</v>
      </c>
      <c r="B97" s="177">
        <v>10</v>
      </c>
      <c r="C97" s="177">
        <v>10015571615</v>
      </c>
      <c r="D97" s="102" t="s">
        <v>305</v>
      </c>
      <c r="E97" s="192" t="s">
        <v>306</v>
      </c>
      <c r="F97" s="104" t="s">
        <v>178</v>
      </c>
      <c r="G97" s="173" t="s">
        <v>259</v>
      </c>
      <c r="H97" s="186"/>
      <c r="I97" s="187"/>
      <c r="J97" s="106"/>
      <c r="K97" s="95"/>
      <c r="L97" s="115"/>
      <c r="M97" s="101"/>
      <c r="N97" s="169"/>
    </row>
    <row r="98" spans="1:14" ht="27.75" customHeight="1" x14ac:dyDescent="0.15">
      <c r="A98" s="114" t="s">
        <v>460</v>
      </c>
      <c r="B98" s="177">
        <v>120</v>
      </c>
      <c r="C98" s="177">
        <v>10036087115</v>
      </c>
      <c r="D98" s="102" t="s">
        <v>351</v>
      </c>
      <c r="E98" s="192" t="s">
        <v>352</v>
      </c>
      <c r="F98" s="104" t="s">
        <v>180</v>
      </c>
      <c r="G98" s="173" t="s">
        <v>353</v>
      </c>
      <c r="H98" s="180"/>
      <c r="I98" s="181"/>
      <c r="J98" s="106"/>
      <c r="K98" s="95"/>
      <c r="L98" s="115"/>
      <c r="M98" s="101"/>
      <c r="N98" s="169"/>
    </row>
    <row r="99" spans="1:14" ht="27.75" customHeight="1" x14ac:dyDescent="0.15">
      <c r="A99" s="114" t="s">
        <v>460</v>
      </c>
      <c r="B99" s="177">
        <v>91</v>
      </c>
      <c r="C99" s="177">
        <v>10105865881</v>
      </c>
      <c r="D99" s="102" t="s">
        <v>272</v>
      </c>
      <c r="E99" s="192" t="s">
        <v>273</v>
      </c>
      <c r="F99" s="104" t="s">
        <v>57</v>
      </c>
      <c r="G99" s="173" t="s">
        <v>232</v>
      </c>
      <c r="H99" s="180"/>
      <c r="I99" s="181"/>
      <c r="J99" s="106"/>
      <c r="K99" s="95"/>
      <c r="L99" s="115"/>
      <c r="M99" s="101"/>
      <c r="N99" s="169"/>
    </row>
    <row r="100" spans="1:14" ht="27.75" customHeight="1" x14ac:dyDescent="0.15">
      <c r="A100" s="114" t="s">
        <v>460</v>
      </c>
      <c r="B100" s="177">
        <v>16</v>
      </c>
      <c r="C100" s="177">
        <v>10060545865</v>
      </c>
      <c r="D100" s="102" t="s">
        <v>417</v>
      </c>
      <c r="E100" s="192" t="s">
        <v>418</v>
      </c>
      <c r="F100" s="104" t="s">
        <v>178</v>
      </c>
      <c r="G100" s="173" t="s">
        <v>298</v>
      </c>
      <c r="H100" s="180"/>
      <c r="I100" s="181"/>
      <c r="J100" s="106"/>
      <c r="K100" s="95"/>
      <c r="L100" s="115"/>
      <c r="M100" s="101"/>
      <c r="N100" s="169"/>
    </row>
    <row r="101" spans="1:14" ht="27.75" customHeight="1" x14ac:dyDescent="0.15">
      <c r="A101" s="114" t="s">
        <v>460</v>
      </c>
      <c r="B101" s="177">
        <v>2</v>
      </c>
      <c r="C101" s="177">
        <v>10101391151</v>
      </c>
      <c r="D101" s="102" t="s">
        <v>376</v>
      </c>
      <c r="E101" s="192" t="s">
        <v>377</v>
      </c>
      <c r="F101" s="104" t="s">
        <v>180</v>
      </c>
      <c r="G101" s="173" t="s">
        <v>378</v>
      </c>
      <c r="H101" s="180"/>
      <c r="I101" s="181"/>
      <c r="J101" s="106"/>
      <c r="K101" s="95"/>
      <c r="L101" s="115"/>
      <c r="M101" s="101"/>
      <c r="N101" s="169"/>
    </row>
    <row r="102" spans="1:14" ht="27.75" customHeight="1" x14ac:dyDescent="0.15">
      <c r="A102" s="114" t="s">
        <v>460</v>
      </c>
      <c r="B102" s="177">
        <v>11</v>
      </c>
      <c r="C102" s="177">
        <v>10075318662</v>
      </c>
      <c r="D102" s="102" t="s">
        <v>421</v>
      </c>
      <c r="E102" s="192" t="s">
        <v>422</v>
      </c>
      <c r="F102" s="104" t="s">
        <v>180</v>
      </c>
      <c r="G102" s="173" t="s">
        <v>259</v>
      </c>
      <c r="H102" s="180"/>
      <c r="I102" s="181"/>
      <c r="J102" s="106"/>
      <c r="K102" s="95"/>
      <c r="L102" s="115"/>
      <c r="M102" s="101"/>
      <c r="N102" s="169"/>
    </row>
    <row r="103" spans="1:14" ht="27.75" customHeight="1" x14ac:dyDescent="0.15">
      <c r="A103" s="114" t="s">
        <v>460</v>
      </c>
      <c r="B103" s="177">
        <v>1</v>
      </c>
      <c r="C103" s="177">
        <v>10113764816</v>
      </c>
      <c r="D103" s="102" t="s">
        <v>448</v>
      </c>
      <c r="E103" s="192" t="s">
        <v>377</v>
      </c>
      <c r="F103" s="104" t="s">
        <v>180</v>
      </c>
      <c r="G103" s="173" t="s">
        <v>378</v>
      </c>
      <c r="H103" s="180"/>
      <c r="I103" s="181"/>
      <c r="J103" s="106"/>
      <c r="K103" s="95"/>
      <c r="L103" s="115"/>
      <c r="M103" s="101"/>
      <c r="N103" s="169"/>
    </row>
    <row r="104" spans="1:14" ht="27.75" customHeight="1" x14ac:dyDescent="0.15">
      <c r="A104" s="114" t="s">
        <v>460</v>
      </c>
      <c r="B104" s="177">
        <v>127</v>
      </c>
      <c r="C104" s="177">
        <v>10036095805</v>
      </c>
      <c r="D104" s="102" t="s">
        <v>426</v>
      </c>
      <c r="E104" s="192" t="s">
        <v>427</v>
      </c>
      <c r="F104" s="104" t="s">
        <v>180</v>
      </c>
      <c r="G104" s="173" t="s">
        <v>167</v>
      </c>
      <c r="H104" s="180"/>
      <c r="I104" s="181"/>
      <c r="J104" s="106"/>
      <c r="K104" s="95"/>
      <c r="L104" s="115"/>
      <c r="M104" s="101"/>
      <c r="N104" s="169"/>
    </row>
    <row r="105" spans="1:14" ht="27.75" customHeight="1" x14ac:dyDescent="0.15">
      <c r="A105" s="114" t="s">
        <v>460</v>
      </c>
      <c r="B105" s="177">
        <v>3</v>
      </c>
      <c r="C105" s="177">
        <v>10089786113</v>
      </c>
      <c r="D105" s="102" t="s">
        <v>396</v>
      </c>
      <c r="E105" s="192" t="s">
        <v>397</v>
      </c>
      <c r="F105" s="104" t="s">
        <v>180</v>
      </c>
      <c r="G105" s="173" t="s">
        <v>378</v>
      </c>
      <c r="H105" s="180"/>
      <c r="I105" s="181"/>
      <c r="J105" s="106"/>
      <c r="K105" s="95"/>
      <c r="L105" s="115"/>
      <c r="M105" s="101"/>
      <c r="N105" s="169"/>
    </row>
    <row r="106" spans="1:14" ht="27.75" customHeight="1" x14ac:dyDescent="0.15">
      <c r="A106" s="114" t="s">
        <v>460</v>
      </c>
      <c r="B106" s="177">
        <v>13</v>
      </c>
      <c r="C106" s="177">
        <v>10064295927</v>
      </c>
      <c r="D106" s="102" t="s">
        <v>444</v>
      </c>
      <c r="E106" s="192" t="s">
        <v>445</v>
      </c>
      <c r="F106" s="104" t="s">
        <v>180</v>
      </c>
      <c r="G106" s="173" t="s">
        <v>298</v>
      </c>
      <c r="H106" s="180"/>
      <c r="I106" s="181"/>
      <c r="J106" s="106"/>
      <c r="K106" s="95"/>
      <c r="L106" s="115"/>
      <c r="M106" s="101"/>
      <c r="N106" s="169"/>
    </row>
    <row r="107" spans="1:14" ht="27.75" customHeight="1" x14ac:dyDescent="0.15">
      <c r="A107" s="114" t="s">
        <v>460</v>
      </c>
      <c r="B107" s="177">
        <v>19</v>
      </c>
      <c r="C107" s="177">
        <v>10081637810</v>
      </c>
      <c r="D107" s="102" t="s">
        <v>406</v>
      </c>
      <c r="E107" s="192" t="s">
        <v>407</v>
      </c>
      <c r="F107" s="104" t="s">
        <v>180</v>
      </c>
      <c r="G107" s="173" t="s">
        <v>276</v>
      </c>
      <c r="H107" s="180"/>
      <c r="I107" s="181"/>
      <c r="J107" s="106"/>
      <c r="K107" s="95"/>
      <c r="L107" s="115"/>
      <c r="M107" s="101"/>
      <c r="N107" s="169"/>
    </row>
    <row r="108" spans="1:14" ht="27.75" customHeight="1" x14ac:dyDescent="0.15">
      <c r="A108" s="114" t="s">
        <v>460</v>
      </c>
      <c r="B108" s="177">
        <v>20</v>
      </c>
      <c r="C108" s="177">
        <v>10088408814</v>
      </c>
      <c r="D108" s="102" t="s">
        <v>368</v>
      </c>
      <c r="E108" s="192" t="s">
        <v>369</v>
      </c>
      <c r="F108" s="104" t="s">
        <v>180</v>
      </c>
      <c r="G108" s="173" t="s">
        <v>276</v>
      </c>
      <c r="H108" s="180"/>
      <c r="I108" s="181"/>
      <c r="J108" s="106"/>
      <c r="K108" s="95"/>
      <c r="L108" s="115"/>
      <c r="M108" s="101"/>
      <c r="N108" s="169"/>
    </row>
    <row r="109" spans="1:14" ht="27.75" customHeight="1" x14ac:dyDescent="0.15">
      <c r="A109" s="114" t="s">
        <v>460</v>
      </c>
      <c r="B109" s="177">
        <v>25</v>
      </c>
      <c r="C109" s="177">
        <v>10008668043</v>
      </c>
      <c r="D109" s="102" t="s">
        <v>383</v>
      </c>
      <c r="E109" s="192" t="s">
        <v>384</v>
      </c>
      <c r="F109" s="104" t="s">
        <v>178</v>
      </c>
      <c r="G109" s="173" t="s">
        <v>385</v>
      </c>
      <c r="H109" s="180"/>
      <c r="I109" s="181"/>
      <c r="J109" s="106"/>
      <c r="K109" s="95"/>
      <c r="L109" s="115"/>
      <c r="M109" s="101"/>
      <c r="N109" s="169"/>
    </row>
    <row r="110" spans="1:14" ht="27.75" customHeight="1" x14ac:dyDescent="0.15">
      <c r="A110" s="114" t="s">
        <v>460</v>
      </c>
      <c r="B110" s="177">
        <v>32</v>
      </c>
      <c r="C110" s="177">
        <v>10006492112</v>
      </c>
      <c r="D110" s="102" t="s">
        <v>262</v>
      </c>
      <c r="E110" s="192" t="s">
        <v>263</v>
      </c>
      <c r="F110" s="104" t="s">
        <v>180</v>
      </c>
      <c r="G110" s="173" t="s">
        <v>197</v>
      </c>
      <c r="H110" s="180"/>
      <c r="I110" s="181"/>
      <c r="J110" s="106"/>
      <c r="K110" s="95"/>
      <c r="L110" s="115"/>
      <c r="M110" s="101"/>
      <c r="N110" s="169"/>
    </row>
    <row r="111" spans="1:14" ht="27.75" customHeight="1" x14ac:dyDescent="0.15">
      <c r="A111" s="114" t="s">
        <v>460</v>
      </c>
      <c r="B111" s="177">
        <v>33</v>
      </c>
      <c r="C111" s="177">
        <v>10056107915</v>
      </c>
      <c r="D111" s="102" t="s">
        <v>277</v>
      </c>
      <c r="E111" s="192" t="s">
        <v>278</v>
      </c>
      <c r="F111" s="104" t="s">
        <v>178</v>
      </c>
      <c r="G111" s="173" t="s">
        <v>197</v>
      </c>
      <c r="H111" s="180"/>
      <c r="I111" s="181"/>
      <c r="J111" s="106"/>
      <c r="K111" s="95"/>
      <c r="L111" s="115"/>
      <c r="M111" s="101"/>
      <c r="N111" s="169"/>
    </row>
    <row r="112" spans="1:14" ht="27.75" customHeight="1" x14ac:dyDescent="0.15">
      <c r="A112" s="114" t="s">
        <v>460</v>
      </c>
      <c r="B112" s="177">
        <v>37</v>
      </c>
      <c r="C112" s="177">
        <v>10015980833</v>
      </c>
      <c r="D112" s="102" t="s">
        <v>347</v>
      </c>
      <c r="E112" s="192" t="s">
        <v>348</v>
      </c>
      <c r="F112" s="104" t="s">
        <v>180</v>
      </c>
      <c r="G112" s="173" t="s">
        <v>311</v>
      </c>
      <c r="H112" s="180"/>
      <c r="I112" s="181"/>
      <c r="J112" s="106"/>
      <c r="K112" s="95"/>
      <c r="L112" s="115"/>
      <c r="M112" s="101"/>
      <c r="N112" s="169"/>
    </row>
    <row r="113" spans="1:14" ht="27.75" customHeight="1" x14ac:dyDescent="0.15">
      <c r="A113" s="114" t="s">
        <v>460</v>
      </c>
      <c r="B113" s="177">
        <v>38</v>
      </c>
      <c r="C113" s="177">
        <v>10015978510</v>
      </c>
      <c r="D113" s="102" t="s">
        <v>366</v>
      </c>
      <c r="E113" s="192" t="s">
        <v>367</v>
      </c>
      <c r="F113" s="104" t="s">
        <v>180</v>
      </c>
      <c r="G113" s="173" t="s">
        <v>311</v>
      </c>
      <c r="H113" s="180"/>
      <c r="I113" s="181"/>
      <c r="J113" s="106"/>
      <c r="K113" s="95"/>
      <c r="L113" s="115"/>
      <c r="M113" s="101"/>
      <c r="N113" s="169"/>
    </row>
    <row r="114" spans="1:14" ht="27.75" customHeight="1" x14ac:dyDescent="0.15">
      <c r="A114" s="114" t="s">
        <v>460</v>
      </c>
      <c r="B114" s="177">
        <v>40</v>
      </c>
      <c r="C114" s="177">
        <v>10079567363</v>
      </c>
      <c r="D114" s="102" t="s">
        <v>349</v>
      </c>
      <c r="E114" s="192" t="s">
        <v>350</v>
      </c>
      <c r="F114" s="104" t="s">
        <v>180</v>
      </c>
      <c r="G114" s="173" t="s">
        <v>311</v>
      </c>
      <c r="H114" s="180"/>
      <c r="I114" s="181"/>
      <c r="J114" s="106"/>
      <c r="K114" s="95"/>
      <c r="L114" s="115"/>
      <c r="M114" s="101"/>
      <c r="N114" s="169"/>
    </row>
    <row r="115" spans="1:14" ht="27.75" customHeight="1" x14ac:dyDescent="0.15">
      <c r="A115" s="114" t="s">
        <v>460</v>
      </c>
      <c r="B115" s="177">
        <v>41</v>
      </c>
      <c r="C115" s="177">
        <v>10065728695</v>
      </c>
      <c r="D115" s="102" t="s">
        <v>309</v>
      </c>
      <c r="E115" s="192" t="s">
        <v>310</v>
      </c>
      <c r="F115" s="104" t="s">
        <v>180</v>
      </c>
      <c r="G115" s="173" t="s">
        <v>311</v>
      </c>
      <c r="H115" s="180"/>
      <c r="I115" s="181"/>
      <c r="J115" s="106"/>
      <c r="K115" s="95"/>
      <c r="L115" s="115"/>
      <c r="M115" s="101"/>
      <c r="N115" s="169"/>
    </row>
    <row r="116" spans="1:14" ht="27.75" customHeight="1" x14ac:dyDescent="0.15">
      <c r="A116" s="114" t="s">
        <v>460</v>
      </c>
      <c r="B116" s="177">
        <v>45</v>
      </c>
      <c r="C116" s="177">
        <v>10009871752</v>
      </c>
      <c r="D116" s="102" t="s">
        <v>360</v>
      </c>
      <c r="E116" s="192" t="s">
        <v>361</v>
      </c>
      <c r="F116" s="104" t="s">
        <v>178</v>
      </c>
      <c r="G116" s="173" t="s">
        <v>465</v>
      </c>
      <c r="H116" s="180"/>
      <c r="I116" s="181"/>
      <c r="J116" s="106"/>
      <c r="K116" s="95"/>
      <c r="L116" s="115"/>
      <c r="M116" s="101"/>
      <c r="N116" s="169"/>
    </row>
    <row r="117" spans="1:14" ht="27.75" customHeight="1" x14ac:dyDescent="0.15">
      <c r="A117" s="114" t="s">
        <v>460</v>
      </c>
      <c r="B117" s="177">
        <v>49</v>
      </c>
      <c r="C117" s="177">
        <v>10036049123</v>
      </c>
      <c r="D117" s="102" t="s">
        <v>410</v>
      </c>
      <c r="E117" s="192" t="s">
        <v>411</v>
      </c>
      <c r="F117" s="104" t="s">
        <v>57</v>
      </c>
      <c r="G117" s="173" t="s">
        <v>203</v>
      </c>
      <c r="H117" s="180"/>
      <c r="I117" s="181"/>
      <c r="J117" s="106"/>
      <c r="K117" s="95"/>
      <c r="L117" s="115"/>
      <c r="M117" s="101"/>
      <c r="N117" s="169"/>
    </row>
    <row r="118" spans="1:14" ht="27.75" customHeight="1" x14ac:dyDescent="0.15">
      <c r="A118" s="114" t="s">
        <v>460</v>
      </c>
      <c r="B118" s="177">
        <v>50</v>
      </c>
      <c r="C118" s="177">
        <v>10036076405</v>
      </c>
      <c r="D118" s="102" t="s">
        <v>281</v>
      </c>
      <c r="E118" s="192" t="s">
        <v>282</v>
      </c>
      <c r="F118" s="104" t="s">
        <v>57</v>
      </c>
      <c r="G118" s="173" t="s">
        <v>203</v>
      </c>
      <c r="H118" s="180"/>
      <c r="I118" s="181"/>
      <c r="J118" s="106"/>
      <c r="K118" s="95"/>
      <c r="L118" s="115"/>
      <c r="M118" s="101"/>
      <c r="N118" s="169"/>
    </row>
    <row r="119" spans="1:14" ht="27.75" customHeight="1" x14ac:dyDescent="0.15">
      <c r="A119" s="114" t="s">
        <v>460</v>
      </c>
      <c r="B119" s="177">
        <v>53</v>
      </c>
      <c r="C119" s="177">
        <v>10008629142</v>
      </c>
      <c r="D119" s="102" t="s">
        <v>260</v>
      </c>
      <c r="E119" s="192" t="s">
        <v>261</v>
      </c>
      <c r="F119" s="104" t="s">
        <v>178</v>
      </c>
      <c r="G119" s="173" t="s">
        <v>203</v>
      </c>
      <c r="H119" s="180"/>
      <c r="I119" s="181"/>
      <c r="J119" s="106"/>
      <c r="K119" s="95"/>
      <c r="L119" s="115"/>
      <c r="M119" s="101"/>
      <c r="N119" s="169"/>
    </row>
    <row r="120" spans="1:14" ht="27.75" customHeight="1" x14ac:dyDescent="0.15">
      <c r="A120" s="114" t="s">
        <v>460</v>
      </c>
      <c r="B120" s="177">
        <v>55</v>
      </c>
      <c r="C120" s="177">
        <v>10056088818</v>
      </c>
      <c r="D120" s="102" t="s">
        <v>446</v>
      </c>
      <c r="E120" s="192" t="s">
        <v>447</v>
      </c>
      <c r="F120" s="104" t="s">
        <v>57</v>
      </c>
      <c r="G120" s="173" t="s">
        <v>239</v>
      </c>
      <c r="H120" s="180"/>
      <c r="I120" s="181"/>
      <c r="J120" s="106"/>
      <c r="K120" s="95"/>
      <c r="L120" s="115"/>
      <c r="M120" s="101"/>
      <c r="N120" s="169"/>
    </row>
    <row r="121" spans="1:14" ht="27.75" customHeight="1" x14ac:dyDescent="0.15">
      <c r="A121" s="114" t="s">
        <v>460</v>
      </c>
      <c r="B121" s="177">
        <v>57</v>
      </c>
      <c r="C121" s="177">
        <v>10013773273</v>
      </c>
      <c r="D121" s="102" t="s">
        <v>354</v>
      </c>
      <c r="E121" s="192" t="s">
        <v>355</v>
      </c>
      <c r="F121" s="104" t="s">
        <v>180</v>
      </c>
      <c r="G121" s="173" t="s">
        <v>239</v>
      </c>
      <c r="H121" s="180"/>
      <c r="I121" s="181"/>
      <c r="J121" s="106"/>
      <c r="K121" s="95"/>
      <c r="L121" s="115"/>
      <c r="M121" s="101"/>
      <c r="N121" s="169"/>
    </row>
    <row r="122" spans="1:14" ht="27.75" customHeight="1" x14ac:dyDescent="0.15">
      <c r="A122" s="114" t="s">
        <v>460</v>
      </c>
      <c r="B122" s="177">
        <v>59</v>
      </c>
      <c r="C122" s="177">
        <v>10034993439</v>
      </c>
      <c r="D122" s="102" t="s">
        <v>242</v>
      </c>
      <c r="E122" s="192" t="s">
        <v>243</v>
      </c>
      <c r="F122" s="104" t="s">
        <v>180</v>
      </c>
      <c r="G122" s="173" t="s">
        <v>239</v>
      </c>
      <c r="H122" s="180"/>
      <c r="I122" s="181"/>
      <c r="J122" s="106"/>
      <c r="K122" s="95"/>
      <c r="L122" s="115"/>
      <c r="M122" s="101"/>
      <c r="N122" s="169"/>
    </row>
    <row r="123" spans="1:14" ht="27.75" customHeight="1" x14ac:dyDescent="0.15">
      <c r="A123" s="114" t="s">
        <v>460</v>
      </c>
      <c r="B123" s="177">
        <v>61</v>
      </c>
      <c r="C123" s="177">
        <v>10036069028</v>
      </c>
      <c r="D123" s="102" t="s">
        <v>434</v>
      </c>
      <c r="E123" s="192" t="s">
        <v>435</v>
      </c>
      <c r="F123" s="104" t="s">
        <v>57</v>
      </c>
      <c r="G123" s="173" t="s">
        <v>248</v>
      </c>
      <c r="H123" s="180"/>
      <c r="I123" s="181"/>
      <c r="J123" s="106"/>
      <c r="K123" s="95"/>
      <c r="L123" s="115"/>
      <c r="M123" s="101"/>
      <c r="N123" s="169"/>
    </row>
    <row r="124" spans="1:14" ht="27.75" customHeight="1" x14ac:dyDescent="0.15">
      <c r="A124" s="114" t="s">
        <v>460</v>
      </c>
      <c r="B124" s="177">
        <v>80</v>
      </c>
      <c r="C124" s="177">
        <v>10056623530</v>
      </c>
      <c r="D124" s="102" t="s">
        <v>451</v>
      </c>
      <c r="E124" s="192" t="s">
        <v>452</v>
      </c>
      <c r="F124" s="104" t="s">
        <v>57</v>
      </c>
      <c r="G124" s="173" t="s">
        <v>221</v>
      </c>
      <c r="H124" s="180"/>
      <c r="I124" s="181"/>
      <c r="J124" s="106"/>
      <c r="K124" s="95"/>
      <c r="L124" s="115"/>
      <c r="M124" s="101"/>
      <c r="N124" s="169"/>
    </row>
    <row r="125" spans="1:14" ht="27.75" customHeight="1" x14ac:dyDescent="0.15">
      <c r="A125" s="114" t="s">
        <v>460</v>
      </c>
      <c r="B125" s="177">
        <v>83</v>
      </c>
      <c r="C125" s="177">
        <v>10015266568</v>
      </c>
      <c r="D125" s="102" t="s">
        <v>320</v>
      </c>
      <c r="E125" s="192" t="s">
        <v>321</v>
      </c>
      <c r="F125" s="104" t="s">
        <v>180</v>
      </c>
      <c r="G125" s="173" t="s">
        <v>221</v>
      </c>
      <c r="H125" s="180"/>
      <c r="I125" s="181"/>
      <c r="J125" s="106"/>
      <c r="K125" s="95"/>
      <c r="L125" s="115"/>
      <c r="M125" s="101"/>
      <c r="N125" s="169"/>
    </row>
    <row r="126" spans="1:14" ht="27.75" customHeight="1" x14ac:dyDescent="0.15">
      <c r="A126" s="114" t="s">
        <v>460</v>
      </c>
      <c r="B126" s="177">
        <v>86</v>
      </c>
      <c r="C126" s="177">
        <v>10013902104</v>
      </c>
      <c r="D126" s="102" t="s">
        <v>379</v>
      </c>
      <c r="E126" s="192" t="s">
        <v>380</v>
      </c>
      <c r="F126" s="104" t="s">
        <v>180</v>
      </c>
      <c r="G126" s="173" t="s">
        <v>151</v>
      </c>
      <c r="H126" s="180"/>
      <c r="I126" s="181"/>
      <c r="J126" s="106"/>
      <c r="K126" s="95"/>
      <c r="L126" s="115"/>
      <c r="M126" s="101"/>
      <c r="N126" s="169"/>
    </row>
    <row r="127" spans="1:14" ht="27.75" customHeight="1" x14ac:dyDescent="0.15">
      <c r="A127" s="114" t="s">
        <v>460</v>
      </c>
      <c r="B127" s="177">
        <v>92</v>
      </c>
      <c r="C127" s="177">
        <v>10078794292</v>
      </c>
      <c r="D127" s="102" t="s">
        <v>312</v>
      </c>
      <c r="E127" s="192" t="s">
        <v>313</v>
      </c>
      <c r="F127" s="104" t="s">
        <v>180</v>
      </c>
      <c r="G127" s="173" t="s">
        <v>232</v>
      </c>
      <c r="H127" s="180"/>
      <c r="I127" s="181"/>
      <c r="J127" s="106"/>
      <c r="K127" s="95"/>
      <c r="L127" s="115"/>
      <c r="M127" s="101"/>
      <c r="N127" s="169"/>
    </row>
    <row r="128" spans="1:14" ht="27.75" customHeight="1" x14ac:dyDescent="0.15">
      <c r="A128" s="114" t="s">
        <v>460</v>
      </c>
      <c r="B128" s="177">
        <v>93</v>
      </c>
      <c r="C128" s="177">
        <v>10077462665</v>
      </c>
      <c r="D128" s="102" t="s">
        <v>362</v>
      </c>
      <c r="E128" s="192" t="s">
        <v>363</v>
      </c>
      <c r="F128" s="104" t="s">
        <v>57</v>
      </c>
      <c r="G128" s="173" t="s">
        <v>232</v>
      </c>
      <c r="H128" s="180"/>
      <c r="I128" s="181"/>
      <c r="J128" s="106"/>
      <c r="K128" s="95"/>
      <c r="L128" s="115"/>
      <c r="M128" s="101"/>
      <c r="N128" s="169"/>
    </row>
    <row r="129" spans="1:14" ht="27.75" customHeight="1" x14ac:dyDescent="0.15">
      <c r="A129" s="114" t="s">
        <v>460</v>
      </c>
      <c r="B129" s="177">
        <v>95</v>
      </c>
      <c r="C129" s="177">
        <v>10036065489</v>
      </c>
      <c r="D129" s="102" t="s">
        <v>230</v>
      </c>
      <c r="E129" s="192" t="s">
        <v>231</v>
      </c>
      <c r="F129" s="104" t="s">
        <v>57</v>
      </c>
      <c r="G129" s="173" t="s">
        <v>232</v>
      </c>
      <c r="H129" s="180"/>
      <c r="I129" s="181"/>
      <c r="J129" s="106"/>
      <c r="K129" s="95"/>
      <c r="L129" s="115"/>
      <c r="M129" s="101"/>
      <c r="N129" s="169"/>
    </row>
    <row r="130" spans="1:14" ht="27.75" customHeight="1" x14ac:dyDescent="0.15">
      <c r="A130" s="114" t="s">
        <v>460</v>
      </c>
      <c r="B130" s="177">
        <v>103</v>
      </c>
      <c r="C130" s="177">
        <v>10080801586</v>
      </c>
      <c r="D130" s="102" t="s">
        <v>449</v>
      </c>
      <c r="E130" s="192" t="s">
        <v>450</v>
      </c>
      <c r="F130" s="104" t="s">
        <v>57</v>
      </c>
      <c r="G130" s="173" t="s">
        <v>330</v>
      </c>
      <c r="H130" s="180"/>
      <c r="I130" s="181"/>
      <c r="J130" s="106"/>
      <c r="K130" s="95"/>
      <c r="L130" s="115"/>
      <c r="M130" s="101"/>
      <c r="N130" s="169"/>
    </row>
    <row r="131" spans="1:14" ht="27.75" customHeight="1" x14ac:dyDescent="0.15">
      <c r="A131" s="114" t="s">
        <v>460</v>
      </c>
      <c r="B131" s="177">
        <v>104</v>
      </c>
      <c r="C131" s="177">
        <v>10036041443</v>
      </c>
      <c r="D131" s="102" t="s">
        <v>419</v>
      </c>
      <c r="E131" s="192" t="s">
        <v>420</v>
      </c>
      <c r="F131" s="104" t="s">
        <v>180</v>
      </c>
      <c r="G131" s="173" t="s">
        <v>330</v>
      </c>
      <c r="H131" s="180"/>
      <c r="I131" s="181"/>
      <c r="J131" s="106"/>
      <c r="K131" s="95"/>
      <c r="L131" s="115"/>
      <c r="M131" s="101"/>
      <c r="N131" s="169"/>
    </row>
    <row r="132" spans="1:14" ht="27.75" customHeight="1" x14ac:dyDescent="0.15">
      <c r="A132" s="114" t="s">
        <v>460</v>
      </c>
      <c r="B132" s="177">
        <v>109</v>
      </c>
      <c r="C132" s="177">
        <v>10036079334</v>
      </c>
      <c r="D132" s="102" t="s">
        <v>337</v>
      </c>
      <c r="E132" s="192" t="s">
        <v>338</v>
      </c>
      <c r="F132" s="104" t="s">
        <v>180</v>
      </c>
      <c r="G132" s="173" t="s">
        <v>175</v>
      </c>
      <c r="H132" s="180"/>
      <c r="I132" s="181"/>
      <c r="J132" s="106"/>
      <c r="K132" s="95"/>
      <c r="L132" s="115"/>
      <c r="M132" s="101"/>
      <c r="N132" s="169"/>
    </row>
    <row r="133" spans="1:14" ht="27.75" customHeight="1" x14ac:dyDescent="0.15">
      <c r="A133" s="114" t="s">
        <v>460</v>
      </c>
      <c r="B133" s="177">
        <v>115</v>
      </c>
      <c r="C133" s="177">
        <v>10065491047</v>
      </c>
      <c r="D133" s="102" t="s">
        <v>436</v>
      </c>
      <c r="E133" s="192" t="s">
        <v>437</v>
      </c>
      <c r="F133" s="104" t="s">
        <v>57</v>
      </c>
      <c r="G133" s="173" t="s">
        <v>353</v>
      </c>
      <c r="H133" s="180"/>
      <c r="I133" s="181"/>
      <c r="J133" s="106"/>
      <c r="K133" s="95"/>
      <c r="L133" s="115"/>
      <c r="M133" s="101"/>
      <c r="N133" s="169"/>
    </row>
    <row r="134" spans="1:14" ht="27.75" customHeight="1" x14ac:dyDescent="0.15">
      <c r="A134" s="114" t="s">
        <v>460</v>
      </c>
      <c r="B134" s="177">
        <v>116</v>
      </c>
      <c r="C134" s="177">
        <v>10056061435</v>
      </c>
      <c r="D134" s="102" t="s">
        <v>428</v>
      </c>
      <c r="E134" s="192" t="s">
        <v>429</v>
      </c>
      <c r="F134" s="104" t="s">
        <v>57</v>
      </c>
      <c r="G134" s="173" t="s">
        <v>353</v>
      </c>
      <c r="H134" s="180"/>
      <c r="I134" s="181"/>
      <c r="J134" s="106"/>
      <c r="K134" s="95"/>
      <c r="L134" s="115"/>
      <c r="M134" s="101"/>
      <c r="N134" s="169"/>
    </row>
    <row r="135" spans="1:14" ht="27.75" customHeight="1" x14ac:dyDescent="0.15">
      <c r="A135" s="114" t="s">
        <v>460</v>
      </c>
      <c r="B135" s="177">
        <v>117</v>
      </c>
      <c r="C135" s="177">
        <v>10036065893</v>
      </c>
      <c r="D135" s="102" t="s">
        <v>402</v>
      </c>
      <c r="E135" s="192" t="s">
        <v>403</v>
      </c>
      <c r="F135" s="104" t="s">
        <v>57</v>
      </c>
      <c r="G135" s="173" t="s">
        <v>353</v>
      </c>
      <c r="H135" s="180"/>
      <c r="I135" s="181"/>
      <c r="J135" s="106"/>
      <c r="K135" s="95"/>
      <c r="L135" s="115"/>
      <c r="M135" s="101"/>
      <c r="N135" s="169"/>
    </row>
    <row r="136" spans="1:14" ht="27.75" customHeight="1" x14ac:dyDescent="0.15">
      <c r="A136" s="114" t="s">
        <v>460</v>
      </c>
      <c r="B136" s="177">
        <v>118</v>
      </c>
      <c r="C136" s="177">
        <v>10056231183</v>
      </c>
      <c r="D136" s="102" t="s">
        <v>415</v>
      </c>
      <c r="E136" s="192" t="s">
        <v>416</v>
      </c>
      <c r="F136" s="104" t="s">
        <v>57</v>
      </c>
      <c r="G136" s="173" t="s">
        <v>353</v>
      </c>
      <c r="H136" s="180"/>
      <c r="I136" s="181"/>
      <c r="J136" s="106"/>
      <c r="K136" s="95"/>
      <c r="L136" s="115"/>
      <c r="M136" s="101"/>
      <c r="N136" s="169"/>
    </row>
    <row r="137" spans="1:14" ht="27.75" customHeight="1" x14ac:dyDescent="0.15">
      <c r="A137" s="114" t="s">
        <v>460</v>
      </c>
      <c r="B137" s="177">
        <v>119</v>
      </c>
      <c r="C137" s="177">
        <v>10080256265</v>
      </c>
      <c r="D137" s="102" t="s">
        <v>408</v>
      </c>
      <c r="E137" s="192" t="s">
        <v>409</v>
      </c>
      <c r="F137" s="104" t="s">
        <v>57</v>
      </c>
      <c r="G137" s="173" t="s">
        <v>353</v>
      </c>
      <c r="H137" s="180"/>
      <c r="I137" s="181"/>
      <c r="J137" s="106"/>
      <c r="K137" s="95"/>
      <c r="L137" s="115"/>
      <c r="M137" s="101"/>
      <c r="N137" s="169"/>
    </row>
    <row r="138" spans="1:14" ht="27.75" customHeight="1" x14ac:dyDescent="0.15">
      <c r="A138" s="114" t="s">
        <v>460</v>
      </c>
      <c r="B138" s="177">
        <v>129</v>
      </c>
      <c r="C138" s="177">
        <v>10034920182</v>
      </c>
      <c r="D138" s="102" t="s">
        <v>400</v>
      </c>
      <c r="E138" s="192" t="s">
        <v>401</v>
      </c>
      <c r="F138" s="104" t="s">
        <v>57</v>
      </c>
      <c r="G138" s="173" t="s">
        <v>167</v>
      </c>
      <c r="H138" s="180"/>
      <c r="I138" s="181"/>
      <c r="J138" s="106"/>
      <c r="K138" s="95"/>
      <c r="L138" s="115"/>
      <c r="M138" s="101"/>
      <c r="N138" s="169"/>
    </row>
    <row r="139" spans="1:14" ht="27.75" customHeight="1" x14ac:dyDescent="0.15">
      <c r="A139" s="114" t="s">
        <v>460</v>
      </c>
      <c r="B139" s="177">
        <v>130</v>
      </c>
      <c r="C139" s="177">
        <v>10036065590</v>
      </c>
      <c r="D139" s="102" t="s">
        <v>440</v>
      </c>
      <c r="E139" s="192" t="s">
        <v>441</v>
      </c>
      <c r="F139" s="104" t="s">
        <v>57</v>
      </c>
      <c r="G139" s="173" t="s">
        <v>167</v>
      </c>
      <c r="H139" s="180"/>
      <c r="I139" s="181"/>
      <c r="J139" s="106"/>
      <c r="K139" s="95"/>
      <c r="L139" s="115"/>
      <c r="M139" s="101"/>
      <c r="N139" s="169"/>
    </row>
    <row r="140" spans="1:14" ht="27.75" customHeight="1" x14ac:dyDescent="0.15">
      <c r="A140" s="114" t="s">
        <v>460</v>
      </c>
      <c r="B140" s="177">
        <v>145</v>
      </c>
      <c r="C140" s="177">
        <v>10064166490</v>
      </c>
      <c r="D140" s="102" t="s">
        <v>412</v>
      </c>
      <c r="E140" s="192" t="s">
        <v>413</v>
      </c>
      <c r="F140" s="104" t="s">
        <v>57</v>
      </c>
      <c r="G140" s="173" t="s">
        <v>414</v>
      </c>
      <c r="H140" s="180"/>
      <c r="I140" s="181"/>
      <c r="J140" s="106"/>
      <c r="K140" s="95"/>
      <c r="L140" s="115"/>
      <c r="M140" s="101"/>
      <c r="N140" s="169"/>
    </row>
    <row r="141" spans="1:14" ht="27.75" customHeight="1" x14ac:dyDescent="0.15">
      <c r="A141" s="114" t="s">
        <v>460</v>
      </c>
      <c r="B141" s="177">
        <v>62</v>
      </c>
      <c r="C141" s="177">
        <v>10036052860</v>
      </c>
      <c r="D141" s="102" t="s">
        <v>438</v>
      </c>
      <c r="E141" s="192" t="s">
        <v>439</v>
      </c>
      <c r="F141" s="104" t="s">
        <v>180</v>
      </c>
      <c r="G141" s="173" t="s">
        <v>248</v>
      </c>
      <c r="H141" s="180"/>
      <c r="I141" s="181"/>
      <c r="J141" s="106"/>
      <c r="K141" s="95"/>
      <c r="L141" s="115"/>
      <c r="M141" s="101"/>
      <c r="N141" s="169"/>
    </row>
    <row r="142" spans="1:14" ht="27.75" customHeight="1" x14ac:dyDescent="0.15">
      <c r="A142" s="114" t="s">
        <v>460</v>
      </c>
      <c r="B142" s="177">
        <v>97</v>
      </c>
      <c r="C142" s="177">
        <v>10036013555</v>
      </c>
      <c r="D142" s="102" t="s">
        <v>240</v>
      </c>
      <c r="E142" s="192" t="s">
        <v>241</v>
      </c>
      <c r="F142" s="104" t="s">
        <v>180</v>
      </c>
      <c r="G142" s="173" t="s">
        <v>200</v>
      </c>
      <c r="H142" s="180"/>
      <c r="I142" s="181"/>
      <c r="J142" s="106"/>
      <c r="K142" s="95"/>
      <c r="L142" s="115"/>
      <c r="M142" s="101"/>
      <c r="N142" s="169"/>
    </row>
    <row r="143" spans="1:14" ht="27.75" customHeight="1" x14ac:dyDescent="0.15">
      <c r="A143" s="114" t="s">
        <v>460</v>
      </c>
      <c r="B143" s="177">
        <v>72</v>
      </c>
      <c r="C143" s="177">
        <v>10002652528</v>
      </c>
      <c r="D143" s="102" t="s">
        <v>388</v>
      </c>
      <c r="E143" s="192" t="s">
        <v>389</v>
      </c>
      <c r="F143" s="93" t="s">
        <v>178</v>
      </c>
      <c r="G143" s="173" t="s">
        <v>224</v>
      </c>
      <c r="H143" s="180"/>
      <c r="I143" s="181"/>
      <c r="J143" s="106"/>
      <c r="K143" s="95"/>
      <c r="L143" s="115"/>
      <c r="M143" s="101">
        <v>0.53728425925925927</v>
      </c>
      <c r="N143" s="169">
        <v>0.52361111111110603</v>
      </c>
    </row>
    <row r="144" spans="1:14" ht="27.75" customHeight="1" thickBot="1" x14ac:dyDescent="0.2">
      <c r="A144" s="119" t="s">
        <v>466</v>
      </c>
      <c r="B144" s="178">
        <v>64</v>
      </c>
      <c r="C144" s="178">
        <v>10036050739</v>
      </c>
      <c r="D144" s="120" t="s">
        <v>372</v>
      </c>
      <c r="E144" s="193" t="s">
        <v>373</v>
      </c>
      <c r="F144" s="121" t="s">
        <v>57</v>
      </c>
      <c r="G144" s="174" t="s">
        <v>248</v>
      </c>
      <c r="H144" s="182"/>
      <c r="I144" s="183"/>
      <c r="J144" s="122"/>
      <c r="K144" s="123"/>
      <c r="L144" s="124"/>
      <c r="M144" s="101"/>
      <c r="N144" s="169"/>
    </row>
    <row r="145" spans="1:12" ht="10.5" customHeight="1" thickTop="1" thickBot="1" x14ac:dyDescent="0.25">
      <c r="A145" s="108"/>
      <c r="B145" s="109"/>
      <c r="C145" s="109"/>
      <c r="D145" s="110"/>
      <c r="E145" s="111"/>
      <c r="F145" s="105"/>
      <c r="G145" s="112"/>
      <c r="H145" s="113"/>
      <c r="I145" s="113"/>
      <c r="J145" s="113"/>
      <c r="K145" s="113"/>
      <c r="L145" s="113"/>
    </row>
    <row r="146" spans="1:12" ht="16" thickTop="1" x14ac:dyDescent="0.15">
      <c r="A146" s="233" t="s">
        <v>48</v>
      </c>
      <c r="B146" s="234"/>
      <c r="C146" s="234"/>
      <c r="D146" s="234"/>
      <c r="E146" s="194"/>
      <c r="F146" s="194"/>
      <c r="G146" s="225" t="s">
        <v>469</v>
      </c>
      <c r="H146" s="225"/>
      <c r="I146" s="225"/>
      <c r="J146" s="225"/>
      <c r="K146" s="225"/>
      <c r="L146" s="226"/>
    </row>
    <row r="147" spans="1:12" x14ac:dyDescent="0.15">
      <c r="A147" s="125" t="s">
        <v>461</v>
      </c>
      <c r="B147" s="126"/>
      <c r="C147" s="127"/>
      <c r="D147" s="126"/>
      <c r="E147" s="128"/>
      <c r="F147" s="129"/>
      <c r="G147" s="130" t="s">
        <v>194</v>
      </c>
      <c r="H147" s="131">
        <v>3</v>
      </c>
      <c r="I147" s="159"/>
      <c r="J147" s="157"/>
      <c r="K147" s="132" t="s">
        <v>176</v>
      </c>
      <c r="L147" s="175">
        <f>COUNTIF(F22:F144,"ЗМС")</f>
        <v>2</v>
      </c>
    </row>
    <row r="148" spans="1:12" x14ac:dyDescent="0.15">
      <c r="A148" s="125" t="s">
        <v>462</v>
      </c>
      <c r="B148" s="126"/>
      <c r="C148" s="133"/>
      <c r="D148" s="126"/>
      <c r="E148" s="134"/>
      <c r="F148" s="135"/>
      <c r="G148" s="136" t="s">
        <v>177</v>
      </c>
      <c r="H148" s="137">
        <f>H149+H154</f>
        <v>123</v>
      </c>
      <c r="I148" s="149"/>
      <c r="J148" s="150"/>
      <c r="K148" s="132" t="s">
        <v>178</v>
      </c>
      <c r="L148" s="175">
        <f>COUNTIF(F22:F144,"МСМК")</f>
        <v>24</v>
      </c>
    </row>
    <row r="149" spans="1:12" x14ac:dyDescent="0.15">
      <c r="A149" s="125" t="s">
        <v>463</v>
      </c>
      <c r="B149" s="126"/>
      <c r="C149" s="138"/>
      <c r="D149" s="126"/>
      <c r="E149" s="134"/>
      <c r="F149" s="135"/>
      <c r="G149" s="136" t="s">
        <v>179</v>
      </c>
      <c r="H149" s="137">
        <f>H150+H151+H152+H153</f>
        <v>122</v>
      </c>
      <c r="I149" s="149"/>
      <c r="J149" s="150"/>
      <c r="K149" s="132" t="s">
        <v>180</v>
      </c>
      <c r="L149" s="175">
        <f>COUNTIF(F22:F144,"МС")</f>
        <v>66</v>
      </c>
    </row>
    <row r="150" spans="1:12" x14ac:dyDescent="0.15">
      <c r="A150" s="125" t="s">
        <v>464</v>
      </c>
      <c r="B150" s="126"/>
      <c r="C150" s="138"/>
      <c r="D150" s="126"/>
      <c r="E150" s="134"/>
      <c r="F150" s="135"/>
      <c r="G150" s="136" t="s">
        <v>181</v>
      </c>
      <c r="H150" s="137">
        <f>COUNT(A22:A252)</f>
        <v>55</v>
      </c>
      <c r="I150" s="149"/>
      <c r="J150" s="150"/>
      <c r="K150" s="139" t="s">
        <v>57</v>
      </c>
      <c r="L150" s="175">
        <f>COUNTIF(F22:F144,"КМС")</f>
        <v>31</v>
      </c>
    </row>
    <row r="151" spans="1:12" x14ac:dyDescent="0.15">
      <c r="A151" s="140"/>
      <c r="B151" s="126"/>
      <c r="C151" s="138"/>
      <c r="D151" s="126"/>
      <c r="E151" s="134"/>
      <c r="F151" s="135"/>
      <c r="G151" s="136" t="s">
        <v>182</v>
      </c>
      <c r="H151" s="137">
        <f>COUNTIF(A22:A251,"ЛИМ")</f>
        <v>0</v>
      </c>
      <c r="I151" s="149"/>
      <c r="J151" s="150"/>
      <c r="K151" s="139" t="s">
        <v>166</v>
      </c>
      <c r="L151" s="175">
        <f>COUNTIF(F22:F144,"1 СР")</f>
        <v>0</v>
      </c>
    </row>
    <row r="152" spans="1:12" x14ac:dyDescent="0.15">
      <c r="A152" s="140"/>
      <c r="B152" s="126"/>
      <c r="C152" s="126"/>
      <c r="D152" s="126"/>
      <c r="E152" s="134"/>
      <c r="F152" s="135"/>
      <c r="G152" s="136" t="s">
        <v>183</v>
      </c>
      <c r="H152" s="137">
        <f>COUNTIF(A22:A251,"НФ")</f>
        <v>67</v>
      </c>
      <c r="I152" s="149"/>
      <c r="J152" s="150"/>
      <c r="K152" s="139" t="s">
        <v>165</v>
      </c>
      <c r="L152" s="175">
        <f>COUNTIF(F22:F144,"2 СР")</f>
        <v>0</v>
      </c>
    </row>
    <row r="153" spans="1:12" x14ac:dyDescent="0.15">
      <c r="A153" s="140"/>
      <c r="B153" s="126"/>
      <c r="C153" s="126"/>
      <c r="D153" s="126"/>
      <c r="E153" s="134"/>
      <c r="F153" s="135"/>
      <c r="G153" s="136" t="s">
        <v>184</v>
      </c>
      <c r="H153" s="137">
        <f>COUNTIF(A22:A251,"ДСКВ")</f>
        <v>0</v>
      </c>
      <c r="I153" s="149"/>
      <c r="J153" s="150"/>
      <c r="K153" s="139" t="s">
        <v>164</v>
      </c>
      <c r="L153" s="175">
        <f>COUNTIF(F22:F145,"3 СР")</f>
        <v>0</v>
      </c>
    </row>
    <row r="154" spans="1:12" x14ac:dyDescent="0.15">
      <c r="A154" s="140"/>
      <c r="B154" s="126"/>
      <c r="C154" s="126"/>
      <c r="D154" s="126"/>
      <c r="E154" s="141"/>
      <c r="F154" s="142"/>
      <c r="G154" s="136" t="s">
        <v>185</v>
      </c>
      <c r="H154" s="137">
        <f>COUNTIF(A22:A251,"НС")</f>
        <v>1</v>
      </c>
      <c r="I154" s="160"/>
      <c r="J154" s="158"/>
      <c r="K154" s="132"/>
      <c r="L154" s="143"/>
    </row>
    <row r="155" spans="1:12" x14ac:dyDescent="0.15">
      <c r="A155" s="144"/>
      <c r="B155" s="163"/>
      <c r="C155" s="163"/>
      <c r="D155" s="145"/>
      <c r="E155" s="146"/>
      <c r="F155" s="147"/>
      <c r="G155" s="147"/>
      <c r="H155" s="148"/>
      <c r="I155" s="149"/>
      <c r="J155" s="150"/>
      <c r="K155" s="147"/>
      <c r="L155" s="151"/>
    </row>
    <row r="156" spans="1:12" ht="16" x14ac:dyDescent="0.15">
      <c r="A156" s="246" t="s">
        <v>49</v>
      </c>
      <c r="B156" s="239"/>
      <c r="C156" s="239"/>
      <c r="D156" s="239" t="s">
        <v>467</v>
      </c>
      <c r="E156" s="239"/>
      <c r="F156" s="239"/>
      <c r="G156" s="239" t="s">
        <v>468</v>
      </c>
      <c r="H156" s="239"/>
      <c r="I156" s="239"/>
      <c r="J156" s="239" t="s">
        <v>186</v>
      </c>
      <c r="K156" s="239"/>
      <c r="L156" s="244"/>
    </row>
    <row r="157" spans="1:12" x14ac:dyDescent="0.15">
      <c r="A157" s="241"/>
      <c r="B157" s="242"/>
      <c r="C157" s="242"/>
      <c r="D157" s="242"/>
      <c r="E157" s="242"/>
      <c r="F157" s="242"/>
      <c r="G157" s="242"/>
      <c r="H157" s="242"/>
      <c r="I157" s="242"/>
      <c r="J157" s="242"/>
      <c r="K157" s="242"/>
      <c r="L157" s="243"/>
    </row>
    <row r="158" spans="1:12" x14ac:dyDescent="0.15">
      <c r="A158" s="161"/>
      <c r="B158" s="162"/>
      <c r="C158" s="162"/>
      <c r="D158" s="162"/>
      <c r="E158" s="152"/>
      <c r="F158" s="162"/>
      <c r="G158" s="162"/>
      <c r="H158" s="148"/>
      <c r="I158" s="148"/>
      <c r="J158" s="162"/>
      <c r="K158" s="162"/>
      <c r="L158" s="164"/>
    </row>
    <row r="159" spans="1:12" x14ac:dyDescent="0.15">
      <c r="A159" s="161"/>
      <c r="B159" s="162"/>
      <c r="C159" s="162"/>
      <c r="D159" s="162"/>
      <c r="E159" s="152"/>
      <c r="F159" s="162"/>
      <c r="G159" s="162"/>
      <c r="H159" s="148"/>
      <c r="I159" s="148"/>
      <c r="J159" s="162"/>
      <c r="K159" s="162"/>
      <c r="L159" s="164"/>
    </row>
    <row r="160" spans="1:12" x14ac:dyDescent="0.15">
      <c r="A160" s="241"/>
      <c r="B160" s="242"/>
      <c r="C160" s="242"/>
      <c r="D160" s="242"/>
      <c r="E160" s="242"/>
      <c r="F160" s="242"/>
      <c r="G160" s="242"/>
      <c r="H160" s="242"/>
      <c r="I160" s="242"/>
      <c r="J160" s="242"/>
      <c r="K160" s="242"/>
      <c r="L160" s="243"/>
    </row>
    <row r="161" spans="1:12" x14ac:dyDescent="0.15">
      <c r="A161" s="241"/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  <c r="L161" s="243"/>
    </row>
    <row r="162" spans="1:12" s="92" customFormat="1" ht="22.5" customHeight="1" thickBot="1" x14ac:dyDescent="0.2">
      <c r="A162" s="247"/>
      <c r="B162" s="240"/>
      <c r="C162" s="240"/>
      <c r="D162" s="240" t="str">
        <f>G17</f>
        <v>Батюров С.А. (г. Москва)</v>
      </c>
      <c r="E162" s="240"/>
      <c r="F162" s="240"/>
      <c r="G162" s="240" t="str">
        <f>G18</f>
        <v>Бесчастнов А.А. (г. Москва)</v>
      </c>
      <c r="H162" s="240"/>
      <c r="I162" s="240"/>
      <c r="J162" s="240" t="str">
        <f>G19</f>
        <v>Кондратьева Л.В. (г. Воронеж)</v>
      </c>
      <c r="K162" s="240"/>
      <c r="L162" s="245"/>
    </row>
    <row r="163" spans="1:12" ht="15" thickTop="1" x14ac:dyDescent="0.15"/>
  </sheetData>
  <mergeCells count="29">
    <mergeCell ref="G156:I156"/>
    <mergeCell ref="G162:I162"/>
    <mergeCell ref="D156:F156"/>
    <mergeCell ref="D162:F162"/>
    <mergeCell ref="A157:E157"/>
    <mergeCell ref="F157:L157"/>
    <mergeCell ref="A160:E160"/>
    <mergeCell ref="F160:L160"/>
    <mergeCell ref="A161:E161"/>
    <mergeCell ref="F161:L161"/>
    <mergeCell ref="J156:L156"/>
    <mergeCell ref="J162:L162"/>
    <mergeCell ref="A156:C156"/>
    <mergeCell ref="A162:C162"/>
    <mergeCell ref="A7:L7"/>
    <mergeCell ref="A1:L1"/>
    <mergeCell ref="A2:L2"/>
    <mergeCell ref="A3:L3"/>
    <mergeCell ref="A4:L4"/>
    <mergeCell ref="A6:L6"/>
    <mergeCell ref="A8:L8"/>
    <mergeCell ref="A12:L12"/>
    <mergeCell ref="A15:G15"/>
    <mergeCell ref="H15:L15"/>
    <mergeCell ref="G146:L146"/>
    <mergeCell ref="A9:L9"/>
    <mergeCell ref="A10:L10"/>
    <mergeCell ref="A11:L11"/>
    <mergeCell ref="A146:D146"/>
  </mergeCells>
  <printOptions horizontalCentered="1"/>
  <pageMargins left="0.19685039370078741" right="0.19685039370078741" top="0.9055118110236221" bottom="0.86614173228346458" header="0.35433070866141736" footer="0.31496062992125984"/>
  <pageSetup paperSize="256" scale="34" fitToHeight="3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&amp;L
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Microsoft Office User</cp:lastModifiedBy>
  <cp:lastPrinted>2022-06-08T09:52:24Z</cp:lastPrinted>
  <dcterms:created xsi:type="dcterms:W3CDTF">2021-04-24T14:29:38Z</dcterms:created>
  <dcterms:modified xsi:type="dcterms:W3CDTF">2022-06-14T14:55:13Z</dcterms:modified>
</cp:coreProperties>
</file>