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98" l="1"/>
  <c r="J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23" i="98"/>
  <c r="A60" i="98"/>
  <c r="J54" i="98"/>
  <c r="G54" i="98"/>
  <c r="D54" i="98"/>
  <c r="A54" i="98"/>
  <c r="J60" i="98"/>
  <c r="L51" i="98" l="1"/>
  <c r="L50" i="98"/>
  <c r="L49" i="98"/>
  <c r="L48" i="98"/>
  <c r="L47" i="98"/>
  <c r="L46" i="98"/>
  <c r="L45" i="98"/>
  <c r="I25" i="98"/>
  <c r="I26" i="98"/>
  <c r="I27" i="98"/>
  <c r="I28" i="98"/>
  <c r="I29" i="98"/>
  <c r="I30" i="98"/>
  <c r="I31" i="98"/>
  <c r="I32" i="98"/>
  <c r="I33" i="98"/>
  <c r="I34" i="98"/>
  <c r="I35" i="98"/>
  <c r="I36" i="98"/>
  <c r="I37" i="98"/>
  <c r="I24" i="98"/>
</calcChain>
</file>

<file path=xl/sharedStrings.xml><?xml version="1.0" encoding="utf-8"?>
<sst xmlns="http://schemas.openxmlformats.org/spreadsheetml/2006/main" count="136" uniqueCount="89">
  <si>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</si>
  <si>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</si>
  <si>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</si>
  <si>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</si>
  <si>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</si>
  <si>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</si>
  <si>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</si>
  <si>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</si>
  <si>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</si>
  <si>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</si>
  <si>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</si>
  <si>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</si>
  <si>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</si>
  <si>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</si>
  <si>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</si>
  <si>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</si>
  <si>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</si>
  <si>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</si>
  <si>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</si>
  <si>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</si>
  <si>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</si>
  <si>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</si>
  <si>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</si>
  <si>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</si>
  <si>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</si>
  <si>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</si>
  <si>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</si>
  <si>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</si>
  <si>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</si>
  <si>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</si>
  <si>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</si>
  <si>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</si>
  <si>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</si>
  <si>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</si>
  <si>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</si>
  <si>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</si>
  <si>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</si>
  <si>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</si>
  <si>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>НС</t>
  </si>
  <si>
    <t xml:space="preserve">шоссе - индивидуальная гонка на время 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</si>
  <si>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</si>
  <si>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</si>
  <si>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</si>
  <si>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</si>
  <si>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</si>
  <si>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</si>
  <si>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</si>
  <si>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</si>
  <si>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памяти ЗМС, двукратного чемпиона Мира А.М. Зиновьева</t>
  </si>
  <si>
    <t>Юноши 15-16 лет</t>
  </si>
  <si>
    <t>МЕСТО ПРОВЕДЕНИЯ: г. Великие Луки</t>
  </si>
  <si>
    <t>ДАТА ПРОВЕДЕНИЯ: 26 мая 2025 года</t>
  </si>
  <si>
    <t xml:space="preserve">НАЧАЛО ГОНКИ: 12ч 27м </t>
  </si>
  <si>
    <t>ОКОНЧАНИЕ ГОНКИ: 13ч 35м</t>
  </si>
  <si>
    <t>№ ЕКП 2025: 2008600021030085</t>
  </si>
  <si>
    <t>№ ВРВС: 0080511611Я</t>
  </si>
  <si>
    <t xml:space="preserve">Карпенков Ю.П. (ВК, Псковская область) </t>
  </si>
  <si>
    <t xml:space="preserve">Барканова М.В. (ВК, Псковская область) </t>
  </si>
  <si>
    <t xml:space="preserve">Иванова М.А. (ВК, Псковская область) </t>
  </si>
  <si>
    <t>15,1 км /1</t>
  </si>
  <si>
    <t>ГУНИН Вячеслав Алексеевич</t>
  </si>
  <si>
    <t>Псковская область</t>
  </si>
  <si>
    <t>ЕРАСОВ Тимофей Викторович</t>
  </si>
  <si>
    <t>КАРПОВ Савелий Сергеевич</t>
  </si>
  <si>
    <t>Калининградская область</t>
  </si>
  <si>
    <t>НАУМОВ Руслан Алексеевич</t>
  </si>
  <si>
    <t>КОТУСЕВ Виктор Павлович</t>
  </si>
  <si>
    <t>КОЛМЫЧЕНКО Артем Максимович</t>
  </si>
  <si>
    <t>УШАКОВ Платон Алексеевич</t>
  </si>
  <si>
    <t>ДЕМЧЕНКО Филипп Федорович</t>
  </si>
  <si>
    <t>БУЛАНОВ Илиан Романович</t>
  </si>
  <si>
    <t>УСТИНЕНКО Семен Сергеевич</t>
  </si>
  <si>
    <t>Тверская область</t>
  </si>
  <si>
    <t>ЖАРИН Артем Евгеньевич</t>
  </si>
  <si>
    <t>ЖУКОВ Аркадий Александрович</t>
  </si>
  <si>
    <t>ЕВДОКИМОВ Никита Константинович</t>
  </si>
  <si>
    <t>ТИХОНОВ Артем Эдуардович</t>
  </si>
  <si>
    <t>ПОДМАРЬКОВ Дмитрий Валентинович</t>
  </si>
  <si>
    <t>ТИШИН Михаил Ефимович</t>
  </si>
  <si>
    <t>АЛЕКСАНДРОВ Иван Дмитриевич</t>
  </si>
  <si>
    <t>ЩЕРБАКОВ Дмитрий Игоревич</t>
  </si>
  <si>
    <t>ЛУКЬЯНЦЕВ Ярослав Александрович</t>
  </si>
  <si>
    <t>ДОРОНИН Степан Иванович</t>
  </si>
  <si>
    <t xml:space="preserve">НАЗВАНИЕ ТРАССЫ / РЕГ. НОМЕР:  а/д Великие Луки – Новосокольники/58К-038 </t>
  </si>
  <si>
    <t>Температура: +17</t>
  </si>
  <si>
    <t>Влажность: 80%</t>
  </si>
  <si>
    <t>Осадки:  временами дождь</t>
  </si>
  <si>
    <t>Ветер: 7,0 км/ч (ю)</t>
  </si>
  <si>
    <t xml:space="preserve">Карпенков Ю.П.(ВК, Псковская область)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</si>
</sst>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0"/>
  <sheetViews>
    <sheetView tabSelected="1" view="pageBreakPreview" zoomScaleNormal="100" zoomScaleSheetLayoutView="100" zoomScalePageLayoutView="50" workbookViewId="0">
      <selection activeCell="P7" sqref="P7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1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3" customFormat="1" ht="19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21" s="33" customFormat="1" ht="19.5" customHeight="1" x14ac:dyDescent="0.25">
      <c r="A2" s="65" t="s">
        <v>46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21" s="33" customFormat="1" ht="19.5" customHeight="1" x14ac:dyDescent="0.25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1" s="33" customFormat="1" ht="19.5" customHeight="1" x14ac:dyDescent="0.25">
      <c r="A4" s="65" t="s">
        <v>47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21" s="33" customFormat="1" ht="6" customHeight="1" x14ac:dyDescent="0.25">
      <c r="A5" s="65" t="s">
        <v>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21" s="35" customFormat="1" ht="25.8" x14ac:dyDescent="0.25">
      <c r="A6" s="66" t="s">
        <v>36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34"/>
      <c r="N6" s="34"/>
      <c r="O6" s="34"/>
      <c r="P6" s="34"/>
      <c r="Q6" s="34"/>
      <c r="R6" s="34"/>
      <c r="S6" s="34"/>
      <c r="T6" s="34"/>
      <c r="U6" s="34"/>
    </row>
    <row r="7" spans="1:21" s="33" customFormat="1" ht="18" customHeight="1" x14ac:dyDescent="0.25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21" s="33" customFormat="1" ht="20.399999999999999" customHeight="1" x14ac:dyDescent="0.25">
      <c r="A8" s="58" t="s">
        <v>48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21" s="33" customFormat="1" ht="19.5" customHeight="1" x14ac:dyDescent="0.25">
      <c r="A9" s="58" t="s">
        <v>19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1" s="36" customFormat="1" ht="18" customHeight="1" x14ac:dyDescent="0.25">
      <c r="A10" s="64" t="s">
        <v>39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21" s="33" customFormat="1" ht="19.5" customHeight="1" x14ac:dyDescent="0.25">
      <c r="A11" s="58" t="s">
        <v>49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21" ht="5.25" customHeight="1" x14ac:dyDescent="0.25">
      <c r="A12" s="59" t="s">
        <v>40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21" x14ac:dyDescent="0.25">
      <c r="A13" s="57" t="s">
        <v>50</v>
      </c>
      <c r="B13" s="57"/>
      <c r="C13" s="57"/>
      <c r="D13" s="57"/>
      <c r="G13" s="9" t="s">
        <v>52</v>
      </c>
      <c r="H13" s="39"/>
      <c r="K13" s="25"/>
      <c r="L13" s="25" t="s">
        <v>55</v>
      </c>
    </row>
    <row r="14" spans="1:21" x14ac:dyDescent="0.25">
      <c r="A14" s="57" t="s">
        <v>51</v>
      </c>
      <c r="B14" s="57"/>
      <c r="C14" s="57"/>
      <c r="D14" s="57"/>
      <c r="G14" s="9" t="s">
        <v>53</v>
      </c>
      <c r="H14" s="39"/>
      <c r="K14" s="25"/>
      <c r="L14" s="25" t="s">
        <v>54</v>
      </c>
    </row>
    <row r="15" spans="1:21" x14ac:dyDescent="0.25">
      <c r="A15" s="62" t="s">
        <v>8</v>
      </c>
      <c r="B15" s="62"/>
      <c r="C15" s="62"/>
      <c r="D15" s="62"/>
      <c r="E15" s="62"/>
      <c r="F15" s="62"/>
      <c r="G15" s="63"/>
      <c r="H15" s="60" t="s">
        <v>1</v>
      </c>
      <c r="I15" s="60"/>
      <c r="J15" s="60"/>
      <c r="K15" s="60"/>
      <c r="L15" s="60"/>
    </row>
    <row r="16" spans="1:21" x14ac:dyDescent="0.25">
      <c r="A16" s="9" t="s">
        <v>15</v>
      </c>
      <c r="E16" s="25" t="s">
        <v>40</v>
      </c>
      <c r="G16" s="40"/>
      <c r="H16" s="61" t="s">
        <v>83</v>
      </c>
      <c r="I16" s="61"/>
      <c r="J16" s="61"/>
      <c r="K16" s="61"/>
      <c r="L16" s="61"/>
    </row>
    <row r="17" spans="1:12" x14ac:dyDescent="0.25">
      <c r="A17" s="9" t="s">
        <v>16</v>
      </c>
      <c r="D17" s="25"/>
      <c r="G17" s="40" t="s">
        <v>56</v>
      </c>
      <c r="H17" s="31" t="s">
        <v>43</v>
      </c>
      <c r="J17" s="15"/>
      <c r="K17" s="15"/>
      <c r="L17" s="42"/>
    </row>
    <row r="18" spans="1:12" x14ac:dyDescent="0.25">
      <c r="A18" s="9" t="s">
        <v>17</v>
      </c>
      <c r="D18" s="25"/>
      <c r="G18" s="40" t="s">
        <v>57</v>
      </c>
      <c r="H18" s="31" t="s">
        <v>44</v>
      </c>
      <c r="J18" s="15"/>
      <c r="K18" s="15"/>
      <c r="L18" s="42"/>
    </row>
    <row r="19" spans="1:12" x14ac:dyDescent="0.25">
      <c r="A19" s="9" t="s">
        <v>13</v>
      </c>
      <c r="G19" s="40" t="s">
        <v>58</v>
      </c>
      <c r="H19" s="41" t="s">
        <v>45</v>
      </c>
      <c r="J19" s="12">
        <v>15.1</v>
      </c>
      <c r="L19" s="13" t="s">
        <v>59</v>
      </c>
    </row>
    <row r="20" spans="1:12" ht="6.75" customHeight="1" x14ac:dyDescent="0.25">
      <c r="G20" s="32"/>
    </row>
    <row r="21" spans="1:12" s="17" customFormat="1" ht="21" customHeight="1" x14ac:dyDescent="0.25">
      <c r="A21" s="55" t="s">
        <v>5</v>
      </c>
      <c r="B21" s="54" t="s">
        <v>10</v>
      </c>
      <c r="C21" s="54" t="s">
        <v>34</v>
      </c>
      <c r="D21" s="54" t="s">
        <v>2</v>
      </c>
      <c r="E21" s="56" t="s">
        <v>33</v>
      </c>
      <c r="F21" s="54" t="s">
        <v>7</v>
      </c>
      <c r="G21" s="54" t="s">
        <v>11</v>
      </c>
      <c r="H21" s="51" t="s">
        <v>6</v>
      </c>
      <c r="I21" s="51" t="s">
        <v>23</v>
      </c>
      <c r="J21" s="52" t="s">
        <v>20</v>
      </c>
      <c r="K21" s="53" t="s">
        <v>22</v>
      </c>
      <c r="L21" s="53" t="s">
        <v>12</v>
      </c>
    </row>
    <row r="22" spans="1:12" s="17" customFormat="1" ht="13.5" customHeight="1" x14ac:dyDescent="0.25">
      <c r="A22" s="55"/>
      <c r="B22" s="54"/>
      <c r="C22" s="54"/>
      <c r="D22" s="54"/>
      <c r="E22" s="56"/>
      <c r="F22" s="54"/>
      <c r="G22" s="54"/>
      <c r="H22" s="51"/>
      <c r="I22" s="51"/>
      <c r="J22" s="52"/>
      <c r="K22" s="53"/>
      <c r="L22" s="53"/>
    </row>
    <row r="23" spans="1:12" ht="21.75" customHeight="1" x14ac:dyDescent="0.25">
      <c r="A23" s="18">
        <v>1</v>
      </c>
      <c r="B23" s="12">
        <v>6</v>
      </c>
      <c r="C23" s="18">
        <v>10138532956</v>
      </c>
      <c r="D23" s="19" t="s">
        <v>60</v>
      </c>
      <c r="E23" s="20">
        <v>39822</v>
      </c>
      <c r="F23" s="21" t="s">
        <v>30</v>
      </c>
      <c r="G23" s="22" t="s">
        <v>61</v>
      </c>
      <c r="H23" s="26">
        <v>1.4694675925925937E-2</v>
      </c>
      <c r="I23" s="27" t="s">
        <v>40</v>
      </c>
      <c r="J23" s="23">
        <f>$J$19/((H23*24))</f>
        <v>42.815960681148653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5</v>
      </c>
      <c r="C24" s="18">
        <v>10152492569</v>
      </c>
      <c r="D24" s="19" t="s">
        <v>62</v>
      </c>
      <c r="E24" s="20">
        <v>40498</v>
      </c>
      <c r="F24" s="21" t="s">
        <v>41</v>
      </c>
      <c r="G24" s="22" t="s">
        <v>61</v>
      </c>
      <c r="H24" s="26">
        <v>1.513807870370372E-2</v>
      </c>
      <c r="I24" s="27">
        <f>H24-$H$23</f>
        <v>4.4340277777778214E-4</v>
      </c>
      <c r="J24" s="23">
        <f t="shared" ref="J24:J36" si="0">$J$19/((H24*24))</f>
        <v>41.561857285940334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13</v>
      </c>
      <c r="C25" s="18">
        <v>10142599579</v>
      </c>
      <c r="D25" s="19" t="s">
        <v>63</v>
      </c>
      <c r="E25" s="20">
        <v>40178</v>
      </c>
      <c r="F25" s="21" t="s">
        <v>41</v>
      </c>
      <c r="G25" s="22" t="s">
        <v>64</v>
      </c>
      <c r="H25" s="26">
        <v>1.5247916666666722E-2</v>
      </c>
      <c r="I25" s="27">
        <f t="shared" ref="I25:I37" si="1">H25-$H$23</f>
        <v>5.5324074074078466E-4</v>
      </c>
      <c r="J25" s="23">
        <f t="shared" si="0"/>
        <v>41.262467550211625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9</v>
      </c>
      <c r="C26" s="18">
        <v>10142923420</v>
      </c>
      <c r="D26" s="19" t="s">
        <v>65</v>
      </c>
      <c r="E26" s="20">
        <v>40577</v>
      </c>
      <c r="F26" s="21" t="s">
        <v>35</v>
      </c>
      <c r="G26" s="22" t="s">
        <v>64</v>
      </c>
      <c r="H26" s="26">
        <v>1.5438773148148205E-2</v>
      </c>
      <c r="I26" s="27">
        <f t="shared" si="1"/>
        <v>7.4409722222226748E-4</v>
      </c>
      <c r="J26" s="23">
        <f t="shared" si="0"/>
        <v>40.752374597986218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3</v>
      </c>
      <c r="C27" s="18">
        <v>10142402145</v>
      </c>
      <c r="D27" s="19" t="s">
        <v>66</v>
      </c>
      <c r="E27" s="20">
        <v>40076</v>
      </c>
      <c r="F27" s="21" t="s">
        <v>41</v>
      </c>
      <c r="G27" s="22" t="s">
        <v>61</v>
      </c>
      <c r="H27" s="26">
        <v>1.5604513888888921E-2</v>
      </c>
      <c r="I27" s="27">
        <f t="shared" si="1"/>
        <v>9.098379629629838E-4</v>
      </c>
      <c r="J27" s="23">
        <f t="shared" si="0"/>
        <v>40.319530050510586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14</v>
      </c>
      <c r="C28" s="18">
        <v>10148052494</v>
      </c>
      <c r="D28" s="19" t="s">
        <v>67</v>
      </c>
      <c r="E28" s="20">
        <v>40290</v>
      </c>
      <c r="F28" s="21" t="s">
        <v>41</v>
      </c>
      <c r="G28" s="22" t="s">
        <v>64</v>
      </c>
      <c r="H28" s="26">
        <v>1.5631134259259286E-2</v>
      </c>
      <c r="I28" s="27">
        <f t="shared" si="1"/>
        <v>9.3645833333334816E-4</v>
      </c>
      <c r="J28" s="23">
        <f t="shared" si="0"/>
        <v>40.250864475428095</v>
      </c>
      <c r="K28" s="12" t="s">
        <v>30</v>
      </c>
      <c r="L28" s="18"/>
    </row>
    <row r="29" spans="1:12" ht="21.75" customHeight="1" x14ac:dyDescent="0.25">
      <c r="A29" s="18">
        <v>7</v>
      </c>
      <c r="B29" s="12">
        <v>16</v>
      </c>
      <c r="C29" s="18">
        <v>10150695039</v>
      </c>
      <c r="D29" s="19" t="s">
        <v>68</v>
      </c>
      <c r="E29" s="20">
        <v>40296</v>
      </c>
      <c r="F29" s="21" t="s">
        <v>41</v>
      </c>
      <c r="G29" s="22" t="s">
        <v>64</v>
      </c>
      <c r="H29" s="26">
        <v>1.5638888888888966E-2</v>
      </c>
      <c r="I29" s="27">
        <f t="shared" si="1"/>
        <v>9.4421296296302859E-4</v>
      </c>
      <c r="J29" s="23">
        <f t="shared" si="0"/>
        <v>40.230905861456286</v>
      </c>
      <c r="K29" s="12"/>
      <c r="L29" s="18"/>
    </row>
    <row r="30" spans="1:12" ht="21.75" customHeight="1" x14ac:dyDescent="0.25">
      <c r="A30" s="12">
        <v>8</v>
      </c>
      <c r="B30" s="12">
        <v>4</v>
      </c>
      <c r="C30" s="18">
        <v>10153617971</v>
      </c>
      <c r="D30" s="19" t="s">
        <v>69</v>
      </c>
      <c r="E30" s="20">
        <v>40342</v>
      </c>
      <c r="F30" s="21" t="s">
        <v>41</v>
      </c>
      <c r="G30" s="22" t="s">
        <v>61</v>
      </c>
      <c r="H30" s="26">
        <v>1.6072800925925945E-2</v>
      </c>
      <c r="I30" s="27">
        <f t="shared" si="1"/>
        <v>1.3781250000000078E-3</v>
      </c>
      <c r="J30" s="23">
        <f t="shared" si="0"/>
        <v>39.144805536152731</v>
      </c>
      <c r="K30" s="12"/>
      <c r="L30" s="18"/>
    </row>
    <row r="31" spans="1:12" ht="21.75" customHeight="1" x14ac:dyDescent="0.25">
      <c r="A31" s="18">
        <v>9</v>
      </c>
      <c r="B31" s="12">
        <v>15</v>
      </c>
      <c r="C31" s="18">
        <v>10150487804</v>
      </c>
      <c r="D31" s="19" t="s">
        <v>70</v>
      </c>
      <c r="E31" s="20">
        <v>40513</v>
      </c>
      <c r="F31" s="21" t="s">
        <v>41</v>
      </c>
      <c r="G31" s="22" t="s">
        <v>64</v>
      </c>
      <c r="H31" s="26">
        <v>1.6126851851851851E-2</v>
      </c>
      <c r="I31" s="27">
        <f t="shared" si="1"/>
        <v>1.4321759259259131E-3</v>
      </c>
      <c r="J31" s="23">
        <f t="shared" si="0"/>
        <v>39.013607395073784</v>
      </c>
      <c r="K31" s="12"/>
      <c r="L31" s="18"/>
    </row>
    <row r="32" spans="1:12" ht="21.75" customHeight="1" x14ac:dyDescent="0.25">
      <c r="A32" s="12">
        <v>10</v>
      </c>
      <c r="B32" s="12">
        <v>20</v>
      </c>
      <c r="C32" s="18">
        <v>10153708204</v>
      </c>
      <c r="D32" s="19" t="s">
        <v>71</v>
      </c>
      <c r="E32" s="20">
        <v>40525</v>
      </c>
      <c r="F32" s="21" t="s">
        <v>41</v>
      </c>
      <c r="G32" s="22" t="s">
        <v>72</v>
      </c>
      <c r="H32" s="26">
        <v>1.6357754629629698E-2</v>
      </c>
      <c r="I32" s="27">
        <f t="shared" si="1"/>
        <v>1.6630787037037603E-3</v>
      </c>
      <c r="J32" s="23">
        <f t="shared" si="0"/>
        <v>38.462899151636776</v>
      </c>
      <c r="K32" s="12"/>
      <c r="L32" s="18"/>
    </row>
    <row r="33" spans="1:12" ht="21.75" customHeight="1" x14ac:dyDescent="0.25">
      <c r="A33" s="18">
        <v>11</v>
      </c>
      <c r="B33" s="12">
        <v>8</v>
      </c>
      <c r="C33" s="18">
        <v>10163333836</v>
      </c>
      <c r="D33" s="19" t="s">
        <v>73</v>
      </c>
      <c r="E33" s="20">
        <v>40751</v>
      </c>
      <c r="F33" s="21" t="s">
        <v>41</v>
      </c>
      <c r="G33" s="22" t="s">
        <v>61</v>
      </c>
      <c r="H33" s="26">
        <v>1.6554629629629655E-2</v>
      </c>
      <c r="I33" s="27">
        <f t="shared" si="1"/>
        <v>1.8599537037037178E-3</v>
      </c>
      <c r="J33" s="23">
        <f t="shared" si="0"/>
        <v>38.00548129089988</v>
      </c>
      <c r="K33" s="12"/>
      <c r="L33" s="18"/>
    </row>
    <row r="34" spans="1:12" ht="21.75" customHeight="1" x14ac:dyDescent="0.25">
      <c r="A34" s="12">
        <v>12</v>
      </c>
      <c r="B34" s="12">
        <v>2</v>
      </c>
      <c r="C34" s="18">
        <v>10154349818</v>
      </c>
      <c r="D34" s="19" t="s">
        <v>74</v>
      </c>
      <c r="E34" s="20">
        <v>40847</v>
      </c>
      <c r="F34" s="21" t="s">
        <v>41</v>
      </c>
      <c r="G34" s="22" t="s">
        <v>61</v>
      </c>
      <c r="H34" s="26">
        <v>1.6618749999999988E-2</v>
      </c>
      <c r="I34" s="27">
        <f t="shared" si="1"/>
        <v>1.9240740740740503E-3</v>
      </c>
      <c r="J34" s="23">
        <f t="shared" si="0"/>
        <v>37.858844177008926</v>
      </c>
      <c r="K34" s="12"/>
      <c r="L34" s="18"/>
    </row>
    <row r="35" spans="1:12" ht="21.75" customHeight="1" x14ac:dyDescent="0.25">
      <c r="A35" s="18">
        <v>13</v>
      </c>
      <c r="B35" s="12">
        <v>19</v>
      </c>
      <c r="C35" s="18">
        <v>10159002582</v>
      </c>
      <c r="D35" s="19" t="s">
        <v>75</v>
      </c>
      <c r="E35" s="20">
        <v>40409</v>
      </c>
      <c r="F35" s="21" t="s">
        <v>41</v>
      </c>
      <c r="G35" s="22" t="s">
        <v>72</v>
      </c>
      <c r="H35" s="26">
        <v>1.6796064814814826E-2</v>
      </c>
      <c r="I35" s="27">
        <f t="shared" si="1"/>
        <v>2.1013888888888888E-3</v>
      </c>
      <c r="J35" s="23">
        <f t="shared" si="0"/>
        <v>37.459171157265096</v>
      </c>
      <c r="K35" s="12"/>
      <c r="L35" s="18"/>
    </row>
    <row r="36" spans="1:12" ht="21.75" customHeight="1" x14ac:dyDescent="0.25">
      <c r="A36" s="12">
        <v>14</v>
      </c>
      <c r="B36" s="12">
        <v>10</v>
      </c>
      <c r="C36" s="18">
        <v>10154048108</v>
      </c>
      <c r="D36" s="19" t="s">
        <v>76</v>
      </c>
      <c r="E36" s="20">
        <v>40463</v>
      </c>
      <c r="F36" s="21" t="s">
        <v>35</v>
      </c>
      <c r="G36" s="22" t="s">
        <v>64</v>
      </c>
      <c r="H36" s="26">
        <v>1.7170601851851916E-2</v>
      </c>
      <c r="I36" s="27">
        <f t="shared" si="1"/>
        <v>2.4759259259259786E-3</v>
      </c>
      <c r="J36" s="23">
        <f t="shared" si="0"/>
        <v>36.642085821750541</v>
      </c>
      <c r="K36" s="12"/>
      <c r="L36" s="18"/>
    </row>
    <row r="37" spans="1:12" ht="21.75" customHeight="1" x14ac:dyDescent="0.25">
      <c r="A37" s="18">
        <v>15</v>
      </c>
      <c r="B37" s="12">
        <v>11</v>
      </c>
      <c r="C37" s="18">
        <v>10153186828</v>
      </c>
      <c r="D37" s="19" t="s">
        <v>77</v>
      </c>
      <c r="E37" s="20">
        <v>40799</v>
      </c>
      <c r="F37" s="21" t="s">
        <v>35</v>
      </c>
      <c r="G37" s="22" t="s">
        <v>64</v>
      </c>
      <c r="H37" s="26">
        <v>1.7551041666666697E-2</v>
      </c>
      <c r="I37" s="27">
        <f t="shared" si="1"/>
        <v>2.85636574074076E-3</v>
      </c>
      <c r="J37" s="23">
        <f>$J$19/((H37*24))</f>
        <v>35.847824796723778</v>
      </c>
      <c r="K37" s="12"/>
      <c r="L37" s="18"/>
    </row>
    <row r="38" spans="1:12" ht="21.75" customHeight="1" x14ac:dyDescent="0.25">
      <c r="A38" s="48">
        <v>16</v>
      </c>
      <c r="B38" s="12">
        <v>7</v>
      </c>
      <c r="C38" s="18">
        <v>10153223810</v>
      </c>
      <c r="D38" s="19" t="s">
        <v>78</v>
      </c>
      <c r="E38" s="20">
        <v>40689</v>
      </c>
      <c r="F38" s="21" t="s">
        <v>41</v>
      </c>
      <c r="G38" s="22" t="s">
        <v>61</v>
      </c>
      <c r="H38" s="27">
        <v>1.7627430555555559E-2</v>
      </c>
      <c r="I38" s="27"/>
      <c r="J38" s="23"/>
      <c r="K38" s="12"/>
      <c r="L38" s="18"/>
    </row>
    <row r="39" spans="1:12" ht="21.75" customHeight="1" x14ac:dyDescent="0.25">
      <c r="A39" s="18">
        <v>17</v>
      </c>
      <c r="B39" s="12">
        <v>17</v>
      </c>
      <c r="C39" s="18">
        <v>10164425488</v>
      </c>
      <c r="D39" s="19" t="s">
        <v>79</v>
      </c>
      <c r="E39" s="20">
        <v>40583</v>
      </c>
      <c r="F39" s="21" t="s">
        <v>41</v>
      </c>
      <c r="G39" s="22" t="s">
        <v>64</v>
      </c>
      <c r="H39" s="27">
        <v>1.7678819444444424E-2</v>
      </c>
      <c r="I39" s="27"/>
      <c r="J39" s="23"/>
      <c r="K39" s="12"/>
      <c r="L39" s="18"/>
    </row>
    <row r="40" spans="1:12" ht="21.75" customHeight="1" x14ac:dyDescent="0.25">
      <c r="A40" s="48">
        <v>18</v>
      </c>
      <c r="B40" s="12">
        <v>12</v>
      </c>
      <c r="C40" s="18">
        <v>10162902184</v>
      </c>
      <c r="D40" s="19" t="s">
        <v>80</v>
      </c>
      <c r="E40" s="20">
        <v>40868</v>
      </c>
      <c r="F40" s="21" t="s">
        <v>41</v>
      </c>
      <c r="G40" s="22" t="s">
        <v>64</v>
      </c>
      <c r="H40" s="27">
        <v>1.7893518518518503E-2</v>
      </c>
      <c r="I40" s="27"/>
      <c r="J40" s="23"/>
      <c r="K40" s="12"/>
      <c r="L40" s="18"/>
    </row>
    <row r="41" spans="1:12" ht="21.75" customHeight="1" x14ac:dyDescent="0.25">
      <c r="A41" s="18">
        <v>19</v>
      </c>
      <c r="B41" s="12">
        <v>18</v>
      </c>
      <c r="C41" s="18">
        <v>10164485005</v>
      </c>
      <c r="D41" s="19" t="s">
        <v>81</v>
      </c>
      <c r="E41" s="20">
        <v>40868</v>
      </c>
      <c r="F41" s="21" t="s">
        <v>41</v>
      </c>
      <c r="G41" s="22" t="s">
        <v>64</v>
      </c>
      <c r="H41" s="27">
        <v>1.7968287037037012E-2</v>
      </c>
      <c r="I41" s="27"/>
      <c r="J41" s="23"/>
      <c r="K41" s="12"/>
      <c r="L41" s="18"/>
    </row>
    <row r="42" spans="1:12" ht="21.75" customHeight="1" x14ac:dyDescent="0.25">
      <c r="A42" s="12" t="s">
        <v>38</v>
      </c>
      <c r="B42" s="12">
        <v>1</v>
      </c>
      <c r="C42" s="18">
        <v>10140889551</v>
      </c>
      <c r="D42" s="19" t="s">
        <v>82</v>
      </c>
      <c r="E42" s="20">
        <v>40151</v>
      </c>
      <c r="F42" s="21" t="s">
        <v>30</v>
      </c>
      <c r="G42" s="22" t="s">
        <v>61</v>
      </c>
      <c r="H42" s="27"/>
      <c r="I42" s="27"/>
      <c r="J42" s="23"/>
      <c r="K42" s="12"/>
      <c r="L42" s="18"/>
    </row>
    <row r="43" spans="1:12" ht="6.75" customHeight="1" x14ac:dyDescent="0.3">
      <c r="A43" s="24"/>
      <c r="B43" s="1"/>
      <c r="C43" s="1"/>
      <c r="D43" s="2"/>
      <c r="E43" s="3"/>
      <c r="F43" s="4"/>
      <c r="G43" s="5"/>
      <c r="H43" s="6"/>
      <c r="I43" s="7"/>
      <c r="J43" s="10"/>
      <c r="K43" s="8"/>
      <c r="L43" s="8"/>
    </row>
    <row r="44" spans="1:12" x14ac:dyDescent="0.25">
      <c r="A44" s="49" t="s">
        <v>3</v>
      </c>
      <c r="B44" s="49"/>
      <c r="C44" s="49"/>
      <c r="D44" s="49"/>
      <c r="E44" s="43"/>
      <c r="F44" s="43"/>
      <c r="G44" s="49" t="s">
        <v>4</v>
      </c>
      <c r="H44" s="49"/>
      <c r="I44" s="49"/>
      <c r="J44" s="49"/>
      <c r="K44" s="49"/>
      <c r="L44" s="49"/>
    </row>
    <row r="45" spans="1:12" s="28" customFormat="1" ht="12" x14ac:dyDescent="0.25">
      <c r="A45" s="28" t="s">
        <v>84</v>
      </c>
      <c r="C45" s="44"/>
      <c r="E45" s="30"/>
      <c r="G45" s="45" t="s">
        <v>31</v>
      </c>
      <c r="H45" s="29">
        <v>3</v>
      </c>
      <c r="I45" s="37"/>
      <c r="J45" s="38"/>
      <c r="K45" s="46" t="s">
        <v>29</v>
      </c>
      <c r="L45" s="45">
        <f>COUNTIF(F23:F42,"ЗМС")</f>
        <v>0</v>
      </c>
    </row>
    <row r="46" spans="1:12" s="28" customFormat="1" ht="12" x14ac:dyDescent="0.25">
      <c r="A46" s="28" t="s">
        <v>85</v>
      </c>
      <c r="C46" s="47"/>
      <c r="E46" s="30"/>
      <c r="G46" s="44" t="s">
        <v>24</v>
      </c>
      <c r="H46" s="29">
        <v>20</v>
      </c>
      <c r="I46" s="37"/>
      <c r="J46" s="38"/>
      <c r="K46" s="46" t="s">
        <v>18</v>
      </c>
      <c r="L46" s="45">
        <f>COUNTIF(F23:F42,"МСМК")</f>
        <v>0</v>
      </c>
    </row>
    <row r="47" spans="1:12" s="28" customFormat="1" ht="12" x14ac:dyDescent="0.25">
      <c r="A47" s="28" t="s">
        <v>86</v>
      </c>
      <c r="C47" s="45"/>
      <c r="E47" s="30"/>
      <c r="G47" s="44" t="s">
        <v>25</v>
      </c>
      <c r="H47" s="29">
        <v>19</v>
      </c>
      <c r="I47" s="37"/>
      <c r="J47" s="38"/>
      <c r="K47" s="46" t="s">
        <v>21</v>
      </c>
      <c r="L47" s="45">
        <f>COUNTIF(F23:F42,"МС")</f>
        <v>0</v>
      </c>
    </row>
    <row r="48" spans="1:12" s="28" customFormat="1" ht="12" x14ac:dyDescent="0.25">
      <c r="A48" s="28" t="s">
        <v>87</v>
      </c>
      <c r="C48" s="45"/>
      <c r="E48" s="30"/>
      <c r="G48" s="44" t="s">
        <v>26</v>
      </c>
      <c r="H48" s="29">
        <v>19</v>
      </c>
      <c r="I48" s="37"/>
      <c r="J48" s="38"/>
      <c r="K48" s="46" t="s">
        <v>30</v>
      </c>
      <c r="L48" s="45">
        <f>COUNTIF(F23:F42,"КМС")</f>
        <v>2</v>
      </c>
    </row>
    <row r="49" spans="1:12" s="28" customFormat="1" ht="12" x14ac:dyDescent="0.25">
      <c r="C49" s="45"/>
      <c r="E49" s="30"/>
      <c r="G49" s="44" t="s">
        <v>27</v>
      </c>
      <c r="H49" s="29"/>
      <c r="I49" s="37"/>
      <c r="J49" s="38"/>
      <c r="K49" s="46" t="s">
        <v>35</v>
      </c>
      <c r="L49" s="45">
        <f>COUNTIF(F23:F42,"1 СР")</f>
        <v>3</v>
      </c>
    </row>
    <row r="50" spans="1:12" s="28" customFormat="1" ht="12" x14ac:dyDescent="0.25">
      <c r="E50" s="30"/>
      <c r="G50" s="46" t="s">
        <v>37</v>
      </c>
      <c r="H50" s="29"/>
      <c r="I50" s="37"/>
      <c r="J50" s="38"/>
      <c r="K50" s="38" t="s">
        <v>41</v>
      </c>
      <c r="L50" s="45">
        <f>COUNTIF(F23:F42,"2 СР")</f>
        <v>15</v>
      </c>
    </row>
    <row r="51" spans="1:12" s="28" customFormat="1" ht="12" x14ac:dyDescent="0.25">
      <c r="E51" s="30"/>
      <c r="G51" s="44" t="s">
        <v>32</v>
      </c>
      <c r="H51" s="29"/>
      <c r="I51" s="37"/>
      <c r="J51" s="38"/>
      <c r="K51" s="38" t="s">
        <v>42</v>
      </c>
      <c r="L51" s="45">
        <f>COUNTIF(F23:F42,"3 СР")</f>
        <v>0</v>
      </c>
    </row>
    <row r="52" spans="1:12" s="28" customFormat="1" ht="12" x14ac:dyDescent="0.25">
      <c r="E52" s="30"/>
      <c r="G52" s="44" t="s">
        <v>28</v>
      </c>
      <c r="H52" s="29">
        <v>1</v>
      </c>
      <c r="I52" s="37"/>
      <c r="J52" s="38"/>
      <c r="K52" s="38"/>
      <c r="L52" s="46"/>
    </row>
    <row r="53" spans="1:12" ht="9.75" customHeight="1" x14ac:dyDescent="0.25"/>
    <row r="54" spans="1:12" x14ac:dyDescent="0.25">
      <c r="A54" s="49" t="str">
        <f>A16</f>
        <v>ТЕХНИЧЕСКИЙ ДЕЛЕГАТ ФВСР:</v>
      </c>
      <c r="B54" s="49"/>
      <c r="C54" s="49"/>
      <c r="D54" s="49" t="str">
        <f>A17</f>
        <v>ГЛАВНЫЙ СУДЬЯ:</v>
      </c>
      <c r="E54" s="49"/>
      <c r="F54" s="49"/>
      <c r="G54" s="49" t="str">
        <f>A18</f>
        <v>ГЛАВНЫЙ СЕКРЕТАРЬ:</v>
      </c>
      <c r="H54" s="49"/>
      <c r="I54" s="49"/>
      <c r="J54" s="49" t="str">
        <f>A19</f>
        <v>СУДЬЯ НА ФИНИШЕ:</v>
      </c>
      <c r="K54" s="49"/>
      <c r="L54" s="49"/>
    </row>
    <row r="55" spans="1:12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12"/>
      <c r="D59" s="12"/>
      <c r="E59" s="20"/>
      <c r="F59" s="12"/>
      <c r="G59" s="12"/>
      <c r="I59" s="14"/>
      <c r="J59" s="12"/>
      <c r="K59" s="12"/>
      <c r="L59" s="12"/>
    </row>
    <row r="60" spans="1:12" x14ac:dyDescent="0.25">
      <c r="A60" s="50">
        <f>G16</f>
        <v>0</v>
      </c>
      <c r="B60" s="50"/>
      <c r="C60" s="50"/>
      <c r="D60" s="50" t="s">
        <v>88</v>
      </c>
      <c r="E60" s="50"/>
      <c r="F60" s="50"/>
      <c r="G60" s="50" t="s">
        <v>57</v>
      </c>
      <c r="H60" s="50"/>
      <c r="I60" s="50"/>
      <c r="J60" s="50" t="str">
        <f>G19</f>
        <v xml:space="preserve">Иванова М.А. (ВК, Псковская область) </v>
      </c>
      <c r="K60" s="50"/>
      <c r="L60" s="50"/>
    </row>
  </sheetData>
  <sortState ref="B23:H30">
    <sortCondition ref="H23:H30"/>
  </sortState>
  <mergeCells count="41">
    <mergeCell ref="A1:L1"/>
    <mergeCell ref="A2:L2"/>
    <mergeCell ref="A3:L3"/>
    <mergeCell ref="A4:L4"/>
    <mergeCell ref="A6:L6"/>
    <mergeCell ref="A5:L5"/>
    <mergeCell ref="A7:L7"/>
    <mergeCell ref="A9:L9"/>
    <mergeCell ref="A10:L10"/>
    <mergeCell ref="A11:L11"/>
    <mergeCell ref="A13:D13"/>
    <mergeCell ref="A14:D14"/>
    <mergeCell ref="A8:L8"/>
    <mergeCell ref="A12:L12"/>
    <mergeCell ref="H15:L15"/>
    <mergeCell ref="H16:L16"/>
    <mergeCell ref="A15:G15"/>
    <mergeCell ref="H21:H22"/>
    <mergeCell ref="I21:I22"/>
    <mergeCell ref="J21:J22"/>
    <mergeCell ref="K21:K22"/>
    <mergeCell ref="A55:E55"/>
    <mergeCell ref="F55:L55"/>
    <mergeCell ref="L21:L22"/>
    <mergeCell ref="G44:L44"/>
    <mergeCell ref="F21:F22"/>
    <mergeCell ref="A44:D44"/>
    <mergeCell ref="G21:G22"/>
    <mergeCell ref="A21:A22"/>
    <mergeCell ref="B21:B22"/>
    <mergeCell ref="C21:C22"/>
    <mergeCell ref="D21:D22"/>
    <mergeCell ref="E21:E22"/>
    <mergeCell ref="G54:I54"/>
    <mergeCell ref="G60:I60"/>
    <mergeCell ref="J54:L54"/>
    <mergeCell ref="J60:L60"/>
    <mergeCell ref="A54:C54"/>
    <mergeCell ref="D54:F54"/>
    <mergeCell ref="A60:C60"/>
    <mergeCell ref="D60:F60"/>
  </mergeCells>
  <conditionalFormatting sqref="A60:XFD60">
    <cfRule type="cellIs" dxfId="1" priority="1" operator="equal">
      <formula>0</formula>
    </cfRule>
  </conditionalFormatting>
  <conditionalFormatting sqref="G51:G52 G48:G49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8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2025-07-04T07:50:51Z</dcterms:modified>
</cp:coreProperties>
</file>