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ЧР  Казань 04-08 июля 2025\ПРОТОКОЛЫ\ЧР\"/>
    </mc:Choice>
  </mc:AlternateContent>
  <xr:revisionPtr revIDLastSave="0" documentId="13_ncr:1_{22CFCF26-3F57-4F24-A74B-A0DF71704BBC}" xr6:coauthVersionLast="47" xr6:coauthVersionMax="47" xr10:uidLastSave="{00000000-0000-0000-0000-000000000000}"/>
  <bookViews>
    <workbookView xWindow="-110" yWindow="-110" windowWidth="19420" windowHeight="10300" xr2:uid="{71AB67F4-0DCC-4F7E-A5EA-EAEBA6A93517}"/>
  </bookViews>
  <sheets>
    <sheet name="ЧР Женщины-оф.протокол" sheetId="1" r:id="rId1"/>
    <sheet name="ЧР Мужчины-оф.протокол" sheetId="2" r:id="rId2"/>
  </sheets>
  <externalReferences>
    <externalReference r:id="rId3"/>
  </externalReferences>
  <definedNames>
    <definedName name="_xlnm.Print_Titles" localSheetId="0">'ЧР Женщины-оф.протокол'!$21:$21</definedName>
    <definedName name="_xlnm.Print_Titles" localSheetId="1">'ЧР Мужчины-оф.протокол'!$21:$21</definedName>
    <definedName name="_xlnm.Print_Area" localSheetId="0">'ЧР Женщины-оф.протокол'!$A$1:$N$65</definedName>
    <definedName name="_xlnm.Print_Area" localSheetId="1">'ЧР Мужчины-оф.протокол'!$A$1:$N$81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G65" i="2"/>
  <c r="D65" i="2"/>
  <c r="L58" i="2"/>
  <c r="H56" i="2"/>
  <c r="H55" i="2"/>
  <c r="H54" i="2"/>
  <c r="H53" i="2"/>
  <c r="G47" i="2"/>
  <c r="F47" i="2"/>
  <c r="E47" i="2"/>
  <c r="D47" i="2"/>
  <c r="C47" i="2"/>
  <c r="G46" i="2"/>
  <c r="F46" i="2"/>
  <c r="E46" i="2"/>
  <c r="D46" i="2"/>
  <c r="C46" i="2"/>
  <c r="L45" i="2"/>
  <c r="G45" i="2"/>
  <c r="F45" i="2"/>
  <c r="E45" i="2"/>
  <c r="D45" i="2"/>
  <c r="C45" i="2"/>
  <c r="L44" i="2"/>
  <c r="G44" i="2"/>
  <c r="F44" i="2"/>
  <c r="E44" i="2"/>
  <c r="D44" i="2"/>
  <c r="C44" i="2"/>
  <c r="L43" i="2"/>
  <c r="G43" i="2"/>
  <c r="F43" i="2"/>
  <c r="E43" i="2"/>
  <c r="D43" i="2"/>
  <c r="C43" i="2"/>
  <c r="L42" i="2"/>
  <c r="G42" i="2"/>
  <c r="F42" i="2"/>
  <c r="E42" i="2"/>
  <c r="D42" i="2"/>
  <c r="C42" i="2"/>
  <c r="L41" i="2"/>
  <c r="G41" i="2"/>
  <c r="F41" i="2"/>
  <c r="E41" i="2"/>
  <c r="D41" i="2"/>
  <c r="C41" i="2"/>
  <c r="L40" i="2"/>
  <c r="G40" i="2"/>
  <c r="F40" i="2"/>
  <c r="E40" i="2"/>
  <c r="D40" i="2"/>
  <c r="C40" i="2"/>
  <c r="L39" i="2"/>
  <c r="G39" i="2"/>
  <c r="F39" i="2"/>
  <c r="E39" i="2"/>
  <c r="D39" i="2"/>
  <c r="C39" i="2"/>
  <c r="L38" i="2"/>
  <c r="G38" i="2"/>
  <c r="F38" i="2"/>
  <c r="E38" i="2"/>
  <c r="D38" i="2"/>
  <c r="C38" i="2"/>
  <c r="L37" i="2"/>
  <c r="G37" i="2"/>
  <c r="F37" i="2"/>
  <c r="E37" i="2"/>
  <c r="D37" i="2"/>
  <c r="C37" i="2"/>
  <c r="L36" i="2"/>
  <c r="G36" i="2"/>
  <c r="F36" i="2"/>
  <c r="E36" i="2"/>
  <c r="D36" i="2"/>
  <c r="C36" i="2"/>
  <c r="L35" i="2"/>
  <c r="G35" i="2"/>
  <c r="F35" i="2"/>
  <c r="E35" i="2"/>
  <c r="D35" i="2"/>
  <c r="C35" i="2"/>
  <c r="L34" i="2"/>
  <c r="G34" i="2"/>
  <c r="F34" i="2"/>
  <c r="E34" i="2"/>
  <c r="D34" i="2"/>
  <c r="C34" i="2"/>
  <c r="L33" i="2"/>
  <c r="G33" i="2"/>
  <c r="F33" i="2"/>
  <c r="E33" i="2"/>
  <c r="D33" i="2"/>
  <c r="C33" i="2"/>
  <c r="L32" i="2"/>
  <c r="G32" i="2"/>
  <c r="F32" i="2"/>
  <c r="E32" i="2"/>
  <c r="D32" i="2"/>
  <c r="C32" i="2"/>
  <c r="L31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H50" i="2" s="1" a="1"/>
  <c r="H50" i="2" s="1"/>
  <c r="F23" i="2"/>
  <c r="N55" i="2" s="1"/>
  <c r="E23" i="2"/>
  <c r="D23" i="2"/>
  <c r="C23" i="2"/>
  <c r="L49" i="1"/>
  <c r="G49" i="1"/>
  <c r="D49" i="1"/>
  <c r="L42" i="1"/>
  <c r="H40" i="1"/>
  <c r="H39" i="1"/>
  <c r="H38" i="1"/>
  <c r="H37" i="1"/>
  <c r="G31" i="1"/>
  <c r="F31" i="1"/>
  <c r="E31" i="1"/>
  <c r="D31" i="1"/>
  <c r="C31" i="1"/>
  <c r="L30" i="1"/>
  <c r="G30" i="1"/>
  <c r="F30" i="1"/>
  <c r="E30" i="1"/>
  <c r="D30" i="1"/>
  <c r="C30" i="1"/>
  <c r="L29" i="1"/>
  <c r="G29" i="1"/>
  <c r="F29" i="1"/>
  <c r="E29" i="1"/>
  <c r="D29" i="1"/>
  <c r="C29" i="1"/>
  <c r="L28" i="1"/>
  <c r="G28" i="1"/>
  <c r="F28" i="1"/>
  <c r="E28" i="1"/>
  <c r="D28" i="1"/>
  <c r="C28" i="1"/>
  <c r="L27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34" i="1" s="1" a="1"/>
  <c r="H34" i="1" s="1"/>
  <c r="F23" i="1"/>
  <c r="N37" i="1" s="1"/>
  <c r="E23" i="1"/>
  <c r="D23" i="1"/>
  <c r="C23" i="1"/>
  <c r="N34" i="1" l="1"/>
  <c r="N38" i="1"/>
  <c r="N35" i="1"/>
  <c r="N53" i="2"/>
  <c r="N56" i="2"/>
  <c r="N36" i="1"/>
  <c r="N50" i="2"/>
  <c r="N54" i="2"/>
  <c r="N39" i="1"/>
  <c r="N40" i="1"/>
  <c r="N51" i="2"/>
  <c r="N5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<sst xmlns="http://schemas.openxmlformats.org/spreadsheetml/2006/main" count="180" uniqueCount="69">
  <si>
    <t>Министерство спорта Российской Федерации</t>
  </si>
  <si>
    <t>Министерство спорта Республики Татарстан</t>
  </si>
  <si>
    <t>Федерация велосипедного спорта России</t>
  </si>
  <si>
    <t xml:space="preserve">ЧЕМПИОНАТ РОССИИ 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</si>
  <si>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</si>
  <si>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</si>
  <si>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</si>
  <si>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</si>
  <si>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Казань -Экстрим-парк "УРАМ"</t>
  </si>
  <si>
    <t>НАЧАЛО ГОНКИ:</t>
  </si>
  <si>
    <t>13:00</t>
  </si>
  <si>
    <t>Номер-код ВРВС - 0080061612Я</t>
  </si>
  <si>
    <t>ДАТА ПРОВЕДЕНИЯ: 04 - 07 июля 2025 года</t>
  </si>
  <si>
    <t>ОКОНЧАНИЕ ГОНКИ:</t>
  </si>
  <si>
    <t>14:00</t>
  </si>
  <si>
    <t>ЕКП 2025 № - 2008160019030025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</si>
  <si>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</si>
  <si>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</si>
  <si>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</si>
  <si>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РЕГ.НОМЕР: Экстрим-парк "УРАМ"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</si>
  <si>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</si>
  <si>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</si>
  <si>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</si>
  <si>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</si>
  <si>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</si>
  <si>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</si>
  <si>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</si>
  <si>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</si>
  <si>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</si>
  <si>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</si>
  <si>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</si>
  <si>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</si>
  <si>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</si>
  <si>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</si>
  <si>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</si>
  <si>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</si>
  <si>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</si>
  <si>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</si>
  <si>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</si>
  <si>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</si>
  <si>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</si>
  <si>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</si>
  <si>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МС</t>
  </si>
  <si>
    <t>Финал</t>
  </si>
  <si>
    <t>КМС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</si>
  <si>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</si>
  <si>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</si>
  <si>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</si>
  <si>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</si>
  <si>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</si>
  <si>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</si>
  <si>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</si>
  <si>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</si>
  <si>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</si>
  <si>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</si>
  <si>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</si>
  <si>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</si>
  <si>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</si>
  <si>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</si>
  <si>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</si>
  <si>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</si>
  <si>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</si>
  <si>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</si>
  <si>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</si>
  <si>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</si>
  <si>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</si>
  <si>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</si>
  <si>
    <t>15:00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</si>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</sst>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/>
    <xf numFmtId="0" fontId="15" fillId="0" borderId="0"/>
  </cellStyleXfs>
  <cellXfs count="162">
    <xf numFmtId="0" fontId="0" fillId="0" borderId="0" xfId="0"/>
    <xf numFmtId="0" fontId="4" fillId="0" borderId="0" xfId="1" applyFont="1" applyAlignment="1">
      <alignment vertical="center"/>
    </xf>
    <xf numFmtId="0" fontId="3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6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7" xfId="1" applyNumberFormat="1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vertical="center"/>
    </xf>
    <xf numFmtId="14" fontId="18" fillId="0" borderId="27" xfId="1" applyNumberFormat="1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1" fontId="18" fillId="0" borderId="27" xfId="2" applyNumberFormat="1" applyFont="1" applyBorder="1" applyAlignment="1">
      <alignment horizontal="center" vertical="center"/>
    </xf>
    <xf numFmtId="0" fontId="11" fillId="4" borderId="27" xfId="3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2" fontId="19" fillId="0" borderId="27" xfId="2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20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6" xfId="1" applyFont="1" applyBorder="1" applyAlignment="1">
      <alignment vertical="center" wrapText="1"/>
    </xf>
    <xf numFmtId="0" fontId="10" fillId="2" borderId="32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1" fillId="4" borderId="15" xfId="1" applyFont="1" applyFill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15" xfId="2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8" xfId="1" applyFont="1" applyBorder="1" applyAlignment="1">
      <alignment vertical="center"/>
    </xf>
    <xf numFmtId="0" fontId="16" fillId="0" borderId="39" xfId="1" applyFont="1" applyBorder="1" applyAlignment="1">
      <alignment vertical="center"/>
    </xf>
    <xf numFmtId="0" fontId="18" fillId="0" borderId="39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6" fillId="4" borderId="27" xfId="3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49" fontId="14" fillId="3" borderId="23" xfId="1" applyNumberFormat="1" applyFont="1" applyFill="1" applyBorder="1" applyAlignment="1">
      <alignment horizontal="center" vertical="center" wrapText="1"/>
    </xf>
    <xf numFmtId="49" fontId="14" fillId="3" borderId="24" xfId="1" applyNumberFormat="1" applyFont="1" applyFill="1" applyBorder="1" applyAlignment="1">
      <alignment horizontal="center" vertical="center" wrapText="1"/>
    </xf>
    <xf numFmtId="49" fontId="14" fillId="3" borderId="28" xfId="1" applyNumberFormat="1" applyFont="1" applyFill="1" applyBorder="1" applyAlignment="1">
      <alignment horizontal="center" vertical="center" wrapText="1"/>
    </xf>
    <xf numFmtId="49" fontId="14" fillId="3" borderId="29" xfId="1" applyNumberFormat="1" applyFont="1" applyFill="1" applyBorder="1" applyAlignment="1">
      <alignment horizontal="center" vertical="center" wrapText="1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2" borderId="22" xfId="3" applyNumberFormat="1" applyFont="1" applyFill="1" applyBorder="1" applyAlignment="1">
      <alignment horizontal="center" vertical="center" wrapText="1"/>
    </xf>
    <xf numFmtId="49" fontId="14" fillId="2" borderId="27" xfId="3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D3611936-7819-4DA0-9A83-96D84F890EE3}"/>
    <cellStyle name="Обычный 6" xfId="2" xr:uid="{739F9336-21D0-4C07-87FE-1C4F0B9C818E}"/>
    <cellStyle name="Обычный_ID4938_RS_1" xfId="4" xr:uid="{E45530F5-7E50-4E0C-8748-08845AC6EC19}"/>
    <cellStyle name="Обычный_Стартовый протокол Смирнов_20101106_Results" xfId="3" xr:uid="{15D94100-8749-4EE9-BBE7-2E752E82E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438348</xdr:colOff>
      <xdr:row>1</xdr:row>
      <xdr:rowOff>94544</xdr:rowOff>
    </xdr:from>
    <xdr:to>
      <xdr:col>12</xdr:col>
      <xdr:colOff>96946</xdr:colOff>
      <xdr:row>3</xdr:row>
      <xdr:rowOff>208843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714E69-202C-4F36-A1A7-6FF8C155E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522148" y="348544"/>
          <a:ext cx="1055598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71438</xdr:rowOff>
    </xdr:from>
    <xdr:to>
      <xdr:col>2</xdr:col>
      <xdr:colOff>830263</xdr:colOff>
      <xdr:row>3</xdr:row>
      <xdr:rowOff>187326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E5548736-719C-457E-A0CD-38E9E84AE95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700" y="325438"/>
          <a:ext cx="1090613" cy="62388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534283</xdr:colOff>
      <xdr:row>1</xdr:row>
      <xdr:rowOff>37386</xdr:rowOff>
    </xdr:from>
    <xdr:to>
      <xdr:col>12</xdr:col>
      <xdr:colOff>192246</xdr:colOff>
      <xdr:row>3</xdr:row>
      <xdr:rowOff>151685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F86515-0F9C-4F24-9EA6-713ABA270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40333" y="291386"/>
          <a:ext cx="1054963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399143</xdr:colOff>
      <xdr:row>1</xdr:row>
      <xdr:rowOff>72571</xdr:rowOff>
    </xdr:from>
    <xdr:to>
      <xdr:col>3</xdr:col>
      <xdr:colOff>518735</xdr:colOff>
      <xdr:row>3</xdr:row>
      <xdr:rowOff>220593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31BBEF72-7A7C-4EA0-AB16-A48669A9A0A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4193" y="326571"/>
          <a:ext cx="1122892" cy="656022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60;&#1056;&#1048;&#1057;&#1058;&#1040;&#1049;&#1051;%202025\&#1063;&#1056;%20%20&#1050;&#1072;&#1079;&#1072;&#1085;&#1100;%2004-08%20&#1080;&#1102;&#1083;&#1103;%202025\&#1055;&#1056;&#1054;&#1058;&#1054;&#1050;&#1054;&#1051;&#1067;\&#1056;&#1072;&#1073;&#1086;&#1095;&#1072;&#1103;%20&#1063;&#1056;%2004-08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ЧР"/>
      <sheetName val="ЧР"/>
      <sheetName val="ЧР Женщины-оф.протокол"/>
      <sheetName val="ЧР Мужчины-оф.протокол"/>
      <sheetName val="список муж ЧР"/>
      <sheetName val=" список жен ЧР"/>
      <sheetName val="Стартовый финал муж"/>
      <sheetName val="Стартовый финал жен"/>
    </sheetNames>
    <definedNames>
      <definedName name="_xlnm.Print_Area" refersTo="='список'!$A$1:$G$79" sheetId="0"/>
    </definedNames>
    <sheetDataSet>
      <sheetData sheetId="0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М</v>
          </cell>
        </row>
        <row r="3">
          <cell r="A3">
            <v>1</v>
          </cell>
          <cell r="B3" t="str">
            <v>ПАВЛЕНКО Петр Дмитриевич</v>
          </cell>
          <cell r="C3">
            <v>10066198642</v>
          </cell>
          <cell r="D3">
            <v>38728</v>
          </cell>
          <cell r="E3" t="str">
            <v>КМС</v>
          </cell>
          <cell r="F3" t="str">
            <v>г.Москва</v>
          </cell>
          <cell r="G3" t="str">
            <v>ГБУ ДО "Московская академия велосипедного спорта"</v>
          </cell>
        </row>
        <row r="4">
          <cell r="A4">
            <v>2</v>
          </cell>
          <cell r="B4" t="str">
            <v>НОВОСЕЛОВ Максим Михайлович</v>
          </cell>
          <cell r="C4">
            <v>10066198642</v>
          </cell>
          <cell r="D4">
            <v>32810</v>
          </cell>
          <cell r="E4" t="str">
            <v>КМС</v>
          </cell>
          <cell r="F4" t="str">
            <v>г.Москва</v>
          </cell>
          <cell r="G4" t="str">
            <v>ГБУ ДО "Московская академия велосипедного спорта"</v>
          </cell>
        </row>
        <row r="5">
          <cell r="A5">
            <v>3</v>
          </cell>
          <cell r="B5" t="str">
            <v>КОЛДАЕВ Юрий Константинович</v>
          </cell>
          <cell r="C5">
            <v>10137629341</v>
          </cell>
          <cell r="D5">
            <v>38873</v>
          </cell>
          <cell r="E5" t="str">
            <v>КМС</v>
          </cell>
          <cell r="F5" t="str">
            <v>г.Москва</v>
          </cell>
          <cell r="G5" t="str">
            <v>ГБУ ДО "Московская академия велосипедного спорта"</v>
          </cell>
        </row>
        <row r="6">
          <cell r="A6">
            <v>4</v>
          </cell>
          <cell r="B6" t="str">
            <v>АЛИЕВ Анар Талыбович</v>
          </cell>
          <cell r="C6">
            <v>10089109335</v>
          </cell>
          <cell r="D6">
            <v>37694</v>
          </cell>
          <cell r="E6" t="str">
            <v>МС</v>
          </cell>
          <cell r="F6" t="str">
            <v>Калининградская область</v>
          </cell>
          <cell r="G6" t="str">
            <v>ГАУ ДО КО "КСШОР"</v>
          </cell>
        </row>
        <row r="7">
          <cell r="A7">
            <v>5</v>
          </cell>
          <cell r="B7" t="str">
            <v>МОЛЛАЕВ Александр Владимирович</v>
          </cell>
          <cell r="C7">
            <v>10066301908</v>
          </cell>
          <cell r="D7">
            <v>37610</v>
          </cell>
          <cell r="E7" t="str">
            <v>МС</v>
          </cell>
          <cell r="F7" t="str">
            <v>Краснодарский край</v>
          </cell>
          <cell r="G7" t="str">
            <v>ГБУ ДО КК "СШОР по велосипедному спорту"</v>
          </cell>
        </row>
        <row r="8">
          <cell r="A8">
            <v>6</v>
          </cell>
          <cell r="B8" t="str">
            <v>ЛЮБИШКИН Арсений Алексеевич</v>
          </cell>
          <cell r="C8">
            <v>10066301807</v>
          </cell>
          <cell r="D8">
            <v>37951</v>
          </cell>
          <cell r="E8" t="str">
            <v>МС</v>
          </cell>
          <cell r="F8" t="str">
            <v>Краснодарский край</v>
          </cell>
          <cell r="G8" t="str">
            <v>ГБУ ДО КК "СШОР по велосипедному спорту"</v>
          </cell>
        </row>
        <row r="9">
          <cell r="A9">
            <v>7</v>
          </cell>
          <cell r="B9" t="str">
            <v>ИСАКОВ Никита Викторович</v>
          </cell>
          <cell r="C9">
            <v>10084682192</v>
          </cell>
          <cell r="D9">
            <v>35954</v>
          </cell>
          <cell r="E9" t="str">
            <v>КМС</v>
          </cell>
          <cell r="F9" t="str">
            <v>Красноярский край</v>
          </cell>
          <cell r="G9" t="str">
            <v>РОО "Федерация велосипедного спорта Красноярского края",РОО "ФЭС КК"</v>
          </cell>
        </row>
        <row r="10">
          <cell r="A10">
            <v>8</v>
          </cell>
          <cell r="B10" t="str">
            <v>ШАВАНОВ Роман Дмитриевич</v>
          </cell>
          <cell r="C10">
            <v>10141568753</v>
          </cell>
          <cell r="D10">
            <v>38603</v>
          </cell>
          <cell r="E10" t="str">
            <v>КМС</v>
          </cell>
          <cell r="F10" t="str">
            <v>Красноярский край</v>
          </cell>
          <cell r="G10" t="str">
            <v>РОО "Федерация велосипедного спорта Красноярского края",РОО "ФЭС КК"</v>
          </cell>
        </row>
        <row r="11">
          <cell r="A11">
            <v>9</v>
          </cell>
          <cell r="B11" t="str">
            <v>РУДАКОВ Артём Тимофеевич</v>
          </cell>
          <cell r="C11">
            <v>10130778919</v>
          </cell>
          <cell r="D11">
            <v>38065</v>
          </cell>
          <cell r="E11" t="str">
            <v>МС</v>
          </cell>
          <cell r="F11" t="str">
            <v>Красноярский край</v>
          </cell>
          <cell r="G11" t="str">
            <v>РОО "Федерация велосипедного спорта Красноярского края",РОО "ФЭС КК"</v>
          </cell>
        </row>
        <row r="12">
          <cell r="A12">
            <v>10</v>
          </cell>
          <cell r="B12" t="str">
            <v>ГАЛКИН Дмитрий Александрович</v>
          </cell>
          <cell r="C12">
            <v>10140039284</v>
          </cell>
          <cell r="D12">
            <v>37933</v>
          </cell>
          <cell r="E12" t="str">
            <v>1 СР</v>
          </cell>
          <cell r="F12" t="str">
            <v>Московская область</v>
          </cell>
          <cell r="G12" t="str">
            <v>"УОР № 1"</v>
          </cell>
        </row>
        <row r="13">
          <cell r="A13">
            <v>11</v>
          </cell>
          <cell r="B13" t="str">
            <v>МИЗИН Дмитрий Сергеевич</v>
          </cell>
          <cell r="C13">
            <v>10130040911</v>
          </cell>
          <cell r="D13">
            <v>39020</v>
          </cell>
          <cell r="E13" t="str">
            <v>КМС</v>
          </cell>
          <cell r="F13" t="str">
            <v>Омская область</v>
          </cell>
          <cell r="G13" t="str">
            <v>БУ ОО ДО "СШОР "Академия велоспорта"</v>
          </cell>
        </row>
        <row r="14">
          <cell r="A14">
            <v>12</v>
          </cell>
          <cell r="B14" t="str">
            <v>АХМЕТЗЯНОВ Джамиль Юсефович</v>
          </cell>
          <cell r="C14">
            <v>10066412850</v>
          </cell>
          <cell r="D14">
            <v>35800</v>
          </cell>
          <cell r="E14" t="str">
            <v>МС</v>
          </cell>
          <cell r="F14" t="str">
            <v>Республика Татарстан</v>
          </cell>
          <cell r="G14" t="str">
            <v>ГАУ ЦСП РТ</v>
          </cell>
        </row>
        <row r="15">
          <cell r="A15">
            <v>13</v>
          </cell>
          <cell r="B15" t="str">
            <v>ШАРАФИЕВ Амир Ленарович</v>
          </cell>
          <cell r="C15">
            <v>10097223080</v>
          </cell>
          <cell r="D15">
            <v>37930</v>
          </cell>
          <cell r="E15" t="str">
            <v>КМС</v>
          </cell>
          <cell r="F15" t="str">
            <v>Республика Татарстан</v>
          </cell>
          <cell r="G15" t="str">
            <v>ГАУ ЦСП РТ</v>
          </cell>
        </row>
        <row r="16">
          <cell r="A16">
            <v>14</v>
          </cell>
          <cell r="B16" t="str">
            <v>РИЗАЕВ Ирек Евгеньевич</v>
          </cell>
          <cell r="C16">
            <v>10061949941</v>
          </cell>
          <cell r="D16">
            <v>35704</v>
          </cell>
          <cell r="E16" t="str">
            <v>МСМК</v>
          </cell>
          <cell r="F16" t="str">
            <v>Республика Татарстан</v>
          </cell>
          <cell r="G16" t="str">
            <v>ГАУ ЦСП РТ</v>
          </cell>
        </row>
        <row r="17">
          <cell r="A17">
            <v>15</v>
          </cell>
          <cell r="B17" t="str">
            <v>ЯКИМОВ Николай Дмитриевич</v>
          </cell>
          <cell r="C17">
            <v>10116370678</v>
          </cell>
          <cell r="D17">
            <v>39005</v>
          </cell>
          <cell r="E17" t="str">
            <v>МС</v>
          </cell>
          <cell r="F17" t="str">
            <v>Республика Татарстан</v>
          </cell>
          <cell r="G17" t="str">
            <v>ГАУ ЦСП РТ</v>
          </cell>
        </row>
        <row r="18">
          <cell r="A18">
            <v>16</v>
          </cell>
          <cell r="B18" t="str">
            <v>СЛЫШКИН Арсений Олегович</v>
          </cell>
          <cell r="C18">
            <v>10120039605</v>
          </cell>
          <cell r="D18">
            <v>38529</v>
          </cell>
          <cell r="E18" t="str">
            <v>МС</v>
          </cell>
          <cell r="F18" t="str">
            <v>Ростовская область</v>
          </cell>
          <cell r="G18" t="str">
            <v>МБУ "Гребной канал "Дон"</v>
          </cell>
        </row>
        <row r="19">
          <cell r="A19">
            <v>17</v>
          </cell>
          <cell r="B19" t="str">
            <v>ГИЛИМЗЯНОВ Роман Маратович</v>
          </cell>
          <cell r="C19">
            <v>10066198036</v>
          </cell>
          <cell r="D19">
            <v>34818</v>
          </cell>
          <cell r="E19" t="str">
            <v>МС</v>
          </cell>
          <cell r="F19" t="str">
            <v>Ростовская область</v>
          </cell>
          <cell r="G19" t="str">
            <v>МБУ "Гребной канал "Дон"</v>
          </cell>
        </row>
        <row r="20">
          <cell r="A20">
            <v>18</v>
          </cell>
          <cell r="B20" t="str">
            <v>МИЩЕРСКИЙ Руслан Васильевич</v>
          </cell>
          <cell r="C20">
            <v>10151797304</v>
          </cell>
          <cell r="D20">
            <v>38760</v>
          </cell>
          <cell r="E20" t="str">
            <v>1 СР</v>
          </cell>
          <cell r="F20" t="str">
            <v>Ростовская область</v>
          </cell>
          <cell r="G20" t="str">
            <v>МБУ ДО Гребной канал "Дон"</v>
          </cell>
        </row>
        <row r="21">
          <cell r="A21">
            <v>19</v>
          </cell>
          <cell r="B21" t="str">
            <v>СТЕНЕНКО Вячеслав Витальевич</v>
          </cell>
          <cell r="C21">
            <v>10066198541</v>
          </cell>
          <cell r="D21">
            <v>34436</v>
          </cell>
          <cell r="E21" t="str">
            <v>КМС</v>
          </cell>
          <cell r="F21" t="str">
            <v>Ростовская область</v>
          </cell>
          <cell r="G21" t="str">
            <v>МБУ "Гребной канал "Дон"</v>
          </cell>
        </row>
        <row r="22">
          <cell r="A22">
            <v>20</v>
          </cell>
          <cell r="B22" t="str">
            <v>ЧАЩИН Никита Исмоилович</v>
          </cell>
          <cell r="C22">
            <v>10139700794</v>
          </cell>
          <cell r="D22">
            <v>38349</v>
          </cell>
          <cell r="E22" t="str">
            <v>КМС</v>
          </cell>
          <cell r="F22" t="str">
            <v>Санкт-Петербург</v>
          </cell>
          <cell r="G22" t="str">
            <v xml:space="preserve">ГБУ ДО СШ "Локомотив"Выборгского р-на </v>
          </cell>
        </row>
        <row r="23">
          <cell r="A23">
            <v>21</v>
          </cell>
          <cell r="B23" t="str">
            <v>СОРОКО Роман Максимович</v>
          </cell>
          <cell r="C23">
            <v>10129838019</v>
          </cell>
          <cell r="D23">
            <v>38518</v>
          </cell>
          <cell r="E23" t="str">
            <v>КМС</v>
          </cell>
          <cell r="F23" t="str">
            <v>Санкт-Петербург</v>
          </cell>
          <cell r="G23" t="str">
            <v xml:space="preserve">ГБУ ДО СШОР №2 Калининского района </v>
          </cell>
        </row>
        <row r="24">
          <cell r="A24">
            <v>22</v>
          </cell>
          <cell r="B24" t="str">
            <v>ДОЛБИЛОВ Александр Сергеевич</v>
          </cell>
          <cell r="C24">
            <v>10140712830</v>
          </cell>
          <cell r="D24">
            <v>38701</v>
          </cell>
          <cell r="E24" t="str">
            <v>КМС</v>
          </cell>
          <cell r="F24" t="str">
            <v>Санкт-Петербург</v>
          </cell>
          <cell r="G24" t="str">
            <v xml:space="preserve">ГБУ ДО СШ "Локомотив"Выборгского р-на </v>
          </cell>
        </row>
        <row r="25">
          <cell r="A25">
            <v>23</v>
          </cell>
          <cell r="B25" t="str">
            <v>ФОМИНОВ Никита Алексеевич</v>
          </cell>
          <cell r="C25">
            <v>10084695734</v>
          </cell>
          <cell r="D25">
            <v>36281</v>
          </cell>
          <cell r="E25" t="str">
            <v>МС</v>
          </cell>
          <cell r="F25" t="str">
            <v>Санкт-Петербург</v>
          </cell>
          <cell r="G25" t="str">
            <v xml:space="preserve">ГБУ ДО СШОР №2 Калининского района </v>
          </cell>
        </row>
        <row r="26">
          <cell r="A26">
            <v>24</v>
          </cell>
          <cell r="B26" t="str">
            <v>БАЕВ Кирилл Владимирович</v>
          </cell>
          <cell r="C26">
            <v>10129960378</v>
          </cell>
          <cell r="D26">
            <v>38890</v>
          </cell>
          <cell r="E26" t="str">
            <v>КМС</v>
          </cell>
          <cell r="F26" t="str">
            <v>Санкт-Петербург</v>
          </cell>
          <cell r="G26" t="str">
            <v xml:space="preserve">ГБУ ДО СШОР №2 Калининского района </v>
          </cell>
        </row>
        <row r="27">
          <cell r="A27">
            <v>25</v>
          </cell>
          <cell r="B27" t="str">
            <v>ЦЫРЕНЩИКОВ Матвей Александрович</v>
          </cell>
          <cell r="C27">
            <v>10120373142</v>
          </cell>
          <cell r="D27">
            <v>38742</v>
          </cell>
          <cell r="E27" t="str">
            <v>1 СР</v>
          </cell>
          <cell r="F27" t="str">
            <v>Челябинская область</v>
          </cell>
          <cell r="G27" t="str">
            <v>МБУ ДО "СШОР № 2" Копейск</v>
          </cell>
        </row>
        <row r="28">
          <cell r="B28" t="str">
            <v>ЕГОРОВ Артем Эдуардович</v>
          </cell>
          <cell r="C28">
            <v>10129902481</v>
          </cell>
          <cell r="D28">
            <v>38779</v>
          </cell>
          <cell r="E28" t="str">
            <v>КМС</v>
          </cell>
          <cell r="F28" t="str">
            <v>Санкт-Петербург</v>
          </cell>
          <cell r="G28" t="str">
            <v xml:space="preserve">ГБУ ДО СШ "Локомотив"Выборгского р-на </v>
          </cell>
        </row>
        <row r="29">
          <cell r="B29" t="str">
            <v>ПИЩЕЛЕВ Виктор</v>
          </cell>
          <cell r="C29">
            <v>10143961522</v>
          </cell>
          <cell r="D29">
            <v>33228</v>
          </cell>
          <cell r="E29" t="str">
            <v>1 СР</v>
          </cell>
          <cell r="F29" t="str">
            <v>Красноярский край</v>
          </cell>
          <cell r="G29" t="str">
            <v>РОО "Федерация велосипедного спорта Красноярского края",РОО "ФЭС КК"</v>
          </cell>
        </row>
        <row r="30">
          <cell r="B30" t="str">
            <v>СОКОЛОВ Игорь</v>
          </cell>
          <cell r="C30">
            <v>10140039385</v>
          </cell>
          <cell r="D30">
            <v>38016</v>
          </cell>
          <cell r="E30" t="str">
            <v>КМС</v>
          </cell>
          <cell r="F30" t="str">
            <v>Московская область</v>
          </cell>
          <cell r="G30" t="str">
            <v>"УОР № 1"</v>
          </cell>
        </row>
        <row r="31">
          <cell r="B31" t="str">
            <v>ТАРАСОВ Никита</v>
          </cell>
          <cell r="C31">
            <v>10119779826</v>
          </cell>
          <cell r="D31">
            <v>38185</v>
          </cell>
          <cell r="E31" t="str">
            <v>КМС</v>
          </cell>
          <cell r="F31" t="str">
            <v>Московская область</v>
          </cell>
          <cell r="G31" t="str">
            <v>"УОР № 1"</v>
          </cell>
        </row>
        <row r="32">
          <cell r="B32" t="str">
            <v>ПУЗЬ Данил</v>
          </cell>
          <cell r="C32">
            <v>10130082741</v>
          </cell>
          <cell r="D32">
            <v>38884</v>
          </cell>
          <cell r="E32" t="str">
            <v>1 СР</v>
          </cell>
          <cell r="F32" t="str">
            <v>Ростовская область</v>
          </cell>
          <cell r="G32" t="str">
            <v>МБУ "Гребной канал "Дон"</v>
          </cell>
        </row>
        <row r="33">
          <cell r="B33" t="str">
            <v>НЕЧИПОРЮК Данил</v>
          </cell>
          <cell r="C33">
            <v>10139701101</v>
          </cell>
          <cell r="D33">
            <v>38342</v>
          </cell>
          <cell r="E33" t="str">
            <v>КМС</v>
          </cell>
          <cell r="F33" t="str">
            <v>Санкт-Петербург</v>
          </cell>
          <cell r="G33" t="str">
            <v xml:space="preserve">ГБУ ДО СШ "Локомотив"Выборгского р-на </v>
          </cell>
        </row>
        <row r="34">
          <cell r="B34" t="str">
            <v>САФОНОВ Владислав</v>
          </cell>
          <cell r="C34">
            <v>10162474677</v>
          </cell>
          <cell r="D34">
            <v>37836</v>
          </cell>
          <cell r="E34" t="str">
            <v>КМС</v>
          </cell>
          <cell r="F34" t="str">
            <v>Томская область</v>
          </cell>
          <cell r="G34" t="str">
            <v>РО ФВС ТО</v>
          </cell>
        </row>
        <row r="35">
          <cell r="B35" t="str">
            <v>ПУКАЛОВ Николай</v>
          </cell>
          <cell r="C35">
            <v>10066197935</v>
          </cell>
          <cell r="D35">
            <v>34541</v>
          </cell>
          <cell r="E35" t="str">
            <v>1 СР</v>
          </cell>
          <cell r="F35" t="str">
            <v>Ростовская область</v>
          </cell>
          <cell r="G35" t="str">
            <v>МБУ "Гребной канал "Дон"</v>
          </cell>
        </row>
        <row r="36">
          <cell r="B36" t="str">
            <v>ПОКРОВСКИЙ Павел</v>
          </cell>
          <cell r="C36">
            <v>10130581380</v>
          </cell>
          <cell r="D36">
            <v>34693</v>
          </cell>
          <cell r="E36" t="str">
            <v>1 СР</v>
          </cell>
          <cell r="F36" t="str">
            <v>Московская область</v>
          </cell>
          <cell r="G36" t="str">
            <v>ГБПОУ МО "УОР №1"</v>
          </cell>
        </row>
        <row r="37">
          <cell r="B37" t="str">
            <v>ЗАЛЯЛИЕВ Рамиль</v>
          </cell>
          <cell r="C37">
            <v>10082022877</v>
          </cell>
          <cell r="D37">
            <v>35197</v>
          </cell>
          <cell r="E37" t="str">
            <v>1 СР</v>
          </cell>
          <cell r="F37" t="str">
            <v>Ростовская область</v>
          </cell>
          <cell r="G37" t="str">
            <v>МБУ "Гребной канал "Дон"</v>
          </cell>
        </row>
        <row r="38">
          <cell r="B38" t="str">
            <v>АГАРКОВ Артем</v>
          </cell>
          <cell r="D38">
            <v>35310</v>
          </cell>
          <cell r="E38" t="str">
            <v>КМС</v>
          </cell>
          <cell r="F38" t="str">
            <v>Московская область</v>
          </cell>
          <cell r="G38" t="str">
            <v>"УОР № 1"</v>
          </cell>
        </row>
        <row r="39">
          <cell r="B39" t="str">
            <v>СЕЛЕЗНЁВ Тимур</v>
          </cell>
          <cell r="C39">
            <v>10097183977</v>
          </cell>
          <cell r="D39">
            <v>35868</v>
          </cell>
          <cell r="E39" t="str">
            <v>КМС</v>
          </cell>
          <cell r="F39" t="str">
            <v>Санкт-Петербург</v>
          </cell>
          <cell r="G39" t="str">
            <v>ГБУ СШОР №2 Калининского района</v>
          </cell>
        </row>
        <row r="40">
          <cell r="B40" t="str">
            <v>КОРНЕЕВ Артем</v>
          </cell>
          <cell r="C40">
            <v>10141574716</v>
          </cell>
          <cell r="D40">
            <v>36159</v>
          </cell>
          <cell r="E40" t="str">
            <v>КМС</v>
          </cell>
          <cell r="F40" t="str">
            <v>Санкт-Петербург</v>
          </cell>
          <cell r="G40" t="str">
            <v>ГБУ СШОР №2 Калининского района</v>
          </cell>
        </row>
        <row r="41">
          <cell r="B41" t="str">
            <v>СЕМИН Илья</v>
          </cell>
          <cell r="C41">
            <v>10084649860</v>
          </cell>
          <cell r="D41">
            <v>36249</v>
          </cell>
          <cell r="E41" t="str">
            <v>КМС</v>
          </cell>
          <cell r="F41" t="str">
            <v>Московская область</v>
          </cell>
          <cell r="G41" t="str">
            <v>"УОР № 1"</v>
          </cell>
        </row>
        <row r="42">
          <cell r="B42" t="str">
            <v>СУПОНИН Сергей</v>
          </cell>
          <cell r="C42">
            <v>10066304231</v>
          </cell>
          <cell r="D42">
            <v>36336</v>
          </cell>
          <cell r="E42" t="str">
            <v>КМС</v>
          </cell>
          <cell r="F42" t="str">
            <v>Московская область</v>
          </cell>
          <cell r="G42" t="str">
            <v>ГБПОУ МО "УОР №1"</v>
          </cell>
        </row>
        <row r="43">
          <cell r="B43" t="str">
            <v>БАТАЕВ Руслан</v>
          </cell>
          <cell r="C43">
            <v>10131862588</v>
          </cell>
          <cell r="D43">
            <v>37383</v>
          </cell>
          <cell r="E43" t="str">
            <v>1 СР</v>
          </cell>
          <cell r="F43" t="str">
            <v>Оренбургская область</v>
          </cell>
        </row>
        <row r="44">
          <cell r="B44" t="str">
            <v>ЛАНДИСБЕРГ Евгений</v>
          </cell>
          <cell r="C44">
            <v>10097609262</v>
          </cell>
          <cell r="D44">
            <v>37495</v>
          </cell>
          <cell r="E44" t="str">
            <v>КМС</v>
          </cell>
          <cell r="F44" t="str">
            <v>Санкт-Петербург</v>
          </cell>
          <cell r="G44" t="str">
            <v>ГБУ СШОР №2 Калининского района</v>
          </cell>
        </row>
        <row r="45">
          <cell r="B45" t="str">
            <v>ШИШЛОВ Роман</v>
          </cell>
          <cell r="C45">
            <v>10095802133</v>
          </cell>
          <cell r="D45">
            <v>37622</v>
          </cell>
          <cell r="E45" t="str">
            <v>МС</v>
          </cell>
          <cell r="F45" t="str">
            <v>Удмуртская Республика</v>
          </cell>
        </row>
        <row r="46">
          <cell r="B46" t="str">
            <v>ХОЛОДНЯКОВ Артем</v>
          </cell>
          <cell r="C46">
            <v>10089454491</v>
          </cell>
          <cell r="D46">
            <v>37900</v>
          </cell>
          <cell r="E46" t="str">
            <v>КМС</v>
          </cell>
          <cell r="F46" t="str">
            <v>Калининградская область</v>
          </cell>
          <cell r="G46" t="str">
            <v>ГАУ ДО КО "КСШОР"</v>
          </cell>
        </row>
        <row r="47">
          <cell r="B47" t="str">
            <v>СУРИН Филипп</v>
          </cell>
          <cell r="C47">
            <v>10092372979</v>
          </cell>
          <cell r="D47">
            <v>38114</v>
          </cell>
          <cell r="E47" t="str">
            <v>КМС</v>
          </cell>
          <cell r="F47" t="str">
            <v>г.Санкт-Петербург</v>
          </cell>
          <cell r="G47" t="str">
            <v>ГБУ ДО СШОР №2 Калининского района Санкт-Петербурга</v>
          </cell>
        </row>
        <row r="48">
          <cell r="B48" t="str">
            <v>ГОРШКОВ Иван</v>
          </cell>
          <cell r="D48">
            <v>38201</v>
          </cell>
          <cell r="E48" t="str">
            <v>1 СР</v>
          </cell>
          <cell r="F48" t="str">
            <v>Московская область</v>
          </cell>
          <cell r="G48" t="str">
            <v>"УОР № 1"</v>
          </cell>
        </row>
        <row r="49">
          <cell r="B49" t="str">
            <v>ЛУТФУЛЛИН Дамир</v>
          </cell>
          <cell r="C49">
            <v>10129965129</v>
          </cell>
          <cell r="D49">
            <v>38300</v>
          </cell>
          <cell r="E49" t="str">
            <v>КМС</v>
          </cell>
          <cell r="F49" t="str">
            <v>Москва</v>
          </cell>
          <cell r="G49" t="str">
            <v>ГБУ ДО "Московская академия велосипедного спорта"</v>
          </cell>
        </row>
        <row r="50">
          <cell r="B50" t="str">
            <v>ЭЙЛАЗОВ Тимур</v>
          </cell>
          <cell r="C50">
            <v>10119707377</v>
          </cell>
          <cell r="D50">
            <v>38322</v>
          </cell>
          <cell r="E50" t="str">
            <v>1 СР</v>
          </cell>
          <cell r="F50" t="str">
            <v>Оренбургская область</v>
          </cell>
          <cell r="G50" t="str">
            <v>РОО "ФВСОО"</v>
          </cell>
        </row>
        <row r="51">
          <cell r="B51" t="str">
            <v>ЛОГИНОВ Андрей</v>
          </cell>
          <cell r="C51">
            <v>10129960479</v>
          </cell>
          <cell r="D51">
            <v>38339</v>
          </cell>
          <cell r="E51" t="str">
            <v>КМС</v>
          </cell>
          <cell r="F51" t="str">
            <v>Москва</v>
          </cell>
          <cell r="G51" t="str">
            <v>ГБУ ДО "Московская академия велосипедного спорта"</v>
          </cell>
        </row>
        <row r="52">
          <cell r="B52" t="str">
            <v>ПАРШИН Алексей</v>
          </cell>
          <cell r="C52">
            <v>10120228147</v>
          </cell>
          <cell r="D52">
            <v>38405</v>
          </cell>
          <cell r="E52" t="str">
            <v>МС</v>
          </cell>
          <cell r="F52" t="str">
            <v>Москва</v>
          </cell>
          <cell r="G52" t="str">
            <v>ГБУ ДО "Московская академия велосипедного спорта"</v>
          </cell>
        </row>
        <row r="53">
          <cell r="B53" t="str">
            <v>ДОЛГИХ Даниил</v>
          </cell>
          <cell r="C53">
            <v>10130082842</v>
          </cell>
          <cell r="D53">
            <v>38593</v>
          </cell>
          <cell r="E53" t="str">
            <v>КМС</v>
          </cell>
          <cell r="F53" t="str">
            <v>Удмуртская Республика</v>
          </cell>
          <cell r="G53" t="str">
            <v>БУ ДО УР СШОР по велоспорту</v>
          </cell>
        </row>
        <row r="54">
          <cell r="B54" t="str">
            <v>КОЗЛОВ Данил</v>
          </cell>
          <cell r="C54">
            <v>10129623508</v>
          </cell>
          <cell r="D54">
            <v>39020</v>
          </cell>
          <cell r="E54" t="str">
            <v>1 СР</v>
          </cell>
          <cell r="F54" t="str">
            <v>Удмуртская Республика</v>
          </cell>
          <cell r="G54" t="str">
            <v>БУ ДО УР СШОР по велоспорту</v>
          </cell>
        </row>
        <row r="55">
          <cell r="B55" t="str">
            <v>Ж</v>
          </cell>
        </row>
        <row r="56">
          <cell r="A56">
            <v>26</v>
          </cell>
          <cell r="B56" t="str">
            <v>ЧЕРНЯВСКАЯ Софья Алексеевна</v>
          </cell>
          <cell r="C56">
            <v>10119777503</v>
          </cell>
          <cell r="D56">
            <v>38237</v>
          </cell>
          <cell r="E56" t="str">
            <v>КМС</v>
          </cell>
          <cell r="F56" t="str">
            <v>г.Москва</v>
          </cell>
          <cell r="G56" t="str">
            <v>ГБУ ДО "Московская академия велосипедного спорта"</v>
          </cell>
        </row>
        <row r="57">
          <cell r="A57">
            <v>27</v>
          </cell>
          <cell r="B57" t="str">
            <v>БЛИНОВА Анастасия Дмитриевна</v>
          </cell>
          <cell r="C57">
            <v>10131862689</v>
          </cell>
          <cell r="D57">
            <v>36981</v>
          </cell>
          <cell r="E57" t="str">
            <v>КМС</v>
          </cell>
          <cell r="F57" t="str">
            <v>г.Москва</v>
          </cell>
          <cell r="G57" t="str">
            <v>ГБУ ДО "Московская академия велосипедного спорта"</v>
          </cell>
        </row>
        <row r="58">
          <cell r="A58">
            <v>28</v>
          </cell>
          <cell r="B58" t="str">
            <v>КОРАБЕЛЬЩИКОВА Татьяна Сергеевна</v>
          </cell>
          <cell r="C58">
            <v>10144340125</v>
          </cell>
          <cell r="D58">
            <v>36347</v>
          </cell>
          <cell r="E58" t="str">
            <v>КМС</v>
          </cell>
          <cell r="F58" t="str">
            <v>Московская область</v>
          </cell>
          <cell r="G58" t="str">
            <v>"УОР № 1"</v>
          </cell>
        </row>
        <row r="59">
          <cell r="A59">
            <v>29</v>
          </cell>
          <cell r="B59" t="str">
            <v>МАЛЫШЕВА Елена Александровна</v>
          </cell>
          <cell r="C59">
            <v>10066399413</v>
          </cell>
          <cell r="D59">
            <v>36485</v>
          </cell>
          <cell r="E59" t="str">
            <v>МС</v>
          </cell>
          <cell r="F59" t="str">
            <v>Московская область</v>
          </cell>
          <cell r="G59" t="str">
            <v>"УОР № 1"</v>
          </cell>
        </row>
        <row r="60">
          <cell r="A60">
            <v>30</v>
          </cell>
          <cell r="B60" t="str">
            <v>БАЗДЫЛЕВА Алина Сергеевна</v>
          </cell>
          <cell r="C60">
            <v>10151073743</v>
          </cell>
          <cell r="D60">
            <v>38891</v>
          </cell>
          <cell r="E60" t="str">
            <v>КМС</v>
          </cell>
          <cell r="F60" t="str">
            <v>Ростовская область</v>
          </cell>
          <cell r="G60" t="str">
            <v>МБУ "Гребной канал "Дон"</v>
          </cell>
        </row>
        <row r="61">
          <cell r="A61">
            <v>31</v>
          </cell>
          <cell r="B61" t="str">
            <v>РИЗАЕВА Дарья Игоревна</v>
          </cell>
          <cell r="C61">
            <v>10097381415</v>
          </cell>
          <cell r="D61">
            <v>35351</v>
          </cell>
          <cell r="E61" t="str">
            <v>МС</v>
          </cell>
          <cell r="F61" t="str">
            <v>Самарская область</v>
          </cell>
          <cell r="G61" t="str">
            <v>ГАУ ДО СО СШОР №7</v>
          </cell>
        </row>
        <row r="62">
          <cell r="A62">
            <v>32</v>
          </cell>
          <cell r="B62" t="str">
            <v>КРУГЛОВА Екатерина Сергеевна</v>
          </cell>
          <cell r="C62">
            <v>10066351620</v>
          </cell>
          <cell r="D62">
            <v>34518</v>
          </cell>
          <cell r="E62" t="str">
            <v>МС</v>
          </cell>
          <cell r="F62" t="str">
            <v>Самарская область</v>
          </cell>
          <cell r="G62" t="str">
            <v>ГАУ ДО СО СШОР № 7</v>
          </cell>
        </row>
        <row r="63">
          <cell r="A63">
            <v>33</v>
          </cell>
          <cell r="B63" t="str">
            <v>КОНЮХОВА Александра Евгеньевна</v>
          </cell>
          <cell r="C63">
            <v>10152489741</v>
          </cell>
          <cell r="D63">
            <v>32248</v>
          </cell>
          <cell r="E63" t="str">
            <v>КМС</v>
          </cell>
          <cell r="F63" t="str">
            <v>Санкт-Петербург</v>
          </cell>
          <cell r="G63" t="str">
            <v xml:space="preserve">ГБУ ДО СШ "Локомотив"Выборгского р-на </v>
          </cell>
        </row>
        <row r="64">
          <cell r="A64">
            <v>34</v>
          </cell>
          <cell r="B64" t="str">
            <v>КАПЕЛЬСОН Алиса Леонидовна</v>
          </cell>
          <cell r="C64">
            <v>10165073873</v>
          </cell>
          <cell r="D64">
            <v>37877</v>
          </cell>
          <cell r="E64" t="str">
            <v>КМС</v>
          </cell>
          <cell r="F64" t="str">
            <v>Санкт-Петербург</v>
          </cell>
          <cell r="G64" t="str">
            <v xml:space="preserve">ГБУ ДО СШ "Локомотив"Выборгского р-на </v>
          </cell>
        </row>
        <row r="65">
          <cell r="B65" t="str">
            <v>СИГАРЕВА Мария Сергеевна</v>
          </cell>
          <cell r="C65">
            <v>10119582489</v>
          </cell>
          <cell r="D65">
            <v>37972</v>
          </cell>
          <cell r="E65" t="str">
            <v>МС</v>
          </cell>
          <cell r="F65" t="str">
            <v>Санкт-Петербург</v>
          </cell>
          <cell r="G65" t="str">
            <v xml:space="preserve">ГБУ ДО СШОР №2 Калининского района </v>
          </cell>
        </row>
        <row r="66">
          <cell r="B66" t="str">
            <v>ВОЛОШИНА Екатерина</v>
          </cell>
          <cell r="C66">
            <v>10157451289</v>
          </cell>
          <cell r="D66">
            <v>34665</v>
          </cell>
          <cell r="E66" t="str">
            <v>1 СР</v>
          </cell>
          <cell r="F66" t="str">
            <v>Красноярский край</v>
          </cell>
          <cell r="G66" t="str">
            <v>РОО "Федерация велосипедного спорта Красноярского края",РОО "ФЭС КК"</v>
          </cell>
        </row>
        <row r="67">
          <cell r="B67" t="str">
            <v>ОСИПОВА Диана</v>
          </cell>
          <cell r="C67">
            <v>10157586483</v>
          </cell>
          <cell r="D67">
            <v>38187</v>
          </cell>
          <cell r="E67" t="str">
            <v>1 СР</v>
          </cell>
          <cell r="F67" t="str">
            <v>Красноярский край</v>
          </cell>
          <cell r="G67" t="str">
            <v>РОО "Федерация велосипедного спорта Красноярского края",РОО "ФЭС КК"</v>
          </cell>
        </row>
        <row r="68">
          <cell r="B68" t="str">
            <v>ГРАМАШОВА Алина</v>
          </cell>
          <cell r="C68">
            <v>10119496102</v>
          </cell>
          <cell r="D68">
            <v>37702</v>
          </cell>
          <cell r="E68" t="str">
            <v>МС</v>
          </cell>
          <cell r="F68" t="str">
            <v>Московская область</v>
          </cell>
          <cell r="G68" t="str">
            <v>ЦОВС МО ,"УОР № 1"</v>
          </cell>
        </row>
        <row r="69">
          <cell r="B69" t="str">
            <v>КОСТРОВА Диана</v>
          </cell>
          <cell r="C69">
            <v>10140144873</v>
          </cell>
          <cell r="D69">
            <v>38509</v>
          </cell>
          <cell r="E69" t="str">
            <v>КМС</v>
          </cell>
          <cell r="F69" t="str">
            <v>Санкт-Петербург</v>
          </cell>
          <cell r="G69" t="str">
            <v xml:space="preserve">ГБУ ДО СШ "Локомотив"Выборгского р-на </v>
          </cell>
        </row>
        <row r="70">
          <cell r="B70" t="str">
            <v>ФАРФУТДИНОВА Ольга</v>
          </cell>
          <cell r="C70">
            <v>10066198137</v>
          </cell>
          <cell r="D70">
            <v>35726</v>
          </cell>
          <cell r="E70" t="str">
            <v>МС</v>
          </cell>
          <cell r="F70" t="str">
            <v>Самарская область</v>
          </cell>
          <cell r="G70" t="str">
            <v>ГАУ ДО СО СШОР № 7</v>
          </cell>
        </row>
        <row r="71">
          <cell r="B71" t="str">
            <v>ТЕРЕБОВА Анастасия</v>
          </cell>
          <cell r="C71">
            <v>10096489722</v>
          </cell>
          <cell r="D71">
            <v>36777</v>
          </cell>
          <cell r="E71" t="str">
            <v>МС</v>
          </cell>
          <cell r="F71" t="str">
            <v>Санкт-Петербург</v>
          </cell>
          <cell r="G71" t="str">
            <v>ГБУ ДО СШОР №2 Калининского района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 ЖЕНЩИНЫ</v>
          </cell>
        </row>
        <row r="11">
          <cell r="A11" t="str">
            <v>МЕСТО ПРОВЕДЕНИЯ: г. Казань -Экстрим-парк "УРАМ"</v>
          </cell>
          <cell r="G11" t="str">
            <v>Номер-код ВРВС - 0080061612Я</v>
          </cell>
        </row>
        <row r="12">
          <cell r="A12" t="str">
            <v>ДАТА ПРОВЕДЕНИЯ: 04 - 07 июля 2025 года</v>
          </cell>
          <cell r="G12" t="str">
            <v>ЕКП 2025 № - 2008160019030025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1-Челябинская область</v>
          </cell>
        </row>
        <row r="17">
          <cell r="A17">
            <v>1</v>
          </cell>
          <cell r="B17">
            <v>25</v>
          </cell>
          <cell r="C17">
            <v>10120373142</v>
          </cell>
          <cell r="D17" t="str">
            <v>ЦЫРЕНЩИКОВ Матвей Александрович</v>
          </cell>
          <cell r="E17">
            <v>38742</v>
          </cell>
          <cell r="F17" t="str">
            <v>1 СР</v>
          </cell>
          <cell r="G17" t="str">
            <v>МБУ ДО "СШОР № 2" Копейск</v>
          </cell>
        </row>
        <row r="19">
          <cell r="B19" t="str">
            <v>2-Краснодарский край</v>
          </cell>
        </row>
        <row r="20">
          <cell r="A20">
            <v>2</v>
          </cell>
          <cell r="B20">
            <v>5</v>
          </cell>
          <cell r="C20">
            <v>10066301908</v>
          </cell>
          <cell r="D20" t="str">
            <v>МОЛЛАЕВ Александр Владимирович</v>
          </cell>
          <cell r="E20">
            <v>37610</v>
          </cell>
          <cell r="F20" t="str">
            <v>МС</v>
          </cell>
          <cell r="G20" t="str">
            <v>ГБУ ДО КК "СШОР по велосипедному спорту"</v>
          </cell>
        </row>
        <row r="21">
          <cell r="A21">
            <v>3</v>
          </cell>
          <cell r="B21">
            <v>6</v>
          </cell>
          <cell r="C21">
            <v>10066301807</v>
          </cell>
          <cell r="D21" t="str">
            <v>ЛЮБИШКИН Арсений Алексеевич</v>
          </cell>
          <cell r="E21">
            <v>37951</v>
          </cell>
          <cell r="F21" t="str">
            <v>МС</v>
          </cell>
          <cell r="G21" t="str">
            <v>ГБУ ДО КК "СШОР по велосипедному спорту"</v>
          </cell>
        </row>
        <row r="23">
          <cell r="B23" t="str">
            <v>3-Красноярский край</v>
          </cell>
        </row>
        <row r="24">
          <cell r="A24">
            <v>4</v>
          </cell>
          <cell r="B24">
            <v>7</v>
          </cell>
          <cell r="C24">
            <v>10084682192</v>
          </cell>
          <cell r="D24" t="str">
            <v>ИСАКОВ Никита Викторович</v>
          </cell>
          <cell r="E24">
            <v>35954</v>
          </cell>
          <cell r="F24" t="str">
            <v>КМС</v>
          </cell>
          <cell r="G24" t="str">
            <v>РОО "Федерация велосипедного спорта Красноярского края",РОО "ФЭС КК"</v>
          </cell>
        </row>
        <row r="25">
          <cell r="A25">
            <v>5</v>
          </cell>
          <cell r="B25">
            <v>8</v>
          </cell>
          <cell r="C25">
            <v>10141568753</v>
          </cell>
          <cell r="D25" t="str">
            <v>ШАВАНОВ Роман Дмитриевич</v>
          </cell>
          <cell r="E25">
            <v>38603</v>
          </cell>
          <cell r="F25" t="str">
            <v>КМС</v>
          </cell>
          <cell r="G25" t="str">
            <v>РОО "Федерация велосипедного спорта Красноярского края",РОО "ФЭС КК"</v>
          </cell>
        </row>
        <row r="26">
          <cell r="A26">
            <v>6</v>
          </cell>
          <cell r="B26">
            <v>9</v>
          </cell>
          <cell r="C26">
            <v>10130778919</v>
          </cell>
          <cell r="D26" t="str">
            <v>РУДАКОВ Артём Тимофеевич</v>
          </cell>
          <cell r="E26">
            <v>38065</v>
          </cell>
          <cell r="F26" t="str">
            <v>МС</v>
          </cell>
          <cell r="G26" t="str">
            <v>РОО "Федерация велосипедного спорта Красноярского края",РОО "ФЭС КК"</v>
          </cell>
        </row>
        <row r="28">
          <cell r="B28" t="str">
            <v>4-Калининградская область</v>
          </cell>
        </row>
        <row r="29">
          <cell r="A29">
            <v>7</v>
          </cell>
          <cell r="B29">
            <v>4</v>
          </cell>
          <cell r="C29">
            <v>10089109335</v>
          </cell>
          <cell r="D29" t="str">
            <v>АЛИЕВ Анар Талыбович</v>
          </cell>
          <cell r="E29">
            <v>37694</v>
          </cell>
          <cell r="F29" t="str">
            <v>МС</v>
          </cell>
          <cell r="G29" t="str">
            <v>ГАУ ДО КО "КСШОР"</v>
          </cell>
        </row>
        <row r="31">
          <cell r="B31" t="str">
            <v>5-Санкт-Петербург</v>
          </cell>
        </row>
        <row r="32">
          <cell r="A32">
            <v>8</v>
          </cell>
          <cell r="B32">
            <v>20</v>
          </cell>
          <cell r="C32">
            <v>10139700794</v>
          </cell>
          <cell r="D32" t="str">
            <v>ЧАЩИН Никита Исмоилович</v>
          </cell>
          <cell r="E32">
            <v>38349</v>
          </cell>
          <cell r="F32" t="str">
            <v>КМС</v>
          </cell>
          <cell r="G32" t="str">
            <v xml:space="preserve">ГБУ ДО СШ "Локомотив"Выборгского р-на </v>
          </cell>
        </row>
        <row r="33">
          <cell r="A33">
            <v>9</v>
          </cell>
          <cell r="B33">
            <v>21</v>
          </cell>
          <cell r="C33">
            <v>10129838019</v>
          </cell>
          <cell r="D33" t="str">
            <v>СОРОКО Роман Максимович</v>
          </cell>
          <cell r="E33">
            <v>38518</v>
          </cell>
          <cell r="F33" t="str">
            <v>КМС</v>
          </cell>
          <cell r="G33" t="str">
            <v xml:space="preserve">ГБУ ДО СШОР №2 Калининского района </v>
          </cell>
        </row>
        <row r="34">
          <cell r="A34">
            <v>10</v>
          </cell>
          <cell r="B34">
            <v>22</v>
          </cell>
          <cell r="C34">
            <v>10140712830</v>
          </cell>
          <cell r="D34" t="str">
            <v>ДОЛБИЛОВ Александр Сергеевич</v>
          </cell>
          <cell r="E34">
            <v>38701</v>
          </cell>
          <cell r="F34" t="str">
            <v>КМС</v>
          </cell>
          <cell r="G34" t="str">
            <v xml:space="preserve">ГБУ ДО СШ "Локомотив"Выборгского р-на </v>
          </cell>
        </row>
        <row r="35">
          <cell r="A35">
            <v>11</v>
          </cell>
          <cell r="B35">
            <v>23</v>
          </cell>
          <cell r="C35">
            <v>10084695734</v>
          </cell>
          <cell r="D35" t="str">
            <v>ФОМИНОВ Никита Алексеевич</v>
          </cell>
          <cell r="E35">
            <v>36281</v>
          </cell>
          <cell r="F35" t="str">
            <v>МС</v>
          </cell>
          <cell r="G35" t="str">
            <v xml:space="preserve">ГБУ ДО СШОР №2 Калининского района </v>
          </cell>
        </row>
        <row r="36">
          <cell r="A36">
            <v>12</v>
          </cell>
          <cell r="B36">
            <v>24</v>
          </cell>
          <cell r="C36">
            <v>10129960378</v>
          </cell>
          <cell r="D36" t="str">
            <v>БАЕВ Кирилл Владимирович</v>
          </cell>
          <cell r="E36">
            <v>38890</v>
          </cell>
          <cell r="F36" t="str">
            <v>КМС</v>
          </cell>
          <cell r="G36" t="str">
            <v xml:space="preserve">ГБУ ДО СШОР №2 Калининского района </v>
          </cell>
        </row>
        <row r="37">
          <cell r="A37">
            <v>13</v>
          </cell>
          <cell r="B37">
            <v>33</v>
          </cell>
          <cell r="C37">
            <v>10152489741</v>
          </cell>
          <cell r="D37" t="str">
            <v>КОНЮХОВА Александра Евгеньевна</v>
          </cell>
          <cell r="E37">
            <v>32248</v>
          </cell>
          <cell r="F37" t="str">
            <v>КМС</v>
          </cell>
          <cell r="G37" t="str">
            <v xml:space="preserve">ГБУ ДО СШ "Локомотив"Выборгского р-на </v>
          </cell>
        </row>
        <row r="38">
          <cell r="A38">
            <v>14</v>
          </cell>
          <cell r="B38">
            <v>34</v>
          </cell>
          <cell r="C38">
            <v>10165073873</v>
          </cell>
          <cell r="D38" t="str">
            <v>КАПЕЛЬСОН Алиса Леонидовна</v>
          </cell>
          <cell r="E38">
            <v>37877</v>
          </cell>
          <cell r="F38" t="str">
            <v>КМС</v>
          </cell>
          <cell r="G38" t="str">
            <v xml:space="preserve">ГБУ ДО СШ "Локомотив"Выборгского р-на </v>
          </cell>
        </row>
        <row r="40">
          <cell r="B40" t="str">
            <v>6-Ростовская область</v>
          </cell>
        </row>
        <row r="41">
          <cell r="A41">
            <v>15</v>
          </cell>
          <cell r="B41">
            <v>16</v>
          </cell>
          <cell r="C41">
            <v>10120039605</v>
          </cell>
          <cell r="D41" t="str">
            <v>СЛЫШКИН Арсений Олегович</v>
          </cell>
          <cell r="E41">
            <v>38529</v>
          </cell>
          <cell r="F41" t="str">
            <v>МС</v>
          </cell>
          <cell r="G41" t="str">
            <v>МБУ "Гребной канал "Дон"</v>
          </cell>
        </row>
        <row r="42">
          <cell r="A42">
            <v>16</v>
          </cell>
          <cell r="B42">
            <v>17</v>
          </cell>
          <cell r="C42">
            <v>10066198036</v>
          </cell>
          <cell r="D42" t="str">
            <v>ГИЛИМЗЯНОВ Роман Маратович</v>
          </cell>
          <cell r="E42">
            <v>34818</v>
          </cell>
          <cell r="F42" t="str">
            <v>МС</v>
          </cell>
          <cell r="G42" t="str">
            <v>МБУ "Гребной канал "Дон"</v>
          </cell>
        </row>
        <row r="43">
          <cell r="A43">
            <v>17</v>
          </cell>
          <cell r="B43">
            <v>18</v>
          </cell>
          <cell r="C43">
            <v>10151797304</v>
          </cell>
          <cell r="D43" t="str">
            <v>МИЩЕРСКИЙ Руслан Васильевич</v>
          </cell>
          <cell r="E43">
            <v>38760</v>
          </cell>
          <cell r="F43" t="str">
            <v>1 СР</v>
          </cell>
          <cell r="G43" t="str">
            <v>МБУ ДО Гребной канал "Дон"</v>
          </cell>
        </row>
        <row r="44">
          <cell r="A44">
            <v>18</v>
          </cell>
          <cell r="B44">
            <v>19</v>
          </cell>
          <cell r="C44">
            <v>10066198541</v>
          </cell>
          <cell r="D44" t="str">
            <v>СТЕНЕНКО Вячеслав Витальевич</v>
          </cell>
          <cell r="E44">
            <v>34436</v>
          </cell>
          <cell r="F44" t="str">
            <v>КМС</v>
          </cell>
          <cell r="G44" t="str">
            <v>МБУ "Гребной канал "Дон"</v>
          </cell>
        </row>
        <row r="45">
          <cell r="A45">
            <v>19</v>
          </cell>
          <cell r="B45">
            <v>30</v>
          </cell>
          <cell r="C45">
            <v>10151073743</v>
          </cell>
          <cell r="D45" t="str">
            <v>БАЗДЫЛЕВА Алина Сергеевна</v>
          </cell>
          <cell r="E45">
            <v>38891</v>
          </cell>
          <cell r="F45" t="str">
            <v>КМС</v>
          </cell>
          <cell r="G45" t="str">
            <v>МБУ "Гребной канал "Дон"</v>
          </cell>
        </row>
        <row r="47">
          <cell r="B47" t="str">
            <v>7-Омская область</v>
          </cell>
        </row>
        <row r="48">
          <cell r="A48">
            <v>20</v>
          </cell>
          <cell r="B48">
            <v>11</v>
          </cell>
          <cell r="C48">
            <v>10130040911</v>
          </cell>
          <cell r="D48" t="str">
            <v>МИЗИН Дмитрий Сергеевич</v>
          </cell>
          <cell r="E48">
            <v>39020</v>
          </cell>
          <cell r="F48" t="str">
            <v>КМС</v>
          </cell>
          <cell r="G48" t="str">
            <v>БУ ОО ДО "СШОР "Академия велоспорта"</v>
          </cell>
        </row>
        <row r="50">
          <cell r="B50" t="str">
            <v>8-Самарская область</v>
          </cell>
        </row>
        <row r="51">
          <cell r="A51">
            <v>21</v>
          </cell>
          <cell r="B51">
            <v>31</v>
          </cell>
          <cell r="C51">
            <v>10097381415</v>
          </cell>
          <cell r="D51" t="str">
            <v>РИЗАЕВА Дарья Игоревна</v>
          </cell>
          <cell r="E51">
            <v>35351</v>
          </cell>
          <cell r="F51" t="str">
            <v>МС</v>
          </cell>
          <cell r="G51" t="str">
            <v>ГАУ ДО СО СШОР №7</v>
          </cell>
        </row>
        <row r="52">
          <cell r="A52">
            <v>22</v>
          </cell>
          <cell r="B52">
            <v>32</v>
          </cell>
          <cell r="C52">
            <v>10066351620</v>
          </cell>
          <cell r="D52" t="str">
            <v>КРУГЛОВА Екатерина Сергеевна</v>
          </cell>
          <cell r="E52">
            <v>34518</v>
          </cell>
          <cell r="F52" t="str">
            <v>МС</v>
          </cell>
          <cell r="G52" t="str">
            <v>ГАУ ДО СО СШОР № 7</v>
          </cell>
        </row>
        <row r="54">
          <cell r="B54" t="str">
            <v>9-Московская область</v>
          </cell>
        </row>
        <row r="55">
          <cell r="A55">
            <v>23</v>
          </cell>
          <cell r="B55">
            <v>10</v>
          </cell>
          <cell r="C55">
            <v>10140039284</v>
          </cell>
          <cell r="D55" t="str">
            <v>ГАЛКИН Дмитрий Александрович</v>
          </cell>
          <cell r="E55">
            <v>37933</v>
          </cell>
          <cell r="F55" t="str">
            <v>1 СР</v>
          </cell>
          <cell r="G55" t="str">
            <v>"УОР № 1"</v>
          </cell>
        </row>
        <row r="56">
          <cell r="A56">
            <v>24</v>
          </cell>
          <cell r="B56">
            <v>28</v>
          </cell>
          <cell r="C56">
            <v>10144340125</v>
          </cell>
          <cell r="D56" t="str">
            <v>КОРАБЕЛЬЩИКОВА Татьяна Сергеевна</v>
          </cell>
          <cell r="E56">
            <v>36347</v>
          </cell>
          <cell r="F56" t="str">
            <v>КМС</v>
          </cell>
          <cell r="G56" t="str">
            <v>"УОР № 1"</v>
          </cell>
        </row>
        <row r="57">
          <cell r="A57">
            <v>25</v>
          </cell>
          <cell r="B57">
            <v>29</v>
          </cell>
          <cell r="C57">
            <v>10066399413</v>
          </cell>
          <cell r="D57" t="str">
            <v>МАЛЫШЕВА Елена Александровна</v>
          </cell>
          <cell r="E57">
            <v>36485</v>
          </cell>
          <cell r="F57" t="str">
            <v>МС</v>
          </cell>
          <cell r="G57" t="str">
            <v>"УОР № 1"</v>
          </cell>
        </row>
        <row r="59">
          <cell r="B59" t="str">
            <v>10-г.Москва</v>
          </cell>
        </row>
        <row r="60">
          <cell r="A60">
            <v>26</v>
          </cell>
          <cell r="B60">
            <v>1</v>
          </cell>
          <cell r="C60">
            <v>10066198642</v>
          </cell>
          <cell r="D60" t="str">
            <v>ПАВЛЕНКО Петр Дмитриевич</v>
          </cell>
          <cell r="E60">
            <v>38728</v>
          </cell>
          <cell r="F60" t="str">
            <v>КМС</v>
          </cell>
          <cell r="G60" t="str">
            <v>ГБУ ДО "Московская академия велосипедного спорта"</v>
          </cell>
        </row>
        <row r="61">
          <cell r="A61">
            <v>27</v>
          </cell>
          <cell r="B61">
            <v>2</v>
          </cell>
          <cell r="C61">
            <v>10066198642</v>
          </cell>
          <cell r="D61" t="str">
            <v>НОВОСЕЛОВ Максим Михайлович</v>
          </cell>
          <cell r="E61">
            <v>32810</v>
          </cell>
          <cell r="F61" t="str">
            <v>КМС</v>
          </cell>
          <cell r="G61" t="str">
            <v>ГБУ ДО "Московская академия велосипедного спорта"</v>
          </cell>
        </row>
        <row r="62">
          <cell r="A62">
            <v>28</v>
          </cell>
          <cell r="B62">
            <v>3</v>
          </cell>
          <cell r="C62">
            <v>10137629341</v>
          </cell>
          <cell r="D62" t="str">
            <v>КОЛДАЕВ Юрий Константинович</v>
          </cell>
          <cell r="E62">
            <v>38873</v>
          </cell>
          <cell r="F62" t="str">
            <v>КМС</v>
          </cell>
          <cell r="G62" t="str">
            <v>ГБУ ДО "Московская академия велосипедного спорта"</v>
          </cell>
        </row>
        <row r="63">
          <cell r="A63">
            <v>29</v>
          </cell>
          <cell r="B63">
            <v>26</v>
          </cell>
          <cell r="C63">
            <v>10119777503</v>
          </cell>
          <cell r="D63" t="str">
            <v>ЧЕРНЯВСКАЯ Софья Алексеевна</v>
          </cell>
          <cell r="E63">
            <v>38237</v>
          </cell>
          <cell r="F63" t="str">
            <v>КМС</v>
          </cell>
          <cell r="G63" t="str">
            <v>ГБУ ДО "Московская академия велосипедного спорта"</v>
          </cell>
        </row>
        <row r="64">
          <cell r="A64">
            <v>30</v>
          </cell>
          <cell r="B64">
            <v>27</v>
          </cell>
          <cell r="C64">
            <v>10131862689</v>
          </cell>
          <cell r="D64" t="str">
            <v>БЛИНОВА Анастасия Дмитриевна</v>
          </cell>
          <cell r="E64">
            <v>36981</v>
          </cell>
          <cell r="F64" t="str">
            <v>КМС</v>
          </cell>
          <cell r="G64" t="str">
            <v>ГБУ ДО "Московская академия велосипедного спорта"</v>
          </cell>
        </row>
        <row r="66">
          <cell r="B66" t="str">
            <v>11-РеспубликаТатарстан</v>
          </cell>
        </row>
        <row r="67">
          <cell r="A67">
            <v>31</v>
          </cell>
          <cell r="B67">
            <v>12</v>
          </cell>
          <cell r="C67">
            <v>10066412850</v>
          </cell>
          <cell r="D67" t="str">
            <v>АХМЕТЗЯНОВ Джамиль Юсефович</v>
          </cell>
          <cell r="E67">
            <v>35800</v>
          </cell>
          <cell r="F67" t="str">
            <v>МС</v>
          </cell>
          <cell r="G67" t="str">
            <v>ГАУ ЦСП РТ</v>
          </cell>
        </row>
        <row r="68">
          <cell r="A68">
            <v>32</v>
          </cell>
          <cell r="B68">
            <v>13</v>
          </cell>
          <cell r="C68">
            <v>10097223080</v>
          </cell>
          <cell r="D68" t="str">
            <v>ШАРАФИЕВ Амир Ленарович</v>
          </cell>
          <cell r="E68">
            <v>37930</v>
          </cell>
          <cell r="F68" t="str">
            <v>КМС</v>
          </cell>
          <cell r="G68" t="str">
            <v>ГАУ ЦСП РТ</v>
          </cell>
        </row>
        <row r="69">
          <cell r="A69">
            <v>33</v>
          </cell>
          <cell r="B69">
            <v>14</v>
          </cell>
          <cell r="C69">
            <v>10061949941</v>
          </cell>
          <cell r="D69" t="str">
            <v>РИЗАЕВ Ирек Евгеньевич</v>
          </cell>
          <cell r="E69">
            <v>35704</v>
          </cell>
          <cell r="F69" t="str">
            <v>МСМК</v>
          </cell>
          <cell r="G69" t="str">
            <v>ГАУ ЦСП РТ</v>
          </cell>
        </row>
        <row r="70">
          <cell r="A70">
            <v>34</v>
          </cell>
          <cell r="B70">
            <v>15</v>
          </cell>
          <cell r="C70">
            <v>10116370678</v>
          </cell>
          <cell r="D70" t="str">
            <v>ЯКИМОВ Николай Дмитриевич</v>
          </cell>
          <cell r="E70">
            <v>39005</v>
          </cell>
          <cell r="F70" t="str">
            <v>МС</v>
          </cell>
          <cell r="G70" t="str">
            <v>ГАУ ЦСП РТ</v>
          </cell>
        </row>
      </sheetData>
      <sheetData sheetId="2"/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 xml:space="preserve">ЧЕМПИОНАТ РОССИИ 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04 - 07 июля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АНДРИЯНОВ А.С. (ВК,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32</v>
          </cell>
          <cell r="C23">
            <v>10066351620</v>
          </cell>
          <cell r="D23" t="str">
            <v>КРУГЛОВА Екатерина Сергеевна</v>
          </cell>
          <cell r="E23">
            <v>34518</v>
          </cell>
          <cell r="F23" t="str">
            <v>МС</v>
          </cell>
          <cell r="G23" t="str">
            <v>Самарская область</v>
          </cell>
        </row>
        <row r="24">
          <cell r="A24">
            <v>2</v>
          </cell>
          <cell r="B24">
            <v>27</v>
          </cell>
          <cell r="C24">
            <v>10131862689</v>
          </cell>
          <cell r="D24" t="str">
            <v>БЛИНОВА Анастасия Дмитриевна</v>
          </cell>
          <cell r="E24">
            <v>36981</v>
          </cell>
          <cell r="F24" t="str">
            <v>КМС</v>
          </cell>
          <cell r="G24" t="str">
            <v>г.Москва</v>
          </cell>
        </row>
        <row r="25">
          <cell r="A25">
            <v>3</v>
          </cell>
          <cell r="B25">
            <v>31</v>
          </cell>
          <cell r="C25">
            <v>10097381415</v>
          </cell>
          <cell r="D25" t="str">
            <v>РИЗАЕВА Дарья Игоревна</v>
          </cell>
          <cell r="E25">
            <v>35351</v>
          </cell>
          <cell r="F25" t="str">
            <v>МС</v>
          </cell>
          <cell r="G25" t="str">
            <v>Самарская область</v>
          </cell>
        </row>
        <row r="26">
          <cell r="A26">
            <v>4</v>
          </cell>
          <cell r="B26">
            <v>29</v>
          </cell>
          <cell r="C26">
            <v>10066399413</v>
          </cell>
          <cell r="D26" t="str">
            <v>МАЛЫШЕВА Елена Александровна</v>
          </cell>
          <cell r="E26">
            <v>36485</v>
          </cell>
          <cell r="F26" t="str">
            <v>МС</v>
          </cell>
          <cell r="G26" t="str">
            <v>Московская область</v>
          </cell>
        </row>
        <row r="27">
          <cell r="A27">
            <v>5</v>
          </cell>
          <cell r="B27">
            <v>33</v>
          </cell>
          <cell r="C27">
            <v>10152489741</v>
          </cell>
          <cell r="D27" t="str">
            <v>КОНЮХОВА Александра Евгеньевна</v>
          </cell>
          <cell r="E27">
            <v>32248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26</v>
          </cell>
          <cell r="C28">
            <v>10119777503</v>
          </cell>
          <cell r="D28" t="str">
            <v>ЧЕРНЯВСКАЯ Софья Алексеевна</v>
          </cell>
          <cell r="E28">
            <v>38237</v>
          </cell>
          <cell r="F28" t="str">
            <v>КМС</v>
          </cell>
          <cell r="G28" t="str">
            <v>г.Москва</v>
          </cell>
        </row>
        <row r="29">
          <cell r="A29">
            <v>7</v>
          </cell>
          <cell r="B29">
            <v>28</v>
          </cell>
          <cell r="C29">
            <v>10144340125</v>
          </cell>
          <cell r="D29" t="str">
            <v>КОРАБЕЛЬЩИКОВА Татьяна Сергеевна</v>
          </cell>
          <cell r="E29">
            <v>36347</v>
          </cell>
          <cell r="F29" t="str">
            <v>КМС</v>
          </cell>
          <cell r="G29" t="str">
            <v>Московская область</v>
          </cell>
        </row>
        <row r="30">
          <cell r="A30">
            <v>8</v>
          </cell>
          <cell r="B30">
            <v>34</v>
          </cell>
          <cell r="C30">
            <v>10165073873</v>
          </cell>
          <cell r="D30" t="str">
            <v>КАПЕЛЬСОН Алиса Леонидовна</v>
          </cell>
          <cell r="E30">
            <v>37877</v>
          </cell>
          <cell r="F30" t="str">
            <v>КМС</v>
          </cell>
          <cell r="G30" t="str">
            <v>Санкт-Петербург</v>
          </cell>
        </row>
        <row r="31">
          <cell r="A31">
            <v>9</v>
          </cell>
          <cell r="B31">
            <v>30</v>
          </cell>
          <cell r="C31">
            <v>10151073743</v>
          </cell>
          <cell r="D31" t="str">
            <v>БАЗДЫЛЕВА Алина Сергеевна</v>
          </cell>
          <cell r="E31">
            <v>38891</v>
          </cell>
          <cell r="F31" t="str">
            <v>КМС</v>
          </cell>
          <cell r="G31" t="str">
            <v>Ростовская область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</v>
          </cell>
          <cell r="G34" t="str">
            <v>Субъектов РФ</v>
          </cell>
        </row>
        <row r="35">
          <cell r="A35" t="str">
            <v>Влажность:</v>
          </cell>
          <cell r="G35" t="str">
            <v>Заявлено</v>
          </cell>
        </row>
        <row r="36">
          <cell r="A36" t="str">
            <v>Осадки:</v>
          </cell>
          <cell r="G36" t="str">
            <v>Стартовало</v>
          </cell>
        </row>
        <row r="37">
          <cell r="A37" t="str">
            <v>Ветер:</v>
          </cell>
          <cell r="G37" t="str">
            <v>Финишировало</v>
          </cell>
        </row>
        <row r="38">
          <cell r="G38" t="str">
            <v>Н. финишировало</v>
          </cell>
        </row>
        <row r="39">
          <cell r="G39" t="str">
            <v>Дисквалифицировано</v>
          </cell>
        </row>
        <row r="40">
          <cell r="G40" t="str">
            <v>Н. стартовало</v>
          </cell>
        </row>
        <row r="42">
          <cell r="D42" t="str">
            <v>ГЛАВНЫЙ СУДЬЯ</v>
          </cell>
          <cell r="G42" t="str">
            <v>ГЛАВНЫЙ СЕКРЕТАРЬ</v>
          </cell>
        </row>
        <row r="49">
          <cell r="D49" t="str">
            <v xml:space="preserve">АНДРИЯНОВ А.С. (ВК, г. МОСКВА) </v>
          </cell>
          <cell r="G49" t="str">
            <v>СЛАБКОВСКАЯ В.Н. ( ВК, г. ОМСК)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 xml:space="preserve">ЧЕМПИОНАТ РОССИИ 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04 - 07 июля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АНДРИЯНОВ А.С. (ВК,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</v>
          </cell>
          <cell r="C23">
            <v>10066301807</v>
          </cell>
          <cell r="D23" t="str">
            <v>ЛЮБИШКИН Арсений Алексеевич</v>
          </cell>
          <cell r="E23">
            <v>37951</v>
          </cell>
          <cell r="F23" t="str">
            <v>МС</v>
          </cell>
          <cell r="G23" t="str">
            <v>Краснодарский край</v>
          </cell>
        </row>
        <row r="24">
          <cell r="A24">
            <v>2</v>
          </cell>
          <cell r="B24">
            <v>23</v>
          </cell>
          <cell r="C24">
            <v>10084695734</v>
          </cell>
          <cell r="D24" t="str">
            <v>ФОМИНОВ Никита Алексеевич</v>
          </cell>
          <cell r="E24">
            <v>36281</v>
          </cell>
          <cell r="F24" t="str">
            <v>МС</v>
          </cell>
          <cell r="G24" t="str">
            <v>Санкт-Петербург</v>
          </cell>
        </row>
        <row r="25">
          <cell r="A25">
            <v>3</v>
          </cell>
          <cell r="B25">
            <v>4</v>
          </cell>
          <cell r="C25">
            <v>10089109335</v>
          </cell>
          <cell r="D25" t="str">
            <v>АЛИЕВ Анар Талыбович</v>
          </cell>
          <cell r="E25">
            <v>37694</v>
          </cell>
          <cell r="F25" t="str">
            <v>МС</v>
          </cell>
          <cell r="G25" t="str">
            <v>Калининградская область</v>
          </cell>
        </row>
        <row r="26">
          <cell r="A26">
            <v>4</v>
          </cell>
          <cell r="B26">
            <v>5</v>
          </cell>
          <cell r="C26">
            <v>10066301908</v>
          </cell>
          <cell r="D26" t="str">
            <v>МОЛЛАЕВ Александр Владимирович</v>
          </cell>
          <cell r="E26">
            <v>37610</v>
          </cell>
          <cell r="F26" t="str">
            <v>МС</v>
          </cell>
          <cell r="G26" t="str">
            <v>Краснодарский край</v>
          </cell>
        </row>
        <row r="27">
          <cell r="A27">
            <v>5</v>
          </cell>
          <cell r="B27">
            <v>12</v>
          </cell>
          <cell r="C27">
            <v>10066412850</v>
          </cell>
          <cell r="D27" t="str">
            <v>АХМЕТЗЯНОВ Джамиль Юсефович</v>
          </cell>
          <cell r="E27">
            <v>35800</v>
          </cell>
          <cell r="F27" t="str">
            <v>МС</v>
          </cell>
          <cell r="G27" t="str">
            <v>Республика Татарстан</v>
          </cell>
        </row>
        <row r="28">
          <cell r="A28">
            <v>6</v>
          </cell>
          <cell r="B28">
            <v>11</v>
          </cell>
          <cell r="C28">
            <v>10130040911</v>
          </cell>
          <cell r="D28" t="str">
            <v>МИЗИН Дмитрий Сергеевич</v>
          </cell>
          <cell r="E28">
            <v>39020</v>
          </cell>
          <cell r="F28" t="str">
            <v>КМС</v>
          </cell>
          <cell r="G28" t="str">
            <v>Омская область</v>
          </cell>
        </row>
        <row r="29">
          <cell r="A29">
            <v>7</v>
          </cell>
          <cell r="B29">
            <v>13</v>
          </cell>
          <cell r="C29">
            <v>10097223080</v>
          </cell>
          <cell r="D29" t="str">
            <v>ШАРАФИЕВ Амир Ленарович</v>
          </cell>
          <cell r="E29">
            <v>37930</v>
          </cell>
          <cell r="F29" t="str">
            <v>КМС</v>
          </cell>
          <cell r="G29" t="str">
            <v>Республика Татарстан</v>
          </cell>
        </row>
        <row r="30">
          <cell r="A30">
            <v>8</v>
          </cell>
          <cell r="B30">
            <v>14</v>
          </cell>
          <cell r="C30">
            <v>10061949941</v>
          </cell>
          <cell r="D30" t="str">
            <v>РИЗАЕВ Ирек Евгеньевич</v>
          </cell>
          <cell r="E30">
            <v>35704</v>
          </cell>
          <cell r="F30" t="str">
            <v>МСМК</v>
          </cell>
          <cell r="G30" t="str">
            <v>Республика Татарстан</v>
          </cell>
        </row>
        <row r="31">
          <cell r="A31">
            <v>9</v>
          </cell>
          <cell r="B31">
            <v>2</v>
          </cell>
          <cell r="C31">
            <v>10066198642</v>
          </cell>
          <cell r="D31" t="str">
            <v>НОВОСЕЛОВ Максим Михайлович</v>
          </cell>
          <cell r="E31">
            <v>32810</v>
          </cell>
          <cell r="F31" t="str">
            <v>КМС</v>
          </cell>
          <cell r="G31" t="str">
            <v>г.Москва</v>
          </cell>
        </row>
        <row r="32">
          <cell r="A32">
            <v>10</v>
          </cell>
          <cell r="B32">
            <v>16</v>
          </cell>
          <cell r="C32">
            <v>10120039605</v>
          </cell>
          <cell r="D32" t="str">
            <v>СЛЫШКИН Арсений Олегович</v>
          </cell>
          <cell r="E32">
            <v>38529</v>
          </cell>
          <cell r="F32" t="str">
            <v>МС</v>
          </cell>
          <cell r="G32" t="str">
            <v>Ростовская область</v>
          </cell>
        </row>
        <row r="33">
          <cell r="A33">
            <v>11</v>
          </cell>
          <cell r="B33">
            <v>17</v>
          </cell>
          <cell r="C33">
            <v>10066198036</v>
          </cell>
          <cell r="D33" t="str">
            <v>ГИЛИМЗЯНОВ Роман Маратович</v>
          </cell>
          <cell r="E33">
            <v>34818</v>
          </cell>
          <cell r="F33" t="str">
            <v>МС</v>
          </cell>
          <cell r="G33" t="str">
            <v>Ростовская область</v>
          </cell>
        </row>
        <row r="34">
          <cell r="A34">
            <v>12</v>
          </cell>
          <cell r="B34">
            <v>25</v>
          </cell>
          <cell r="C34">
            <v>10120373142</v>
          </cell>
          <cell r="D34" t="str">
            <v>ЦЫРЕНЩИКОВ Матвей Александрович</v>
          </cell>
          <cell r="E34">
            <v>38742</v>
          </cell>
          <cell r="F34" t="str">
            <v>1 СР</v>
          </cell>
          <cell r="G34" t="str">
            <v>Челябинская область</v>
          </cell>
        </row>
        <row r="35">
          <cell r="A35">
            <v>13</v>
          </cell>
          <cell r="B35">
            <v>19</v>
          </cell>
          <cell r="C35">
            <v>10066198541</v>
          </cell>
          <cell r="D35" t="str">
            <v>СТЕНЕНКО Вячеслав Витальевич</v>
          </cell>
          <cell r="E35">
            <v>34436</v>
          </cell>
          <cell r="F35" t="str">
            <v>КМС</v>
          </cell>
          <cell r="G35" t="str">
            <v>Ростовская область</v>
          </cell>
        </row>
        <row r="36">
          <cell r="A36">
            <v>14</v>
          </cell>
          <cell r="B36">
            <v>9</v>
          </cell>
          <cell r="C36">
            <v>10130778919</v>
          </cell>
          <cell r="D36" t="str">
            <v>РУДАКОВ Артём Тимофеевич</v>
          </cell>
          <cell r="E36">
            <v>38065</v>
          </cell>
          <cell r="F36" t="str">
            <v>МС</v>
          </cell>
          <cell r="G36" t="str">
            <v>Красноярский край</v>
          </cell>
        </row>
        <row r="37">
          <cell r="A37">
            <v>15</v>
          </cell>
          <cell r="B37">
            <v>21</v>
          </cell>
          <cell r="C37">
            <v>10129838019</v>
          </cell>
          <cell r="D37" t="str">
            <v>СОРОКО Роман Максимович</v>
          </cell>
          <cell r="E37">
            <v>38518</v>
          </cell>
          <cell r="F37" t="str">
            <v>КМС</v>
          </cell>
          <cell r="G37" t="str">
            <v>Санкт-Петербург</v>
          </cell>
        </row>
        <row r="38">
          <cell r="A38">
            <v>16</v>
          </cell>
          <cell r="B38">
            <v>15</v>
          </cell>
          <cell r="C38">
            <v>10116370678</v>
          </cell>
          <cell r="D38" t="str">
            <v>ЯКИМОВ Николай Дмитриевич</v>
          </cell>
          <cell r="E38">
            <v>39005</v>
          </cell>
          <cell r="F38" t="str">
            <v>МС</v>
          </cell>
          <cell r="G38" t="str">
            <v>Республика Татарстан</v>
          </cell>
        </row>
        <row r="39">
          <cell r="A39">
            <v>17</v>
          </cell>
          <cell r="B39">
            <v>20</v>
          </cell>
          <cell r="C39">
            <v>10139700794</v>
          </cell>
          <cell r="D39" t="str">
            <v>ЧАЩИН Никита Исмоилович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18</v>
          </cell>
          <cell r="B40">
            <v>24</v>
          </cell>
          <cell r="C40">
            <v>10129960378</v>
          </cell>
          <cell r="D40" t="str">
            <v>БАЕВ Кирилл Владимирович</v>
          </cell>
          <cell r="E40">
            <v>38890</v>
          </cell>
          <cell r="F40" t="str">
            <v>КМС</v>
          </cell>
          <cell r="G40" t="str">
            <v>Санкт-Петербург</v>
          </cell>
        </row>
        <row r="41">
          <cell r="A41">
            <v>19</v>
          </cell>
          <cell r="B41">
            <v>10</v>
          </cell>
          <cell r="C41">
            <v>10140039284</v>
          </cell>
          <cell r="D41" t="str">
            <v>ГАЛКИН Дмитрий Александрович</v>
          </cell>
          <cell r="E41">
            <v>37933</v>
          </cell>
          <cell r="F41" t="str">
            <v>1 СР</v>
          </cell>
          <cell r="G41" t="str">
            <v>Московская область</v>
          </cell>
        </row>
        <row r="42">
          <cell r="A42">
            <v>20</v>
          </cell>
          <cell r="B42">
            <v>8</v>
          </cell>
          <cell r="C42">
            <v>10141568753</v>
          </cell>
          <cell r="D42" t="str">
            <v>ШАВАНОВ Роман Дмитриевич</v>
          </cell>
          <cell r="E42">
            <v>38603</v>
          </cell>
          <cell r="F42" t="str">
            <v>КМС</v>
          </cell>
          <cell r="G42" t="str">
            <v>Красноярский край</v>
          </cell>
        </row>
        <row r="43">
          <cell r="A43">
            <v>21</v>
          </cell>
          <cell r="B43">
            <v>22</v>
          </cell>
          <cell r="C43">
            <v>10140712830</v>
          </cell>
          <cell r="D43" t="str">
            <v>ДОЛБИЛОВ Александр Сергеевич</v>
          </cell>
          <cell r="E43">
            <v>38701</v>
          </cell>
          <cell r="F43" t="str">
            <v>КМС</v>
          </cell>
          <cell r="G43" t="str">
            <v>Санкт-Петербург</v>
          </cell>
        </row>
        <row r="44">
          <cell r="A44">
            <v>22</v>
          </cell>
          <cell r="B44">
            <v>7</v>
          </cell>
          <cell r="C44">
            <v>10084682192</v>
          </cell>
          <cell r="D44" t="str">
            <v>ИСАКОВ Никита Викторович</v>
          </cell>
          <cell r="E44">
            <v>35954</v>
          </cell>
          <cell r="F44" t="str">
            <v>КМС</v>
          </cell>
          <cell r="G44" t="str">
            <v>Красноярский край</v>
          </cell>
        </row>
        <row r="45">
          <cell r="A45">
            <v>23</v>
          </cell>
          <cell r="B45">
            <v>18</v>
          </cell>
          <cell r="C45">
            <v>10151797304</v>
          </cell>
          <cell r="D45" t="str">
            <v>МИЩЕРСКИЙ Руслан Васильевич</v>
          </cell>
          <cell r="E45">
            <v>38760</v>
          </cell>
          <cell r="F45" t="str">
            <v>1 СР</v>
          </cell>
          <cell r="G45" t="str">
            <v>Ростовская область</v>
          </cell>
        </row>
        <row r="46">
          <cell r="A46" t="str">
            <v>НС</v>
          </cell>
          <cell r="B46">
            <v>3</v>
          </cell>
          <cell r="C46">
            <v>10137629341</v>
          </cell>
          <cell r="D46" t="str">
            <v>КОЛДАЕВ Юрий Константинович</v>
          </cell>
          <cell r="E46">
            <v>38873</v>
          </cell>
          <cell r="F46" t="str">
            <v>КМС</v>
          </cell>
          <cell r="G46" t="str">
            <v>г.Москва</v>
          </cell>
        </row>
        <row r="47">
          <cell r="A47" t="str">
            <v>НС</v>
          </cell>
          <cell r="B47">
            <v>1</v>
          </cell>
          <cell r="C47">
            <v>10066198642</v>
          </cell>
          <cell r="D47" t="str">
            <v>ПАВЛЕНКО Петр Дмитриевич</v>
          </cell>
          <cell r="E47">
            <v>38728</v>
          </cell>
          <cell r="F47" t="str">
            <v>КМС</v>
          </cell>
          <cell r="G47" t="str">
            <v>г.Москва</v>
          </cell>
        </row>
        <row r="49">
          <cell r="A49" t="str">
            <v>ПОГОДНЫЕ УСЛОВИЯ</v>
          </cell>
          <cell r="G49" t="str">
            <v>СТАТИСТИКА ГОНКИ</v>
          </cell>
        </row>
        <row r="50">
          <cell r="A50" t="str">
            <v>Температура:</v>
          </cell>
          <cell r="G50" t="str">
            <v>Субъектов РФ</v>
          </cell>
        </row>
        <row r="51">
          <cell r="A51" t="str">
            <v>Влажность:</v>
          </cell>
          <cell r="G51" t="str">
            <v>Заявлено</v>
          </cell>
        </row>
        <row r="52">
          <cell r="A52" t="str">
            <v>Осадки:</v>
          </cell>
          <cell r="G52" t="str">
            <v>Стартовало</v>
          </cell>
        </row>
        <row r="53">
          <cell r="A53" t="str">
            <v>Ветер:</v>
          </cell>
          <cell r="G53" t="str">
            <v>Финишировало</v>
          </cell>
        </row>
        <row r="54">
          <cell r="G54" t="str">
            <v>Н. финишировало</v>
          </cell>
        </row>
        <row r="55">
          <cell r="G55" t="str">
            <v>Дисквалифицировано</v>
          </cell>
        </row>
        <row r="56">
          <cell r="G56" t="str">
            <v>Н. стартовало</v>
          </cell>
        </row>
        <row r="58">
          <cell r="D58" t="str">
            <v>ГЛАВНЫЙ СУДЬЯ</v>
          </cell>
          <cell r="G58" t="str">
            <v>ГЛАВНЫЙ СЕКРЕТАРЬ</v>
          </cell>
        </row>
        <row r="65">
          <cell r="D65" t="str">
            <v xml:space="preserve">АНДРИЯНОВ А.С. (ВК, г. МОСКВА) </v>
          </cell>
          <cell r="G65" t="str">
            <v>СЛАБКОВСКАЯ В.Н. ( ВК, г. ОМСК)</v>
          </cell>
        </row>
      </sheetData>
      <sheetData sheetId="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участников-Финал</v>
          </cell>
        </row>
        <row r="11">
          <cell r="B11" t="str">
            <v>МУЖЧИНЫ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04 - 07 июля 2025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16</v>
          </cell>
          <cell r="D23">
            <v>10120039605</v>
          </cell>
          <cell r="E23" t="str">
            <v>СЛЫШКИН Арсений Олегович</v>
          </cell>
          <cell r="F23">
            <v>38529</v>
          </cell>
          <cell r="G23" t="str">
            <v>МС</v>
          </cell>
        </row>
        <row r="24">
          <cell r="B24">
            <v>2</v>
          </cell>
          <cell r="C24">
            <v>25</v>
          </cell>
          <cell r="D24">
            <v>10120373142</v>
          </cell>
          <cell r="E24" t="str">
            <v>ЦЫРЕНЩИКОВ Матвей Александрович</v>
          </cell>
          <cell r="F24">
            <v>38742</v>
          </cell>
          <cell r="G24" t="str">
            <v>1 СР</v>
          </cell>
        </row>
        <row r="25">
          <cell r="B25">
            <v>3</v>
          </cell>
          <cell r="C25">
            <v>2</v>
          </cell>
          <cell r="D25">
            <v>10066198642</v>
          </cell>
          <cell r="E25" t="str">
            <v>НОВОСЕЛОВ Максим Михайлович</v>
          </cell>
          <cell r="F25">
            <v>32810</v>
          </cell>
          <cell r="G25" t="str">
            <v>КМС</v>
          </cell>
        </row>
        <row r="26">
          <cell r="B26">
            <v>4</v>
          </cell>
          <cell r="C26">
            <v>17</v>
          </cell>
          <cell r="D26">
            <v>10066198036</v>
          </cell>
          <cell r="E26" t="str">
            <v>ГИЛИМЗЯНОВ Роман Маратович</v>
          </cell>
          <cell r="F26">
            <v>34818</v>
          </cell>
          <cell r="G26" t="str">
            <v>МС</v>
          </cell>
        </row>
        <row r="27">
          <cell r="B27">
            <v>5</v>
          </cell>
          <cell r="C27">
            <v>11</v>
          </cell>
          <cell r="D27">
            <v>10130040911</v>
          </cell>
          <cell r="E27" t="str">
            <v>МИЗИН Дмитрий Сергеевич</v>
          </cell>
          <cell r="F27">
            <v>39020</v>
          </cell>
          <cell r="G27" t="str">
            <v>КМС</v>
          </cell>
        </row>
        <row r="28">
          <cell r="B28">
            <v>6</v>
          </cell>
          <cell r="C28">
            <v>12</v>
          </cell>
          <cell r="D28">
            <v>10066412850</v>
          </cell>
          <cell r="E28" t="str">
            <v>АХМЕТЗЯНОВ Джамиль Юсефович</v>
          </cell>
          <cell r="F28">
            <v>35800</v>
          </cell>
          <cell r="G28" t="str">
            <v>МС</v>
          </cell>
        </row>
        <row r="29">
          <cell r="B29">
            <v>7</v>
          </cell>
          <cell r="C29">
            <v>13</v>
          </cell>
          <cell r="D29">
            <v>10097223080</v>
          </cell>
          <cell r="E29" t="str">
            <v>ШАРАФИЕВ Амир Ленарович</v>
          </cell>
          <cell r="F29">
            <v>37930</v>
          </cell>
          <cell r="G29" t="str">
            <v>КМС</v>
          </cell>
        </row>
        <row r="30">
          <cell r="B30">
            <v>8</v>
          </cell>
          <cell r="C30">
            <v>5</v>
          </cell>
          <cell r="D30">
            <v>10066301908</v>
          </cell>
          <cell r="E30" t="str">
            <v>МОЛЛАЕВ Александр Владимирович</v>
          </cell>
          <cell r="F30">
            <v>37610</v>
          </cell>
          <cell r="G30" t="str">
            <v>МС</v>
          </cell>
        </row>
        <row r="31">
          <cell r="B31">
            <v>9</v>
          </cell>
          <cell r="C31">
            <v>4</v>
          </cell>
          <cell r="D31">
            <v>10089109335</v>
          </cell>
          <cell r="E31" t="str">
            <v>АЛИЕВ Анар Талыбович</v>
          </cell>
          <cell r="F31">
            <v>37694</v>
          </cell>
          <cell r="G31" t="str">
            <v>МС</v>
          </cell>
        </row>
        <row r="32">
          <cell r="B32">
            <v>10</v>
          </cell>
          <cell r="C32">
            <v>6</v>
          </cell>
          <cell r="D32">
            <v>10066301807</v>
          </cell>
          <cell r="E32" t="str">
            <v>ЛЮБИШКИН Арсений Алексеевич</v>
          </cell>
          <cell r="F32">
            <v>37951</v>
          </cell>
          <cell r="G32" t="str">
            <v>МС</v>
          </cell>
        </row>
        <row r="33">
          <cell r="B33">
            <v>11</v>
          </cell>
          <cell r="C33">
            <v>14</v>
          </cell>
          <cell r="D33">
            <v>10061949941</v>
          </cell>
          <cell r="E33" t="str">
            <v>РИЗАЕВ Ирек Евгеньевич</v>
          </cell>
          <cell r="F33">
            <v>35704</v>
          </cell>
          <cell r="G33" t="str">
            <v>МСМК</v>
          </cell>
        </row>
        <row r="34">
          <cell r="B34">
            <v>12</v>
          </cell>
          <cell r="C34">
            <v>23</v>
          </cell>
          <cell r="D34">
            <v>10084695734</v>
          </cell>
          <cell r="E34" t="str">
            <v>ФОМИНОВ Никита Алексеевич</v>
          </cell>
          <cell r="F34">
            <v>36281</v>
          </cell>
          <cell r="G34" t="str">
            <v>МС</v>
          </cell>
        </row>
        <row r="35">
          <cell r="B35">
            <v>13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>
            <v>14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>
            <v>15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B38">
            <v>16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>
            <v>17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B40">
            <v>18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B41">
            <v>19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B42">
            <v>20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B43">
            <v>21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B44">
            <v>22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B45">
            <v>23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B46">
            <v>24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>
            <v>25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</row>
        <row r="70"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1"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</row>
        <row r="72"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</row>
        <row r="73"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</row>
        <row r="74"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</row>
        <row r="75"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</row>
        <row r="77"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</row>
        <row r="78"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</row>
        <row r="79"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</row>
      </sheetData>
      <sheetData sheetId="6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участников-Финал</v>
          </cell>
        </row>
        <row r="11">
          <cell r="B11" t="str">
            <v>ЖЕНЩИНЫ</v>
          </cell>
        </row>
        <row r="13">
          <cell r="B13" t="str">
            <v>МЕСТО ПРОВЕДЕНИЯ: г. Казань -Экстрим-парк "УРАМ"</v>
          </cell>
        </row>
        <row r="14">
          <cell r="B14" t="str">
            <v>ДАТА ПРОВЕДЕНИЯ: 04 - 07 июля 2025 года</v>
          </cell>
        </row>
        <row r="16">
          <cell r="B16" t="str">
            <v>ИНФОРМАЦИЯ О ЖЮРИ И ГСК СОРЕВНОВАНИЙ:</v>
          </cell>
        </row>
        <row r="17">
          <cell r="B17" t="str">
            <v xml:space="preserve"> ТЕХНИЧЕСКИЙ ДЕЛЕГАТ ФВСР:</v>
          </cell>
        </row>
        <row r="18">
          <cell r="B18" t="str">
            <v xml:space="preserve"> АССИСТЕНТ ТД:</v>
          </cell>
        </row>
        <row r="19">
          <cell r="B19" t="str">
            <v xml:space="preserve"> ГЛАВНЫЙ СУДЬЯ:</v>
          </cell>
        </row>
        <row r="20">
          <cell r="B20" t="str">
            <v xml:space="preserve"> ГЛАВНЫЙ СЕКРЕТАРЬ:</v>
          </cell>
        </row>
        <row r="21">
          <cell r="B21" t="str">
            <v>ЗАМЕСТИТЕЛЬ ГЛАВНОГО СУДЬИ:</v>
          </cell>
        </row>
        <row r="22">
          <cell r="B22" t="str">
            <v>п/п</v>
          </cell>
          <cell r="C22" t="str">
            <v>СТАРТ №</v>
          </cell>
          <cell r="D22" t="str">
            <v>UCI ID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</row>
        <row r="24">
          <cell r="B24">
            <v>1</v>
          </cell>
          <cell r="C24">
            <v>28</v>
          </cell>
          <cell r="D24">
            <v>10144340125</v>
          </cell>
          <cell r="E24" t="str">
            <v>КОРАБЕЛЬЩИКОВА Татьяна Сергеевна</v>
          </cell>
          <cell r="F24">
            <v>36347</v>
          </cell>
          <cell r="G24" t="str">
            <v>КМС</v>
          </cell>
        </row>
        <row r="25">
          <cell r="B25">
            <v>2</v>
          </cell>
          <cell r="C25">
            <v>26</v>
          </cell>
          <cell r="D25">
            <v>10119777503</v>
          </cell>
          <cell r="E25" t="str">
            <v>ЧЕРНЯВСКАЯ Софья Алексеевна</v>
          </cell>
          <cell r="F25">
            <v>38237</v>
          </cell>
          <cell r="G25" t="str">
            <v>КМС</v>
          </cell>
        </row>
        <row r="26">
          <cell r="B26">
            <v>3</v>
          </cell>
          <cell r="C26">
            <v>27</v>
          </cell>
          <cell r="D26">
            <v>10131862689</v>
          </cell>
          <cell r="E26" t="str">
            <v>БЛИНОВА Анастасия Дмитриевна</v>
          </cell>
          <cell r="F26">
            <v>36981</v>
          </cell>
          <cell r="G26" t="str">
            <v>КМС</v>
          </cell>
        </row>
        <row r="27">
          <cell r="B27">
            <v>4</v>
          </cell>
          <cell r="C27">
            <v>34</v>
          </cell>
          <cell r="D27">
            <v>10165073873</v>
          </cell>
          <cell r="E27" t="str">
            <v>КАПЕЛЬСОН Алиса Леонидовна</v>
          </cell>
          <cell r="F27">
            <v>37877</v>
          </cell>
          <cell r="G27" t="str">
            <v>КМС</v>
          </cell>
        </row>
        <row r="28">
          <cell r="B28">
            <v>5</v>
          </cell>
          <cell r="C28">
            <v>33</v>
          </cell>
          <cell r="D28">
            <v>10152489741</v>
          </cell>
          <cell r="E28" t="str">
            <v>КОНЮХОВА Александра Евгеньевна</v>
          </cell>
          <cell r="F28">
            <v>32248</v>
          </cell>
          <cell r="G28" t="str">
            <v>КМС</v>
          </cell>
        </row>
        <row r="29">
          <cell r="B29">
            <v>6</v>
          </cell>
          <cell r="C29">
            <v>31</v>
          </cell>
          <cell r="D29">
            <v>10097381415</v>
          </cell>
          <cell r="E29" t="str">
            <v>РИЗАЕВА Дарья Игоревна</v>
          </cell>
          <cell r="F29">
            <v>35351</v>
          </cell>
          <cell r="G29" t="str">
            <v>МС</v>
          </cell>
        </row>
        <row r="30">
          <cell r="B30">
            <v>7</v>
          </cell>
          <cell r="C30">
            <v>29</v>
          </cell>
          <cell r="D30">
            <v>10066399413</v>
          </cell>
          <cell r="E30" t="str">
            <v>МАЛЫШЕВА Елена Александровна</v>
          </cell>
          <cell r="F30">
            <v>36485</v>
          </cell>
          <cell r="G30" t="str">
            <v>МС</v>
          </cell>
        </row>
        <row r="31">
          <cell r="B31">
            <v>8</v>
          </cell>
          <cell r="C31">
            <v>32</v>
          </cell>
          <cell r="D31">
            <v>10066351620</v>
          </cell>
          <cell r="E31" t="str">
            <v>КРУГЛОВА Екатерина Сергеевна</v>
          </cell>
          <cell r="F31">
            <v>34518</v>
          </cell>
          <cell r="G31" t="str">
            <v>МС</v>
          </cell>
        </row>
        <row r="32">
          <cell r="B32">
            <v>9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10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11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>
            <v>12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</sheetData>
      <sheetData sheetId="7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протокол-Финал-Мужчины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04 - 08 июля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МУЖЧИНЫ</v>
          </cell>
        </row>
        <row r="26">
          <cell r="B26">
            <v>1</v>
          </cell>
          <cell r="C26">
            <v>7</v>
          </cell>
          <cell r="D26" t="str">
            <v>ИСАКОВ Никита Викторович</v>
          </cell>
          <cell r="E26">
            <v>10084682192</v>
          </cell>
          <cell r="F26" t="str">
            <v>КМС</v>
          </cell>
          <cell r="G26" t="str">
            <v>Красноярский край</v>
          </cell>
        </row>
        <row r="28">
          <cell r="B28">
            <v>2</v>
          </cell>
          <cell r="C28">
            <v>4</v>
          </cell>
          <cell r="D28" t="str">
            <v>АЛИЕВ Анар Талыбович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C30">
            <v>17</v>
          </cell>
          <cell r="D30" t="str">
            <v>ГИЛИМЗЯНОВ Роман Маратович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C32">
            <v>18</v>
          </cell>
          <cell r="D32" t="str">
            <v>МИЩЕРСКИЙ Руслан Васильевич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C34">
            <v>6</v>
          </cell>
          <cell r="D34" t="str">
            <v>ЛЮБИШКИН Арсений Алексеевич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C36">
            <v>15</v>
          </cell>
          <cell r="D36" t="str">
            <v>ЯКИМОВ Николай Дмитриевич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РИЗАЕВ Ирек Евгеньевич</v>
          </cell>
          <cell r="E40">
            <v>10061949941</v>
          </cell>
          <cell r="F40" t="str">
            <v>МСМК</v>
          </cell>
          <cell r="G40" t="str">
            <v>Республика Татарстан</v>
          </cell>
        </row>
        <row r="41">
          <cell r="C41">
            <v>14</v>
          </cell>
        </row>
        <row r="42">
          <cell r="B42" t="str">
            <v>ГРУППА - 2 МУЖЧИНЫ</v>
          </cell>
        </row>
        <row r="43">
          <cell r="B43">
            <v>7</v>
          </cell>
          <cell r="C43">
            <v>16</v>
          </cell>
          <cell r="D43" t="str">
            <v>СЛЫШКИН Арсений Олегович</v>
          </cell>
          <cell r="E43">
            <v>10120039605</v>
          </cell>
          <cell r="F43" t="str">
            <v>МС</v>
          </cell>
          <cell r="G43" t="str">
            <v>Ростовская область</v>
          </cell>
        </row>
        <row r="45">
          <cell r="B45">
            <v>8</v>
          </cell>
          <cell r="D45" t="str">
            <v>ГАЛКИН Дмитрий Александрович</v>
          </cell>
          <cell r="E45">
            <v>10140039284</v>
          </cell>
          <cell r="F45" t="str">
            <v>1 СР</v>
          </cell>
          <cell r="G45" t="str">
            <v>Московская область</v>
          </cell>
        </row>
        <row r="46">
          <cell r="C46">
            <v>10</v>
          </cell>
        </row>
        <row r="47">
          <cell r="B47">
            <v>9</v>
          </cell>
          <cell r="D47" t="str">
            <v>МОЛЛАЕВ Александр Владимирович</v>
          </cell>
          <cell r="E47">
            <v>10066301908</v>
          </cell>
          <cell r="F47" t="str">
            <v>МС</v>
          </cell>
          <cell r="G47" t="str">
            <v>Краснодарский край</v>
          </cell>
        </row>
        <row r="48">
          <cell r="C48">
            <v>5</v>
          </cell>
        </row>
        <row r="49">
          <cell r="B49">
            <v>10</v>
          </cell>
          <cell r="D49" t="str">
            <v>ШАРАФИЕВ Амир Ленарович</v>
          </cell>
          <cell r="E49">
            <v>10097223080</v>
          </cell>
          <cell r="F49" t="str">
            <v>КМС</v>
          </cell>
          <cell r="G49" t="str">
            <v>Республика Татарстан</v>
          </cell>
        </row>
        <row r="50">
          <cell r="C50">
            <v>13</v>
          </cell>
        </row>
        <row r="51">
          <cell r="B51">
            <v>11</v>
          </cell>
          <cell r="D51" t="str">
            <v>РИЗАЕВ Ирек Евгеньевич</v>
          </cell>
        </row>
        <row r="52">
          <cell r="C52">
            <v>14</v>
          </cell>
        </row>
        <row r="53">
          <cell r="B53" t="str">
            <v>ГРУППА - 3 МУЖЧИНЫ</v>
          </cell>
        </row>
        <row r="54">
          <cell r="B54">
            <v>12</v>
          </cell>
          <cell r="D54" t="str">
            <v>ПАВЛЕНКО Петр Дмитриевич</v>
          </cell>
          <cell r="E54">
            <v>10066198642</v>
          </cell>
          <cell r="F54" t="str">
            <v>КМС</v>
          </cell>
          <cell r="G54" t="str">
            <v>г.Москва</v>
          </cell>
        </row>
        <row r="55">
          <cell r="C55">
            <v>1</v>
          </cell>
        </row>
        <row r="56">
          <cell r="B56">
            <v>13</v>
          </cell>
          <cell r="C56">
            <v>6</v>
          </cell>
          <cell r="D56" t="str">
            <v>ЛЮБИШКИН Арсений Алексеевич</v>
          </cell>
          <cell r="E56">
            <v>10066301807</v>
          </cell>
          <cell r="F56" t="str">
            <v>МС</v>
          </cell>
          <cell r="G56" t="str">
            <v>Краснодарский край</v>
          </cell>
        </row>
        <row r="58">
          <cell r="B58">
            <v>14</v>
          </cell>
          <cell r="D58" t="str">
            <v>ЯКИМОВ Николай Дмитриевич</v>
          </cell>
          <cell r="E58">
            <v>10116370678</v>
          </cell>
          <cell r="F58" t="str">
            <v>МС</v>
          </cell>
          <cell r="G58" t="str">
            <v>Республика Татарстан</v>
          </cell>
        </row>
        <row r="59">
          <cell r="C59">
            <v>15</v>
          </cell>
        </row>
        <row r="60">
          <cell r="B60">
            <v>15</v>
          </cell>
          <cell r="D60" t="str">
            <v>ГИЛИМЗЯНОВ Роман Маратович</v>
          </cell>
          <cell r="E60">
            <v>10066198036</v>
          </cell>
          <cell r="F60" t="str">
            <v>МС</v>
          </cell>
          <cell r="G60" t="str">
            <v>Ростовская область</v>
          </cell>
        </row>
        <row r="61">
          <cell r="C61">
            <v>17</v>
          </cell>
        </row>
        <row r="62">
          <cell r="B62">
            <v>16</v>
          </cell>
          <cell r="D62" t="str">
            <v>СТЕНЕНКО Вячеслав Витальевич</v>
          </cell>
          <cell r="E62">
            <v>10066198541</v>
          </cell>
          <cell r="F62" t="str">
            <v>КМС</v>
          </cell>
          <cell r="G62" t="str">
            <v>Ростовская область</v>
          </cell>
        </row>
        <row r="63">
          <cell r="C63">
            <v>19</v>
          </cell>
        </row>
        <row r="64">
          <cell r="B64" t="str">
            <v>ГРУППА - 4 МУЖЧИНЫ</v>
          </cell>
        </row>
        <row r="65">
          <cell r="B65">
            <v>17</v>
          </cell>
          <cell r="D65" t="str">
            <v>РУДАКОВ Артём Тимофеевич</v>
          </cell>
        </row>
        <row r="66">
          <cell r="C66">
            <v>9</v>
          </cell>
        </row>
        <row r="67">
          <cell r="B67">
            <v>18</v>
          </cell>
          <cell r="D67" t="str">
            <v>ЧАЩИН Никита Исмоилович</v>
          </cell>
        </row>
        <row r="68">
          <cell r="C68">
            <v>20</v>
          </cell>
        </row>
        <row r="69">
          <cell r="B69">
            <v>19</v>
          </cell>
          <cell r="D69" t="str">
            <v>ГАЛКИН Дмитрий Александрович</v>
          </cell>
        </row>
        <row r="70">
          <cell r="C70">
            <v>10</v>
          </cell>
        </row>
        <row r="71">
          <cell r="B71">
            <v>20</v>
          </cell>
          <cell r="D71" t="str">
            <v>ИСАКОВ Никита Викторович</v>
          </cell>
        </row>
        <row r="72">
          <cell r="C72">
            <v>7</v>
          </cell>
        </row>
        <row r="73">
          <cell r="B73">
            <v>21</v>
          </cell>
          <cell r="D73" t="str">
            <v>СОРОКО Роман Максимович</v>
          </cell>
          <cell r="E73">
            <v>10129838019</v>
          </cell>
          <cell r="F73" t="str">
            <v>КМС</v>
          </cell>
          <cell r="G73" t="str">
            <v>Санкт-Петербург</v>
          </cell>
        </row>
        <row r="74">
          <cell r="C74">
            <v>21</v>
          </cell>
        </row>
        <row r="75">
          <cell r="B75">
            <v>17</v>
          </cell>
        </row>
        <row r="76">
          <cell r="B76">
            <v>18</v>
          </cell>
        </row>
        <row r="77">
          <cell r="B77">
            <v>19</v>
          </cell>
        </row>
        <row r="78">
          <cell r="B78">
            <v>20</v>
          </cell>
        </row>
        <row r="79">
          <cell r="B79">
            <v>21</v>
          </cell>
        </row>
      </sheetData>
      <sheetData sheetId="8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04 - 08 июля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32</v>
          </cell>
          <cell r="D26" t="str">
            <v>КРУГЛОВА Екатерина Сергеевна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22</v>
          </cell>
          <cell r="D28" t="str">
            <v>ДОЛБИЛОВ Александр Сергеевич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29</v>
          </cell>
          <cell r="D30" t="str">
            <v>МАЛЫШЕВА Елена Александровна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28</v>
          </cell>
          <cell r="D32" t="str">
            <v>КОРАБЕЛЬЩИКОВА Татьяна Сергеевна</v>
          </cell>
          <cell r="E32">
            <v>1</v>
          </cell>
        </row>
        <row r="33">
          <cell r="E33">
            <v>2</v>
          </cell>
        </row>
        <row r="34">
          <cell r="B34" t="str">
            <v>ГРУППА- 2 ЖЕНЩИНЫ</v>
          </cell>
        </row>
        <row r="35">
          <cell r="B35">
            <v>5</v>
          </cell>
          <cell r="C35">
            <v>24</v>
          </cell>
          <cell r="D35" t="str">
            <v>БАЕВ Кирилл Владимирович</v>
          </cell>
          <cell r="E35">
            <v>1</v>
          </cell>
        </row>
        <row r="36">
          <cell r="E36">
            <v>2</v>
          </cell>
        </row>
        <row r="37">
          <cell r="B37">
            <v>6</v>
          </cell>
          <cell r="C37">
            <v>26</v>
          </cell>
          <cell r="D37" t="str">
            <v>ЧЕРНЯВСКАЯ Софья Алексеевна</v>
          </cell>
          <cell r="E37">
            <v>1</v>
          </cell>
        </row>
        <row r="38">
          <cell r="E38">
            <v>2</v>
          </cell>
        </row>
        <row r="39">
          <cell r="B39">
            <v>7</v>
          </cell>
          <cell r="C39">
            <v>25</v>
          </cell>
          <cell r="D39" t="str">
            <v>ЦЫРЕНЩИКОВ Матвей Александрович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C41">
            <v>27</v>
          </cell>
          <cell r="D41" t="str">
            <v>БЛИНОВА Анастасия Дмитриевна</v>
          </cell>
          <cell r="E41">
            <v>1</v>
          </cell>
        </row>
        <row r="42">
          <cell r="E42">
            <v>2</v>
          </cell>
        </row>
        <row r="43">
          <cell r="B43">
            <v>9</v>
          </cell>
          <cell r="D43" t="e">
            <v>#N/A</v>
          </cell>
          <cell r="E43">
            <v>1</v>
          </cell>
        </row>
        <row r="44">
          <cell r="E44">
            <v>2</v>
          </cell>
        </row>
        <row r="45">
          <cell r="B45">
            <v>10</v>
          </cell>
          <cell r="C45">
            <v>27</v>
          </cell>
          <cell r="D45" t="str">
            <v>БЛИНОВА Анастасия Дмитриевна</v>
          </cell>
          <cell r="E45">
            <v>1</v>
          </cell>
        </row>
        <row r="46">
          <cell r="E46">
            <v>2</v>
          </cell>
        </row>
        <row r="47">
          <cell r="B47">
            <v>11</v>
          </cell>
          <cell r="C47">
            <v>28</v>
          </cell>
          <cell r="D47" t="str">
            <v>КОРАБЕЛЬЩИКОВА Татьяна Сергеевна</v>
          </cell>
          <cell r="E47">
            <v>1</v>
          </cell>
        </row>
        <row r="48">
          <cell r="E48">
            <v>2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G74" t="str">
            <v>ГЛАВНЫЙ СЕКРЕТАРЬ</v>
          </cell>
        </row>
        <row r="78">
          <cell r="B78" t="str">
            <v xml:space="preserve">МАЛАХОВ Р.А.. (1 кат., г. Ижевск) </v>
          </cell>
          <cell r="G78" t="str">
            <v>ДЫШАКОВ А.С. (ВК, г. Москва)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453-56B7-4380-B176-9AB6212CA53D}">
  <sheetPr>
    <tabColor rgb="FFFF0000"/>
    <pageSetUpPr fitToPage="1"/>
  </sheetPr>
  <dimension ref="A1:U50"/>
  <sheetViews>
    <sheetView tabSelected="1" view="pageBreakPreview" topLeftCell="A44" zoomScale="60" zoomScaleNormal="50" workbookViewId="0">
      <selection activeCell="D73" sqref="D73"/>
    </sheetView>
  </sheetViews>
  <sheetFormatPr defaultColWidth="9.08984375" defaultRowHeight="13" x14ac:dyDescent="0.25"/>
  <cols>
    <col min="1" max="1" width="7" style="3" customWidth="1"/>
    <col min="2" max="2" width="7.81640625" style="96" customWidth="1"/>
    <col min="3" max="3" width="14.1796875" style="96" customWidth="1"/>
    <col min="4" max="4" width="38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81640625" style="3" customWidth="1"/>
    <col min="14" max="14" width="14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</row>
    <row r="2" spans="1:21" s="2" customFormat="1" ht="20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"/>
    </row>
    <row r="3" spans="1:21" s="2" customFormat="1" ht="20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"/>
    </row>
    <row r="4" spans="1:21" ht="19.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21" ht="20" hidden="1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Q5" s="2"/>
    </row>
    <row r="6" spans="1:21" s="5" customFormat="1" ht="22" customHeight="1" x14ac:dyDescent="0.25">
      <c r="A6" s="161" t="s">
        <v>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S6" s="6"/>
      <c r="T6" s="6"/>
      <c r="U6" s="6"/>
    </row>
    <row r="7" spans="1:21" s="5" customFormat="1" ht="17.5" hidden="1" customHeight="1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S7" s="6"/>
      <c r="T7" s="6"/>
      <c r="U7" s="6"/>
    </row>
    <row r="8" spans="1:21" s="5" customFormat="1" ht="21.5" customHeight="1" thickBot="1" x14ac:dyDescent="0.3">
      <c r="A8" s="149" t="s">
        <v>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S8" s="6"/>
      <c r="T8" s="6"/>
      <c r="U8" s="6"/>
    </row>
    <row r="9" spans="1:21" ht="20" customHeight="1" thickTop="1" x14ac:dyDescent="0.25">
      <c r="A9" s="150" t="s">
        <v>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21" ht="20" customHeight="1" x14ac:dyDescent="0.25">
      <c r="A10" s="153" t="s">
        <v>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21" ht="20" customHeight="1" x14ac:dyDescent="0.25">
      <c r="A11" s="153" t="s">
        <v>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21" ht="7.5" customHeight="1" x14ac:dyDescent="0.2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</row>
    <row r="13" spans="1:21" ht="15.5" x14ac:dyDescent="0.25">
      <c r="A13" s="134" t="s">
        <v>8</v>
      </c>
      <c r="B13" s="135"/>
      <c r="C13" s="135"/>
      <c r="D13" s="135"/>
      <c r="E13" s="7"/>
      <c r="F13" s="7"/>
      <c r="G13" s="8" t="s">
        <v>9</v>
      </c>
      <c r="H13" s="9" t="s">
        <v>10</v>
      </c>
      <c r="I13" s="7"/>
      <c r="J13" s="7"/>
      <c r="K13" s="7"/>
      <c r="L13" s="9"/>
      <c r="M13" s="10"/>
      <c r="N13" s="11" t="s">
        <v>11</v>
      </c>
    </row>
    <row r="14" spans="1:21" ht="15.5" x14ac:dyDescent="0.25">
      <c r="A14" s="136" t="s">
        <v>12</v>
      </c>
      <c r="B14" s="137"/>
      <c r="C14" s="137"/>
      <c r="D14" s="137"/>
      <c r="E14" s="12"/>
      <c r="F14" s="12"/>
      <c r="G14" s="13" t="s">
        <v>13</v>
      </c>
      <c r="H14" s="14" t="s">
        <v>14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38" t="s">
        <v>16</v>
      </c>
      <c r="B15" s="139"/>
      <c r="C15" s="139"/>
      <c r="D15" s="139"/>
      <c r="E15" s="139"/>
      <c r="F15" s="139"/>
      <c r="G15" s="140"/>
      <c r="H15" s="141" t="s">
        <v>17</v>
      </c>
      <c r="I15" s="139"/>
      <c r="J15" s="139"/>
      <c r="K15" s="139"/>
      <c r="L15" s="139"/>
      <c r="M15" s="139"/>
      <c r="N15" s="14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43" t="s">
        <v>19</v>
      </c>
      <c r="I16" s="144"/>
      <c r="J16" s="144"/>
      <c r="K16" s="144"/>
      <c r="L16" s="144"/>
      <c r="M16" s="144"/>
      <c r="N16" s="145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7"/>
      <c r="B20" s="38"/>
      <c r="C20" s="38"/>
      <c r="D20" s="39"/>
      <c r="E20" s="39"/>
      <c r="F20" s="39"/>
      <c r="G20" s="39"/>
      <c r="H20" s="40"/>
      <c r="I20" s="39"/>
      <c r="J20" s="39"/>
      <c r="K20" s="39"/>
      <c r="L20" s="40"/>
      <c r="M20" s="39"/>
      <c r="N20" s="41"/>
    </row>
    <row r="21" spans="1:21" s="42" customFormat="1" ht="20.25" customHeight="1" thickTop="1" x14ac:dyDescent="0.25">
      <c r="A21" s="146" t="s">
        <v>28</v>
      </c>
      <c r="B21" s="123" t="s">
        <v>29</v>
      </c>
      <c r="C21" s="123" t="s">
        <v>30</v>
      </c>
      <c r="D21" s="123" t="s">
        <v>31</v>
      </c>
      <c r="E21" s="123" t="s">
        <v>32</v>
      </c>
      <c r="F21" s="123" t="s">
        <v>33</v>
      </c>
      <c r="G21" s="123" t="s">
        <v>34</v>
      </c>
      <c r="H21" s="125" t="s">
        <v>35</v>
      </c>
      <c r="I21" s="126"/>
      <c r="J21" s="129" t="s">
        <v>36</v>
      </c>
      <c r="K21" s="129"/>
      <c r="L21" s="130" t="s">
        <v>37</v>
      </c>
      <c r="M21" s="132" t="s">
        <v>38</v>
      </c>
      <c r="N21" s="116" t="s">
        <v>39</v>
      </c>
      <c r="P21" s="43"/>
      <c r="S21" s="44"/>
      <c r="T21" s="44"/>
      <c r="U21" s="44"/>
    </row>
    <row r="22" spans="1:21" s="42" customFormat="1" ht="17.25" customHeight="1" x14ac:dyDescent="0.25">
      <c r="A22" s="147"/>
      <c r="B22" s="124"/>
      <c r="C22" s="124"/>
      <c r="D22" s="124"/>
      <c r="E22" s="124"/>
      <c r="F22" s="124"/>
      <c r="G22" s="124"/>
      <c r="H22" s="127"/>
      <c r="I22" s="128"/>
      <c r="J22" s="45" t="s">
        <v>40</v>
      </c>
      <c r="K22" s="45" t="s">
        <v>41</v>
      </c>
      <c r="L22" s="131"/>
      <c r="M22" s="133"/>
      <c r="N22" s="117"/>
      <c r="P22" s="43"/>
      <c r="S22" s="44"/>
      <c r="T22" s="44"/>
      <c r="U22" s="44"/>
    </row>
    <row r="23" spans="1:21" ht="16.75" customHeight="1" x14ac:dyDescent="0.25">
      <c r="A23" s="46">
        <v>1</v>
      </c>
      <c r="B23" s="47">
        <v>32</v>
      </c>
      <c r="C23" s="48">
        <f>VLOOKUP(B23,[1]список!_xlnm.Print_Area,3)</f>
        <v>10066351620</v>
      </c>
      <c r="D23" s="49" t="str">
        <f>VLOOKUP(B23,[1]список!_xlnm.Print_Area,2)</f>
        <v>КРУГЛОВА Екатерина Сергеевна</v>
      </c>
      <c r="E23" s="50">
        <f>VLOOKUP(B23,[1]список!_xlnm.Print_Area,4)</f>
        <v>34518</v>
      </c>
      <c r="F23" s="48" t="str">
        <f>VLOOKUP(B23,[1]список!_xlnm.Print_Area,5)</f>
        <v>МС</v>
      </c>
      <c r="G23" s="48" t="str">
        <f>VLOOKUP(B23,[1]список!_xlnm.Print_Area,6)</f>
        <v>Самарская область</v>
      </c>
      <c r="H23" s="51">
        <v>70.599999999999994</v>
      </c>
      <c r="I23" s="52">
        <v>1</v>
      </c>
      <c r="J23" s="51">
        <v>39.659999999999997</v>
      </c>
      <c r="K23" s="51">
        <v>43</v>
      </c>
      <c r="L23" s="51">
        <f t="shared" ref="L23:L30" si="0">MAX(J23:K23)</f>
        <v>43</v>
      </c>
      <c r="M23" s="53" t="s">
        <v>42</v>
      </c>
      <c r="N23" s="54" t="s">
        <v>43</v>
      </c>
      <c r="P23" s="43"/>
      <c r="Q23" s="42"/>
      <c r="R23" s="42"/>
      <c r="S23" s="44"/>
      <c r="T23" s="44"/>
      <c r="U23" s="44"/>
    </row>
    <row r="24" spans="1:21" ht="16.75" customHeight="1" x14ac:dyDescent="0.25">
      <c r="A24" s="46">
        <v>2</v>
      </c>
      <c r="B24" s="47">
        <v>27</v>
      </c>
      <c r="C24" s="48">
        <f>VLOOKUP(B24,[1]список!_xlnm.Print_Area,3)</f>
        <v>10131862689</v>
      </c>
      <c r="D24" s="49" t="str">
        <f>VLOOKUP(B24,[1]список!_xlnm.Print_Area,2)</f>
        <v>БЛИНОВА Анастасия Дмитриевна</v>
      </c>
      <c r="E24" s="50">
        <f>VLOOKUP(B24,[1]список!_xlnm.Print_Area,4)</f>
        <v>36981</v>
      </c>
      <c r="F24" s="48" t="str">
        <f>VLOOKUP(B24,[1]список!_xlnm.Print_Area,5)</f>
        <v>КМС</v>
      </c>
      <c r="G24" s="48" t="str">
        <f>VLOOKUP(B24,[1]список!_xlnm.Print_Area,6)</f>
        <v>г.Москва</v>
      </c>
      <c r="H24" s="51">
        <v>48.8</v>
      </c>
      <c r="I24" s="52">
        <v>6</v>
      </c>
      <c r="J24" s="51">
        <v>22.6</v>
      </c>
      <c r="K24" s="51">
        <v>41.8</v>
      </c>
      <c r="L24" s="51">
        <f t="shared" si="0"/>
        <v>41.8</v>
      </c>
      <c r="M24" s="53" t="s">
        <v>42</v>
      </c>
      <c r="N24" s="54" t="s">
        <v>43</v>
      </c>
      <c r="P24" s="43"/>
      <c r="Q24" s="42"/>
      <c r="R24" s="42"/>
      <c r="S24" s="44"/>
      <c r="T24" s="44"/>
      <c r="U24" s="44"/>
    </row>
    <row r="25" spans="1:21" ht="16.75" customHeight="1" x14ac:dyDescent="0.25">
      <c r="A25" s="46">
        <v>3</v>
      </c>
      <c r="B25" s="47">
        <v>31</v>
      </c>
      <c r="C25" s="48">
        <f>VLOOKUP(B25,[1]список!_xlnm.Print_Area,3)</f>
        <v>10097381415</v>
      </c>
      <c r="D25" s="49" t="str">
        <f>VLOOKUP(B25,[1]список!_xlnm.Print_Area,2)</f>
        <v>РИЗАЕВА Дарья Игоревна</v>
      </c>
      <c r="E25" s="50">
        <f>VLOOKUP(B25,[1]список!_xlnm.Print_Area,4)</f>
        <v>35351</v>
      </c>
      <c r="F25" s="48" t="str">
        <f>VLOOKUP(B25,[1]список!_xlnm.Print_Area,5)</f>
        <v>МС</v>
      </c>
      <c r="G25" s="48" t="str">
        <f>VLOOKUP(B25,[1]список!_xlnm.Print_Area,6)</f>
        <v>Самарская область</v>
      </c>
      <c r="H25" s="51">
        <v>57</v>
      </c>
      <c r="I25" s="52">
        <v>3</v>
      </c>
      <c r="J25" s="51">
        <v>38.200000000000003</v>
      </c>
      <c r="K25" s="51">
        <v>23.2</v>
      </c>
      <c r="L25" s="51">
        <f t="shared" si="0"/>
        <v>38.200000000000003</v>
      </c>
      <c r="M25" s="53" t="s">
        <v>42</v>
      </c>
      <c r="N25" s="54" t="s">
        <v>43</v>
      </c>
      <c r="P25" s="43"/>
      <c r="Q25" s="42"/>
      <c r="R25" s="42"/>
      <c r="S25" s="44"/>
      <c r="T25" s="44"/>
      <c r="U25" s="44"/>
    </row>
    <row r="26" spans="1:21" ht="16.75" customHeight="1" x14ac:dyDescent="0.25">
      <c r="A26" s="46">
        <v>4</v>
      </c>
      <c r="B26" s="47">
        <v>29</v>
      </c>
      <c r="C26" s="48">
        <f>VLOOKUP(B26,[1]список!_xlnm.Print_Area,3)</f>
        <v>10066399413</v>
      </c>
      <c r="D26" s="49" t="str">
        <f>VLOOKUP(B26,[1]список!_xlnm.Print_Area,2)</f>
        <v>МАЛЫШЕВА Елена Александровна</v>
      </c>
      <c r="E26" s="50">
        <f>VLOOKUP(B26,[1]список!_xlnm.Print_Area,4)</f>
        <v>36485</v>
      </c>
      <c r="F26" s="48" t="str">
        <f>VLOOKUP(B26,[1]список!_xlnm.Print_Area,5)</f>
        <v>МС</v>
      </c>
      <c r="G26" s="48" t="str">
        <f>VLOOKUP(B26,[1]список!_xlnm.Print_Area,6)</f>
        <v>Московская область</v>
      </c>
      <c r="H26" s="51">
        <v>58.2</v>
      </c>
      <c r="I26" s="52">
        <v>2</v>
      </c>
      <c r="J26" s="51">
        <v>32.92</v>
      </c>
      <c r="K26" s="51">
        <v>11</v>
      </c>
      <c r="L26" s="51">
        <f t="shared" si="0"/>
        <v>32.92</v>
      </c>
      <c r="M26" s="53" t="s">
        <v>42</v>
      </c>
      <c r="N26" s="54" t="s">
        <v>43</v>
      </c>
      <c r="P26" s="43"/>
      <c r="Q26" s="42"/>
      <c r="R26" s="42"/>
      <c r="S26" s="44"/>
      <c r="T26" s="44"/>
      <c r="U26" s="44"/>
    </row>
    <row r="27" spans="1:21" ht="16.75" customHeight="1" x14ac:dyDescent="0.25">
      <c r="A27" s="46">
        <v>5</v>
      </c>
      <c r="B27" s="47">
        <v>33</v>
      </c>
      <c r="C27" s="48">
        <f>VLOOKUP(B27,[1]список!_xlnm.Print_Area,3)</f>
        <v>10152489741</v>
      </c>
      <c r="D27" s="49" t="str">
        <f>VLOOKUP(B27,[1]список!_xlnm.Print_Area,2)</f>
        <v>КОНЮХОВА Александра Евгеньевна</v>
      </c>
      <c r="E27" s="50">
        <f>VLOOKUP(B27,[1]список!_xlnm.Print_Area,4)</f>
        <v>32248</v>
      </c>
      <c r="F27" s="48" t="str">
        <f>VLOOKUP(B27,[1]список!_xlnm.Print_Area,5)</f>
        <v>КМС</v>
      </c>
      <c r="G27" s="48" t="str">
        <f>VLOOKUP(B27,[1]список!_xlnm.Print_Area,6)</f>
        <v>Санкт-Петербург</v>
      </c>
      <c r="H27" s="51">
        <v>56.8</v>
      </c>
      <c r="I27" s="52">
        <v>4</v>
      </c>
      <c r="J27" s="51">
        <v>10.4</v>
      </c>
      <c r="K27" s="51">
        <v>28.6</v>
      </c>
      <c r="L27" s="51">
        <f t="shared" si="0"/>
        <v>28.6</v>
      </c>
      <c r="M27" s="53" t="s">
        <v>42</v>
      </c>
      <c r="N27" s="54" t="s">
        <v>43</v>
      </c>
      <c r="P27" s="43"/>
      <c r="Q27" s="42"/>
      <c r="R27" s="42"/>
      <c r="S27" s="44"/>
      <c r="T27" s="44"/>
      <c r="U27" s="44"/>
    </row>
    <row r="28" spans="1:21" ht="16.75" customHeight="1" x14ac:dyDescent="0.25">
      <c r="A28" s="46">
        <v>6</v>
      </c>
      <c r="B28" s="47">
        <v>26</v>
      </c>
      <c r="C28" s="48">
        <f>VLOOKUP(B28,[1]список!_xlnm.Print_Area,3)</f>
        <v>10119777503</v>
      </c>
      <c r="D28" s="49" t="str">
        <f>VLOOKUP(B28,[1]список!_xlnm.Print_Area,2)</f>
        <v>ЧЕРНЯВСКАЯ Софья Алексеевна</v>
      </c>
      <c r="E28" s="50">
        <f>VLOOKUP(B28,[1]список!_xlnm.Print_Area,4)</f>
        <v>38237</v>
      </c>
      <c r="F28" s="48" t="str">
        <f>VLOOKUP(B28,[1]список!_xlnm.Print_Area,5)</f>
        <v>КМС</v>
      </c>
      <c r="G28" s="48" t="str">
        <f>VLOOKUP(B28,[1]список!_xlnm.Print_Area,6)</f>
        <v>г.Москва</v>
      </c>
      <c r="H28" s="51">
        <v>48.1</v>
      </c>
      <c r="I28" s="52">
        <v>7</v>
      </c>
      <c r="J28" s="51">
        <v>17.399999999999999</v>
      </c>
      <c r="K28" s="51">
        <v>25</v>
      </c>
      <c r="L28" s="51">
        <f t="shared" si="0"/>
        <v>25</v>
      </c>
      <c r="M28" s="53" t="s">
        <v>44</v>
      </c>
      <c r="N28" s="54" t="s">
        <v>43</v>
      </c>
      <c r="P28" s="43"/>
      <c r="Q28" s="42"/>
      <c r="R28" s="42"/>
      <c r="S28" s="44"/>
      <c r="T28" s="44"/>
      <c r="U28" s="44"/>
    </row>
    <row r="29" spans="1:21" ht="16.75" customHeight="1" x14ac:dyDescent="0.25">
      <c r="A29" s="46">
        <v>7</v>
      </c>
      <c r="B29" s="47">
        <v>28</v>
      </c>
      <c r="C29" s="48">
        <f>VLOOKUP(B29,[1]список!_xlnm.Print_Area,3)</f>
        <v>10144340125</v>
      </c>
      <c r="D29" s="49" t="str">
        <f>VLOOKUP(B29,[1]список!_xlnm.Print_Area,2)</f>
        <v>КОРАБЕЛЬЩИКОВА Татьяна Сергеевна</v>
      </c>
      <c r="E29" s="50">
        <f>VLOOKUP(B29,[1]список!_xlnm.Print_Area,4)</f>
        <v>36347</v>
      </c>
      <c r="F29" s="48" t="str">
        <f>VLOOKUP(B29,[1]список!_xlnm.Print_Area,5)</f>
        <v>КМС</v>
      </c>
      <c r="G29" s="48" t="str">
        <f>VLOOKUP(B29,[1]список!_xlnm.Print_Area,6)</f>
        <v>Московская область</v>
      </c>
      <c r="H29" s="51">
        <v>47.4</v>
      </c>
      <c r="I29" s="52">
        <v>8</v>
      </c>
      <c r="J29" s="51">
        <v>20</v>
      </c>
      <c r="K29" s="51">
        <v>17.8</v>
      </c>
      <c r="L29" s="51">
        <f t="shared" si="0"/>
        <v>20</v>
      </c>
      <c r="M29" s="53" t="s">
        <v>44</v>
      </c>
      <c r="N29" s="54" t="s">
        <v>43</v>
      </c>
      <c r="P29" s="43"/>
      <c r="Q29" s="42"/>
      <c r="R29" s="42"/>
      <c r="S29" s="44"/>
      <c r="T29" s="44"/>
      <c r="U29" s="44"/>
    </row>
    <row r="30" spans="1:21" ht="16.75" customHeight="1" x14ac:dyDescent="0.25">
      <c r="A30" s="46">
        <v>8</v>
      </c>
      <c r="B30" s="47">
        <v>34</v>
      </c>
      <c r="C30" s="48">
        <f>VLOOKUP(B30,[1]список!_xlnm.Print_Area,3)</f>
        <v>10165073873</v>
      </c>
      <c r="D30" s="49" t="str">
        <f>VLOOKUP(B30,[1]список!_xlnm.Print_Area,2)</f>
        <v>КАПЕЛЬСОН Алиса Леонидовна</v>
      </c>
      <c r="E30" s="50">
        <f>VLOOKUP(B30,[1]список!_xlnm.Print_Area,4)</f>
        <v>37877</v>
      </c>
      <c r="F30" s="48" t="str">
        <f>VLOOKUP(B30,[1]список!_xlnm.Print_Area,5)</f>
        <v>КМС</v>
      </c>
      <c r="G30" s="48" t="str">
        <f>VLOOKUP(B30,[1]список!_xlnm.Print_Area,6)</f>
        <v>Санкт-Петербург</v>
      </c>
      <c r="H30" s="51">
        <v>55.6</v>
      </c>
      <c r="I30" s="52">
        <v>5</v>
      </c>
      <c r="J30" s="51">
        <v>18.8</v>
      </c>
      <c r="K30" s="51">
        <v>14.4</v>
      </c>
      <c r="L30" s="51">
        <f t="shared" si="0"/>
        <v>18.8</v>
      </c>
      <c r="M30" s="53" t="s">
        <v>44</v>
      </c>
      <c r="N30" s="54" t="s">
        <v>43</v>
      </c>
      <c r="P30" s="43"/>
      <c r="Q30" s="42"/>
      <c r="R30" s="42"/>
      <c r="S30" s="44"/>
      <c r="T30" s="44"/>
      <c r="U30" s="44"/>
    </row>
    <row r="31" spans="1:21" ht="16.75" customHeight="1" x14ac:dyDescent="0.25">
      <c r="A31" s="46">
        <v>9</v>
      </c>
      <c r="B31" s="47">
        <v>30</v>
      </c>
      <c r="C31" s="48">
        <f>VLOOKUP(B31,[1]список!_xlnm.Print_Area,3)</f>
        <v>10151073743</v>
      </c>
      <c r="D31" s="49" t="str">
        <f>VLOOKUP(B31,[1]список!_xlnm.Print_Area,2)</f>
        <v>БАЗДЫЛЕВА Алина Сергеевна</v>
      </c>
      <c r="E31" s="50">
        <f>VLOOKUP(B31,[1]список!_xlnm.Print_Area,4)</f>
        <v>38891</v>
      </c>
      <c r="F31" s="48" t="str">
        <f>VLOOKUP(B31,[1]список!_xlnm.Print_Area,5)</f>
        <v>КМС</v>
      </c>
      <c r="G31" s="48" t="str">
        <f>VLOOKUP(B31,[1]список!_xlnm.Print_Area,6)</f>
        <v>Ростовская область</v>
      </c>
      <c r="H31" s="51">
        <v>40.4</v>
      </c>
      <c r="I31" s="52">
        <v>9</v>
      </c>
      <c r="J31" s="55"/>
      <c r="K31" s="55"/>
      <c r="L31" s="51"/>
      <c r="M31" s="53" t="s">
        <v>44</v>
      </c>
      <c r="N31" s="54" t="s">
        <v>45</v>
      </c>
      <c r="P31" s="43"/>
      <c r="Q31" s="42"/>
      <c r="R31" s="42"/>
      <c r="S31" s="44"/>
      <c r="T31" s="44"/>
      <c r="U31" s="44"/>
    </row>
    <row r="32" spans="1:21" ht="7.5" customHeight="1" thickBot="1" x14ac:dyDescent="0.35">
      <c r="A32" s="56"/>
      <c r="B32" s="57"/>
      <c r="C32" s="58"/>
      <c r="D32" s="59"/>
      <c r="E32" s="60"/>
      <c r="F32" s="61"/>
      <c r="G32" s="60"/>
      <c r="H32" s="62"/>
      <c r="I32" s="63"/>
      <c r="J32" s="63"/>
      <c r="K32" s="63"/>
      <c r="L32" s="62"/>
      <c r="M32" s="63"/>
      <c r="N32" s="64"/>
      <c r="P32" s="43"/>
      <c r="Q32" s="42"/>
      <c r="R32" s="42"/>
      <c r="S32" s="44"/>
      <c r="T32" s="44"/>
      <c r="U32" s="44"/>
    </row>
    <row r="33" spans="1:21" ht="15" thickTop="1" x14ac:dyDescent="0.25">
      <c r="A33" s="118" t="s">
        <v>46</v>
      </c>
      <c r="B33" s="119"/>
      <c r="C33" s="119"/>
      <c r="D33" s="119"/>
      <c r="E33" s="65"/>
      <c r="F33" s="65"/>
      <c r="G33" s="119" t="s">
        <v>47</v>
      </c>
      <c r="H33" s="119"/>
      <c r="I33" s="119"/>
      <c r="J33" s="119"/>
      <c r="K33" s="119"/>
      <c r="L33" s="119"/>
      <c r="M33" s="119"/>
      <c r="N33" s="120"/>
      <c r="P33" s="43"/>
      <c r="Q33" s="42"/>
      <c r="R33" s="42"/>
      <c r="S33" s="44"/>
      <c r="T33" s="44"/>
      <c r="U33" s="44"/>
    </row>
    <row r="34" spans="1:21" ht="14.5" x14ac:dyDescent="0.25">
      <c r="A34" s="66" t="s">
        <v>48</v>
      </c>
      <c r="B34" s="67"/>
      <c r="C34" s="68"/>
      <c r="D34" s="69"/>
      <c r="E34" s="70"/>
      <c r="F34" s="70"/>
      <c r="G34" s="71" t="s">
        <v>49</v>
      </c>
      <c r="H34" s="72">
        <f t="array" ref="H34">SUM(1/COUNTIF(G23:G31,G23:G31))</f>
        <v>5</v>
      </c>
      <c r="I34" s="73"/>
      <c r="J34" s="74"/>
      <c r="K34" s="74"/>
      <c r="L34" s="75"/>
      <c r="M34" s="71" t="s">
        <v>50</v>
      </c>
      <c r="N34" s="76">
        <f>COUNTIF(F$21:F129,"ЗМС")</f>
        <v>0</v>
      </c>
      <c r="P34" s="43"/>
      <c r="Q34" s="42"/>
      <c r="R34" s="42"/>
      <c r="S34" s="44"/>
      <c r="T34" s="44"/>
      <c r="U34" s="44"/>
    </row>
    <row r="35" spans="1:21" ht="14.5" x14ac:dyDescent="0.25">
      <c r="A35" s="66" t="s">
        <v>51</v>
      </c>
      <c r="B35" s="67"/>
      <c r="C35" s="77"/>
      <c r="D35" s="69"/>
      <c r="E35" s="78"/>
      <c r="F35" s="78"/>
      <c r="G35" s="71" t="s">
        <v>52</v>
      </c>
      <c r="H35" s="79">
        <v>9</v>
      </c>
      <c r="I35" s="80"/>
      <c r="J35" s="81"/>
      <c r="K35" s="81"/>
      <c r="L35" s="82"/>
      <c r="M35" s="71" t="s">
        <v>53</v>
      </c>
      <c r="N35" s="76">
        <f>COUNTIF(F$21:F129,"МСМК")</f>
        <v>0</v>
      </c>
      <c r="P35" s="43"/>
      <c r="Q35" s="42"/>
      <c r="R35" s="42"/>
      <c r="S35" s="44"/>
      <c r="T35" s="44"/>
      <c r="U35" s="44"/>
    </row>
    <row r="36" spans="1:21" ht="14.5" x14ac:dyDescent="0.25">
      <c r="A36" s="66" t="s">
        <v>54</v>
      </c>
      <c r="B36" s="67"/>
      <c r="C36" s="67"/>
      <c r="D36" s="69"/>
      <c r="E36" s="78"/>
      <c r="F36" s="78"/>
      <c r="G36" s="71" t="s">
        <v>55</v>
      </c>
      <c r="H36" s="79">
        <v>9</v>
      </c>
      <c r="I36" s="80"/>
      <c r="J36" s="81"/>
      <c r="K36" s="81"/>
      <c r="L36" s="82"/>
      <c r="M36" s="71" t="s">
        <v>42</v>
      </c>
      <c r="N36" s="76">
        <f>COUNTIF(F$21:F50,"МС")</f>
        <v>3</v>
      </c>
      <c r="P36" s="43"/>
      <c r="Q36" s="42"/>
      <c r="R36" s="42"/>
      <c r="S36" s="44"/>
      <c r="T36" s="44"/>
      <c r="U36" s="44"/>
    </row>
    <row r="37" spans="1:21" ht="14.5" x14ac:dyDescent="0.25">
      <c r="A37" s="66" t="s">
        <v>56</v>
      </c>
      <c r="B37" s="67"/>
      <c r="C37" s="67"/>
      <c r="D37" s="69"/>
      <c r="E37" s="78"/>
      <c r="F37" s="78"/>
      <c r="G37" s="71" t="s">
        <v>57</v>
      </c>
      <c r="H37" s="79">
        <f>COUNT(A23:A31)</f>
        <v>9</v>
      </c>
      <c r="I37" s="80"/>
      <c r="J37" s="81"/>
      <c r="K37" s="81"/>
      <c r="L37" s="82"/>
      <c r="M37" s="71" t="s">
        <v>44</v>
      </c>
      <c r="N37" s="76">
        <f>COUNTIF(F$20:F50,"КМС")</f>
        <v>6</v>
      </c>
      <c r="P37" s="43"/>
      <c r="Q37" s="42"/>
      <c r="R37" s="42"/>
      <c r="S37" s="44"/>
      <c r="T37" s="44"/>
      <c r="U37" s="44"/>
    </row>
    <row r="38" spans="1:21" ht="14.5" x14ac:dyDescent="0.25">
      <c r="A38" s="83"/>
      <c r="B38" s="67"/>
      <c r="C38" s="67"/>
      <c r="D38" s="69"/>
      <c r="G38" s="71" t="s">
        <v>58</v>
      </c>
      <c r="H38" s="79">
        <f>COUNTIF(A23:A31,"НФ")</f>
        <v>0</v>
      </c>
      <c r="I38" s="80"/>
      <c r="J38" s="81"/>
      <c r="K38" s="81"/>
      <c r="L38" s="82"/>
      <c r="M38" s="71" t="s">
        <v>59</v>
      </c>
      <c r="N38" s="76">
        <f>COUNTIF(F$23:F128,"1 СР")</f>
        <v>0</v>
      </c>
      <c r="P38" s="43"/>
      <c r="Q38" s="42"/>
      <c r="R38" s="42"/>
      <c r="S38" s="44"/>
      <c r="T38" s="44"/>
      <c r="U38" s="44"/>
    </row>
    <row r="39" spans="1:21" ht="14.5" x14ac:dyDescent="0.25">
      <c r="A39" s="84"/>
      <c r="B39" s="31"/>
      <c r="C39" s="30"/>
      <c r="D39" s="69"/>
      <c r="G39" s="71" t="s">
        <v>60</v>
      </c>
      <c r="H39" s="79">
        <f>COUNTIF(A23:A31,"ДСКВ")</f>
        <v>0</v>
      </c>
      <c r="I39" s="80"/>
      <c r="J39" s="81"/>
      <c r="K39" s="81"/>
      <c r="L39" s="82"/>
      <c r="M39" s="71" t="s">
        <v>61</v>
      </c>
      <c r="N39" s="76">
        <f>COUNTIF(F$23:F128,"2 СР")</f>
        <v>0</v>
      </c>
    </row>
    <row r="40" spans="1:21" ht="14.5" x14ac:dyDescent="0.25">
      <c r="A40" s="85"/>
      <c r="B40" s="67"/>
      <c r="C40" s="67"/>
      <c r="D40" s="69"/>
      <c r="E40" s="78"/>
      <c r="F40" s="78"/>
      <c r="G40" s="71" t="s">
        <v>62</v>
      </c>
      <c r="H40" s="79">
        <f>COUNTIF(A23:A31,"НС")</f>
        <v>0</v>
      </c>
      <c r="I40" s="86"/>
      <c r="J40" s="87"/>
      <c r="K40" s="87"/>
      <c r="L40" s="88"/>
      <c r="M40" s="71" t="s">
        <v>63</v>
      </c>
      <c r="N40" s="76">
        <f>COUNTIF(F$23:F128,"3 СР")</f>
        <v>0</v>
      </c>
    </row>
    <row r="41" spans="1:21" ht="5.25" customHeight="1" x14ac:dyDescent="0.25">
      <c r="A41" s="85"/>
      <c r="B41" s="67"/>
      <c r="C41" s="67"/>
      <c r="D41" s="67"/>
      <c r="E41" s="67"/>
      <c r="F41" s="67"/>
      <c r="G41" s="31"/>
      <c r="H41" s="89"/>
      <c r="I41" s="89"/>
      <c r="J41" s="89"/>
      <c r="K41" s="89"/>
      <c r="L41" s="89"/>
      <c r="M41" s="90"/>
      <c r="N41" s="91"/>
    </row>
    <row r="42" spans="1:21" ht="15.5" x14ac:dyDescent="0.25">
      <c r="A42" s="92"/>
      <c r="B42" s="93"/>
      <c r="C42" s="93"/>
      <c r="D42" s="121" t="s">
        <v>64</v>
      </c>
      <c r="E42" s="121"/>
      <c r="F42" s="121"/>
      <c r="G42" s="121" t="s">
        <v>65</v>
      </c>
      <c r="H42" s="121"/>
      <c r="I42" s="121"/>
      <c r="J42" s="94"/>
      <c r="K42" s="94"/>
      <c r="L42" s="121" t="str">
        <f>A19</f>
        <v>СУДЬЯ НА ФИНИШЕ:</v>
      </c>
      <c r="M42" s="121"/>
      <c r="N42" s="122"/>
    </row>
    <row r="43" spans="1:2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3"/>
    </row>
    <row r="44" spans="1:21" x14ac:dyDescent="0.25">
      <c r="A44" s="95"/>
      <c r="D44" s="96"/>
      <c r="E44" s="96"/>
      <c r="F44" s="96"/>
      <c r="G44" s="96"/>
      <c r="H44" s="34"/>
      <c r="I44" s="96"/>
      <c r="J44" s="96"/>
      <c r="K44" s="96"/>
      <c r="L44" s="34"/>
      <c r="M44" s="96"/>
      <c r="N44" s="97"/>
    </row>
    <row r="45" spans="1:21" x14ac:dyDescent="0.25">
      <c r="A45" s="95"/>
      <c r="D45" s="96"/>
      <c r="E45" s="96"/>
      <c r="F45" s="96"/>
      <c r="G45" s="96"/>
      <c r="H45" s="34"/>
      <c r="I45" s="96"/>
      <c r="J45" s="96"/>
      <c r="K45" s="96"/>
      <c r="L45" s="34"/>
      <c r="M45" s="96"/>
      <c r="N45" s="97"/>
    </row>
    <row r="46" spans="1:21" x14ac:dyDescent="0.25">
      <c r="A46" s="95"/>
      <c r="D46" s="96"/>
      <c r="E46" s="96"/>
      <c r="F46" s="96"/>
      <c r="G46" s="96"/>
      <c r="H46" s="34"/>
      <c r="I46" s="96"/>
      <c r="J46" s="96"/>
      <c r="K46" s="96"/>
      <c r="L46" s="34"/>
      <c r="M46" s="96"/>
      <c r="N46" s="97"/>
    </row>
    <row r="47" spans="1:21" x14ac:dyDescent="0.25">
      <c r="A47" s="95"/>
      <c r="D47" s="96"/>
      <c r="E47" s="96"/>
      <c r="F47" s="96"/>
      <c r="G47" s="96"/>
      <c r="H47" s="34"/>
      <c r="I47" s="96"/>
      <c r="J47" s="96"/>
      <c r="K47" s="96"/>
      <c r="L47" s="34"/>
      <c r="M47" s="96"/>
      <c r="N47" s="97"/>
    </row>
    <row r="48" spans="1:21" x14ac:dyDescent="0.25">
      <c r="A48" s="95"/>
      <c r="D48" s="96"/>
      <c r="E48" s="96"/>
      <c r="F48" s="96"/>
      <c r="G48" s="96"/>
      <c r="H48" s="34"/>
      <c r="I48" s="96"/>
      <c r="J48" s="96"/>
      <c r="K48" s="96"/>
      <c r="L48" s="34"/>
      <c r="M48" s="96"/>
      <c r="N48" s="97"/>
    </row>
    <row r="49" spans="1:21" s="43" customFormat="1" ht="13.75" customHeight="1" thickBot="1" x14ac:dyDescent="0.3">
      <c r="A49" s="98"/>
      <c r="B49" s="99"/>
      <c r="C49" s="99"/>
      <c r="D49" s="114" t="str">
        <f>G17</f>
        <v xml:space="preserve">АНДРИЯНОВ А.С. (ВК, г. МОСКВА) </v>
      </c>
      <c r="E49" s="114"/>
      <c r="F49" s="114"/>
      <c r="G49" s="114" t="str">
        <f>G18</f>
        <v>СЛАБКОВСКАЯ В.Н. ( ВК, г. ОМСК)</v>
      </c>
      <c r="H49" s="114"/>
      <c r="I49" s="114"/>
      <c r="J49" s="100"/>
      <c r="K49" s="100"/>
      <c r="L49" s="114" t="str">
        <f>G19</f>
        <v xml:space="preserve">МАЛАХОВ Р.А. (1К, г. ИЖЕВСК) </v>
      </c>
      <c r="M49" s="114"/>
      <c r="N49" s="115"/>
      <c r="S49" s="101"/>
      <c r="T49" s="101"/>
      <c r="U49" s="101"/>
    </row>
    <row r="50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33:D33"/>
    <mergeCell ref="G33:N33"/>
    <mergeCell ref="D42:F42"/>
    <mergeCell ref="G42:I42"/>
    <mergeCell ref="L42:N42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43:E43"/>
    <mergeCell ref="F43:N43"/>
    <mergeCell ref="D49:F49"/>
    <mergeCell ref="G49:I49"/>
    <mergeCell ref="L49:N49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3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8C60-B012-4586-AC15-7E31E2460EA4}">
  <sheetPr>
    <tabColor theme="3" tint="-0.249977111117893"/>
    <pageSetUpPr fitToPage="1"/>
  </sheetPr>
  <dimension ref="A1:U66"/>
  <sheetViews>
    <sheetView view="pageBreakPreview" topLeftCell="A50" zoomScale="50" zoomScaleNormal="75" zoomScaleSheetLayoutView="50" workbookViewId="0">
      <selection activeCell="D73" sqref="D73"/>
    </sheetView>
  </sheetViews>
  <sheetFormatPr defaultColWidth="9.08984375" defaultRowHeight="13" x14ac:dyDescent="0.25"/>
  <cols>
    <col min="1" max="1" width="7" style="3" customWidth="1"/>
    <col min="2" max="2" width="7.81640625" style="96" customWidth="1"/>
    <col min="3" max="3" width="14.36328125" style="96" customWidth="1"/>
    <col min="4" max="4" width="41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</row>
    <row r="2" spans="1:21" s="2" customFormat="1" ht="20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"/>
    </row>
    <row r="3" spans="1:21" s="2" customFormat="1" ht="20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"/>
    </row>
    <row r="4" spans="1:21" ht="18.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21" ht="0.5" hidden="1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Q5" s="2"/>
    </row>
    <row r="6" spans="1:21" s="5" customFormat="1" ht="20.5" customHeight="1" x14ac:dyDescent="0.25">
      <c r="A6" s="161" t="s">
        <v>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S6" s="6"/>
      <c r="T6" s="6"/>
      <c r="U6" s="6"/>
    </row>
    <row r="7" spans="1:21" s="5" customFormat="1" ht="5.5" hidden="1" customHeight="1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S7" s="6"/>
      <c r="T7" s="6"/>
      <c r="U7" s="6"/>
    </row>
    <row r="8" spans="1:21" s="5" customFormat="1" ht="23" customHeight="1" thickBot="1" x14ac:dyDescent="0.3">
      <c r="A8" s="149" t="s">
        <v>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S8" s="6"/>
      <c r="T8" s="6"/>
      <c r="U8" s="6"/>
    </row>
    <row r="9" spans="1:21" ht="20" customHeight="1" thickTop="1" x14ac:dyDescent="0.25">
      <c r="A9" s="150" t="s">
        <v>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21" ht="20" customHeight="1" x14ac:dyDescent="0.25">
      <c r="A10" s="153" t="s">
        <v>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21" ht="20" customHeight="1" x14ac:dyDescent="0.25">
      <c r="A11" s="153" t="s">
        <v>66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21" ht="7.5" customHeight="1" x14ac:dyDescent="0.2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</row>
    <row r="13" spans="1:21" ht="15.5" x14ac:dyDescent="0.25">
      <c r="A13" s="134" t="s">
        <v>8</v>
      </c>
      <c r="B13" s="135"/>
      <c r="C13" s="135"/>
      <c r="D13" s="135"/>
      <c r="E13" s="7"/>
      <c r="F13" s="7"/>
      <c r="G13" s="8" t="s">
        <v>9</v>
      </c>
      <c r="H13" s="9" t="s">
        <v>14</v>
      </c>
      <c r="I13" s="7"/>
      <c r="J13" s="7"/>
      <c r="K13" s="7"/>
      <c r="L13" s="9"/>
      <c r="M13" s="10"/>
      <c r="N13" s="11" t="s">
        <v>11</v>
      </c>
    </row>
    <row r="14" spans="1:21" ht="15.5" x14ac:dyDescent="0.25">
      <c r="A14" s="136" t="s">
        <v>12</v>
      </c>
      <c r="B14" s="137"/>
      <c r="C14" s="137"/>
      <c r="D14" s="137"/>
      <c r="E14" s="12"/>
      <c r="F14" s="12"/>
      <c r="G14" s="13" t="s">
        <v>13</v>
      </c>
      <c r="H14" s="14" t="s">
        <v>67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38" t="s">
        <v>16</v>
      </c>
      <c r="B15" s="139"/>
      <c r="C15" s="139"/>
      <c r="D15" s="139"/>
      <c r="E15" s="139"/>
      <c r="F15" s="139"/>
      <c r="G15" s="140"/>
      <c r="H15" s="141" t="s">
        <v>17</v>
      </c>
      <c r="I15" s="139"/>
      <c r="J15" s="139"/>
      <c r="K15" s="139"/>
      <c r="L15" s="139"/>
      <c r="M15" s="139"/>
      <c r="N15" s="14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43" t="s">
        <v>19</v>
      </c>
      <c r="I16" s="144"/>
      <c r="J16" s="144"/>
      <c r="K16" s="144"/>
      <c r="L16" s="144"/>
      <c r="M16" s="144"/>
      <c r="N16" s="145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9"/>
      <c r="B20" s="38"/>
      <c r="C20" s="38"/>
      <c r="D20" s="39"/>
      <c r="E20" s="39"/>
      <c r="F20" s="39"/>
      <c r="G20" s="39"/>
      <c r="H20" s="40"/>
      <c r="I20" s="39"/>
      <c r="J20" s="39"/>
      <c r="K20" s="39"/>
      <c r="L20" s="40"/>
      <c r="M20" s="39"/>
      <c r="N20" s="39"/>
    </row>
    <row r="21" spans="1:21" s="42" customFormat="1" ht="20.25" customHeight="1" thickTop="1" x14ac:dyDescent="0.25">
      <c r="A21" s="146" t="s">
        <v>28</v>
      </c>
      <c r="B21" s="123" t="s">
        <v>29</v>
      </c>
      <c r="C21" s="123" t="s">
        <v>30</v>
      </c>
      <c r="D21" s="123" t="s">
        <v>31</v>
      </c>
      <c r="E21" s="123" t="s">
        <v>32</v>
      </c>
      <c r="F21" s="123" t="s">
        <v>33</v>
      </c>
      <c r="G21" s="123" t="s">
        <v>34</v>
      </c>
      <c r="H21" s="125" t="s">
        <v>35</v>
      </c>
      <c r="I21" s="126"/>
      <c r="J21" s="129" t="s">
        <v>36</v>
      </c>
      <c r="K21" s="129"/>
      <c r="L21" s="130" t="s">
        <v>37</v>
      </c>
      <c r="M21" s="132" t="s">
        <v>38</v>
      </c>
      <c r="N21" s="116" t="s">
        <v>39</v>
      </c>
      <c r="P21" s="43"/>
      <c r="S21" s="44"/>
      <c r="T21" s="44"/>
      <c r="U21" s="44"/>
    </row>
    <row r="22" spans="1:21" s="42" customFormat="1" ht="17.25" customHeight="1" x14ac:dyDescent="0.25">
      <c r="A22" s="147"/>
      <c r="B22" s="124"/>
      <c r="C22" s="124"/>
      <c r="D22" s="124"/>
      <c r="E22" s="124"/>
      <c r="F22" s="124"/>
      <c r="G22" s="124"/>
      <c r="H22" s="127"/>
      <c r="I22" s="128"/>
      <c r="J22" s="45" t="s">
        <v>40</v>
      </c>
      <c r="K22" s="45" t="s">
        <v>41</v>
      </c>
      <c r="L22" s="131"/>
      <c r="M22" s="133"/>
      <c r="N22" s="117"/>
      <c r="P22" s="43"/>
      <c r="S22" s="44"/>
      <c r="T22" s="44"/>
      <c r="U22" s="44"/>
    </row>
    <row r="23" spans="1:21" ht="16.75" customHeight="1" x14ac:dyDescent="0.25">
      <c r="A23" s="102">
        <v>1</v>
      </c>
      <c r="B23" s="103">
        <v>6</v>
      </c>
      <c r="C23" s="48">
        <f>VLOOKUP(B23,[1]список!_xlnm.Print_Area,3)</f>
        <v>10066301807</v>
      </c>
      <c r="D23" s="49" t="str">
        <f>VLOOKUP(B23,[1]список!_xlnm.Print_Area,2)</f>
        <v>ЛЮБИШКИН Арсений Алексеевич</v>
      </c>
      <c r="E23" s="50">
        <f>VLOOKUP(B23,[1]список!_xlnm.Print_Area,4)</f>
        <v>37951</v>
      </c>
      <c r="F23" s="48" t="str">
        <f>VLOOKUP(B23,[1]список!_xlnm.Print_Area,5)</f>
        <v>МС</v>
      </c>
      <c r="G23" s="48" t="str">
        <f>VLOOKUP(B23,[1]список!_xlnm.Print_Area,6)</f>
        <v>Краснодарский край</v>
      </c>
      <c r="H23" s="51">
        <v>72.959999999999994</v>
      </c>
      <c r="I23" s="52">
        <v>3</v>
      </c>
      <c r="J23" s="51">
        <v>93.7</v>
      </c>
      <c r="K23" s="51">
        <v>23.6</v>
      </c>
      <c r="L23" s="51">
        <f t="shared" ref="L23:L45" si="0">MAX(J23:K23)</f>
        <v>93.7</v>
      </c>
      <c r="M23" s="104" t="s">
        <v>42</v>
      </c>
      <c r="N23" s="54" t="s">
        <v>43</v>
      </c>
      <c r="P23" s="43"/>
      <c r="Q23" s="42"/>
      <c r="R23" s="42"/>
      <c r="S23" s="44"/>
      <c r="T23" s="44"/>
      <c r="U23" s="44"/>
    </row>
    <row r="24" spans="1:21" ht="16.75" customHeight="1" x14ac:dyDescent="0.25">
      <c r="A24" s="102">
        <v>2</v>
      </c>
      <c r="B24" s="47">
        <v>23</v>
      </c>
      <c r="C24" s="48">
        <f>VLOOKUP(B24,[1]список!_xlnm.Print_Area,3)</f>
        <v>10084695734</v>
      </c>
      <c r="D24" s="49" t="str">
        <f>VLOOKUP(B24,[1]список!_xlnm.Print_Area,2)</f>
        <v>ФОМИНОВ Никита Алексеевич</v>
      </c>
      <c r="E24" s="50">
        <f>VLOOKUP(B24,[1]список!_xlnm.Print_Area,4)</f>
        <v>36281</v>
      </c>
      <c r="F24" s="48" t="str">
        <f>VLOOKUP(B24,[1]список!_xlnm.Print_Area,5)</f>
        <v>МС</v>
      </c>
      <c r="G24" s="48" t="str">
        <f>VLOOKUP(B24,[1]список!_xlnm.Print_Area,6)</f>
        <v>Санкт-Петербург</v>
      </c>
      <c r="H24" s="51">
        <v>79.75</v>
      </c>
      <c r="I24" s="52">
        <v>1</v>
      </c>
      <c r="J24" s="51">
        <v>92.36</v>
      </c>
      <c r="K24" s="51">
        <v>92.94</v>
      </c>
      <c r="L24" s="51">
        <f t="shared" si="0"/>
        <v>92.94</v>
      </c>
      <c r="M24" s="104" t="s">
        <v>42</v>
      </c>
      <c r="N24" s="54" t="s">
        <v>43</v>
      </c>
      <c r="P24" s="43"/>
      <c r="Q24" s="42"/>
      <c r="R24" s="42"/>
      <c r="S24" s="44"/>
      <c r="T24" s="44"/>
      <c r="U24" s="44"/>
    </row>
    <row r="25" spans="1:21" ht="16.75" customHeight="1" x14ac:dyDescent="0.25">
      <c r="A25" s="102">
        <v>3</v>
      </c>
      <c r="B25" s="47">
        <v>4</v>
      </c>
      <c r="C25" s="48">
        <f>VLOOKUP(B25,[1]список!_xlnm.Print_Area,3)</f>
        <v>10089109335</v>
      </c>
      <c r="D25" s="49" t="str">
        <f>VLOOKUP(B25,[1]список!_xlnm.Print_Area,2)</f>
        <v>АЛИЕВ Анар Талыбович</v>
      </c>
      <c r="E25" s="50">
        <f>VLOOKUP(B25,[1]список!_xlnm.Print_Area,4)</f>
        <v>37694</v>
      </c>
      <c r="F25" s="48" t="str">
        <f>VLOOKUP(B25,[1]список!_xlnm.Print_Area,5)</f>
        <v>МС</v>
      </c>
      <c r="G25" s="48" t="str">
        <f>VLOOKUP(B25,[1]список!_xlnm.Print_Area,6)</f>
        <v>Калининградская область</v>
      </c>
      <c r="H25" s="51">
        <v>71.7</v>
      </c>
      <c r="I25" s="52">
        <v>4</v>
      </c>
      <c r="J25" s="51">
        <v>92.14</v>
      </c>
      <c r="K25" s="51">
        <v>34.4</v>
      </c>
      <c r="L25" s="51">
        <f t="shared" si="0"/>
        <v>92.14</v>
      </c>
      <c r="M25" s="104" t="s">
        <v>42</v>
      </c>
      <c r="N25" s="54" t="s">
        <v>43</v>
      </c>
      <c r="P25" s="43"/>
      <c r="Q25" s="42"/>
      <c r="R25" s="42"/>
      <c r="S25" s="44"/>
      <c r="T25" s="44"/>
      <c r="U25" s="44"/>
    </row>
    <row r="26" spans="1:21" ht="16.75" customHeight="1" x14ac:dyDescent="0.25">
      <c r="A26" s="102">
        <v>4</v>
      </c>
      <c r="B26" s="47">
        <v>5</v>
      </c>
      <c r="C26" s="48">
        <f>VLOOKUP(B26,[1]список!_xlnm.Print_Area,3)</f>
        <v>10066301908</v>
      </c>
      <c r="D26" s="49" t="str">
        <f>VLOOKUP(B26,[1]список!_xlnm.Print_Area,2)</f>
        <v>МОЛЛАЕВ Александр Владимирович</v>
      </c>
      <c r="E26" s="50">
        <f>VLOOKUP(B26,[1]список!_xlnm.Print_Area,4)</f>
        <v>37610</v>
      </c>
      <c r="F26" s="48" t="str">
        <f>VLOOKUP(B26,[1]список!_xlnm.Print_Area,5)</f>
        <v>МС</v>
      </c>
      <c r="G26" s="48" t="str">
        <f>VLOOKUP(B26,[1]список!_xlnm.Print_Area,6)</f>
        <v>Краснодарский край</v>
      </c>
      <c r="H26" s="51">
        <v>69.819999999999993</v>
      </c>
      <c r="I26" s="52">
        <v>5</v>
      </c>
      <c r="J26" s="51">
        <v>63.8</v>
      </c>
      <c r="K26" s="51">
        <v>89.5</v>
      </c>
      <c r="L26" s="51">
        <f t="shared" si="0"/>
        <v>89.5</v>
      </c>
      <c r="M26" s="104" t="s">
        <v>42</v>
      </c>
      <c r="N26" s="54" t="s">
        <v>43</v>
      </c>
      <c r="P26" s="43"/>
      <c r="Q26" s="42"/>
      <c r="R26" s="42"/>
      <c r="S26" s="44"/>
      <c r="T26" s="44"/>
      <c r="U26" s="44"/>
    </row>
    <row r="27" spans="1:21" ht="16.75" customHeight="1" x14ac:dyDescent="0.25">
      <c r="A27" s="102">
        <v>5</v>
      </c>
      <c r="B27" s="47">
        <v>12</v>
      </c>
      <c r="C27" s="48">
        <f>VLOOKUP(B27,[1]список!_xlnm.Print_Area,3)</f>
        <v>10066412850</v>
      </c>
      <c r="D27" s="49" t="str">
        <f>VLOOKUP(B27,[1]список!_xlnm.Print_Area,2)</f>
        <v>АХМЕТЗЯНОВ Джамиль Юсефович</v>
      </c>
      <c r="E27" s="50">
        <f>VLOOKUP(B27,[1]список!_xlnm.Print_Area,4)</f>
        <v>35800</v>
      </c>
      <c r="F27" s="48" t="str">
        <f>VLOOKUP(B27,[1]список!_xlnm.Print_Area,5)</f>
        <v>МС</v>
      </c>
      <c r="G27" s="48" t="str">
        <f>VLOOKUP(B27,[1]список!_xlnm.Print_Area,6)</f>
        <v>Республика Татарстан</v>
      </c>
      <c r="H27" s="51">
        <v>62.3</v>
      </c>
      <c r="I27" s="52">
        <v>7</v>
      </c>
      <c r="J27" s="51">
        <v>78.8</v>
      </c>
      <c r="K27" s="51">
        <v>87.6</v>
      </c>
      <c r="L27" s="51">
        <f t="shared" si="0"/>
        <v>87.6</v>
      </c>
      <c r="M27" s="104" t="s">
        <v>42</v>
      </c>
      <c r="N27" s="54" t="s">
        <v>43</v>
      </c>
      <c r="P27" s="43"/>
      <c r="Q27" s="42"/>
      <c r="R27" s="42"/>
      <c r="S27" s="44"/>
      <c r="T27" s="44"/>
      <c r="U27" s="44"/>
    </row>
    <row r="28" spans="1:21" ht="16.75" customHeight="1" x14ac:dyDescent="0.25">
      <c r="A28" s="102">
        <v>6</v>
      </c>
      <c r="B28" s="47">
        <v>11</v>
      </c>
      <c r="C28" s="48">
        <f>VLOOKUP(B28,[1]список!_xlnm.Print_Area,3)</f>
        <v>10130040911</v>
      </c>
      <c r="D28" s="49" t="str">
        <f>VLOOKUP(B28,[1]список!_xlnm.Print_Area,2)</f>
        <v>МИЗИН Дмитрий Сергеевич</v>
      </c>
      <c r="E28" s="50">
        <f>VLOOKUP(B28,[1]список!_xlnm.Print_Area,4)</f>
        <v>39020</v>
      </c>
      <c r="F28" s="48" t="str">
        <f>VLOOKUP(B28,[1]список!_xlnm.Print_Area,5)</f>
        <v>КМС</v>
      </c>
      <c r="G28" s="48" t="str">
        <f>VLOOKUP(B28,[1]список!_xlnm.Print_Area,6)</f>
        <v>Омская область</v>
      </c>
      <c r="H28" s="51">
        <v>60.35</v>
      </c>
      <c r="I28" s="52">
        <v>8</v>
      </c>
      <c r="J28" s="51">
        <v>24.8</v>
      </c>
      <c r="K28" s="51">
        <v>81.8</v>
      </c>
      <c r="L28" s="51">
        <f t="shared" si="0"/>
        <v>81.8</v>
      </c>
      <c r="M28" s="104" t="s">
        <v>44</v>
      </c>
      <c r="N28" s="54" t="s">
        <v>43</v>
      </c>
      <c r="P28" s="43"/>
      <c r="Q28" s="42"/>
      <c r="R28" s="42"/>
      <c r="S28" s="44"/>
      <c r="T28" s="44"/>
      <c r="U28" s="44"/>
    </row>
    <row r="29" spans="1:21" ht="16.75" customHeight="1" x14ac:dyDescent="0.25">
      <c r="A29" s="102">
        <v>7</v>
      </c>
      <c r="B29" s="47">
        <v>13</v>
      </c>
      <c r="C29" s="48">
        <f>VLOOKUP(B29,[1]список!_xlnm.Print_Area,3)</f>
        <v>10097223080</v>
      </c>
      <c r="D29" s="49" t="str">
        <f>VLOOKUP(B29,[1]список!_xlnm.Print_Area,2)</f>
        <v>ШАРАФИЕВ Амир Ленарович</v>
      </c>
      <c r="E29" s="50">
        <f>VLOOKUP(B29,[1]список!_xlnm.Print_Area,4)</f>
        <v>37930</v>
      </c>
      <c r="F29" s="48" t="str">
        <f>VLOOKUP(B29,[1]список!_xlnm.Print_Area,5)</f>
        <v>КМС</v>
      </c>
      <c r="G29" s="48" t="str">
        <f>VLOOKUP(B29,[1]список!_xlnm.Print_Area,6)</f>
        <v>Республика Татарстан</v>
      </c>
      <c r="H29" s="51">
        <v>65.900000000000006</v>
      </c>
      <c r="I29" s="52">
        <v>6</v>
      </c>
      <c r="J29" s="51">
        <v>78.599999999999994</v>
      </c>
      <c r="K29" s="51">
        <v>26</v>
      </c>
      <c r="L29" s="51">
        <f t="shared" si="0"/>
        <v>78.599999999999994</v>
      </c>
      <c r="M29" s="104" t="s">
        <v>44</v>
      </c>
      <c r="N29" s="54" t="s">
        <v>43</v>
      </c>
      <c r="P29" s="43"/>
      <c r="Q29" s="42"/>
      <c r="R29" s="42"/>
      <c r="S29" s="44"/>
      <c r="T29" s="44"/>
      <c r="U29" s="44"/>
    </row>
    <row r="30" spans="1:21" ht="16.75" customHeight="1" x14ac:dyDescent="0.25">
      <c r="A30" s="102">
        <v>8</v>
      </c>
      <c r="B30" s="47">
        <v>14</v>
      </c>
      <c r="C30" s="48">
        <f>VLOOKUP(B30,[1]список!_xlnm.Print_Area,3)</f>
        <v>10061949941</v>
      </c>
      <c r="D30" s="49" t="str">
        <f>VLOOKUP(B30,[1]список!_xlnm.Print_Area,2)</f>
        <v>РИЗАЕВ Ирек Евгеньевич</v>
      </c>
      <c r="E30" s="50">
        <f>VLOOKUP(B30,[1]список!_xlnm.Print_Area,4)</f>
        <v>35704</v>
      </c>
      <c r="F30" s="48" t="str">
        <f>VLOOKUP(B30,[1]список!_xlnm.Print_Area,5)</f>
        <v>МСМК</v>
      </c>
      <c r="G30" s="48" t="str">
        <f>VLOOKUP(B30,[1]список!_xlnm.Print_Area,6)</f>
        <v>Республика Татарстан</v>
      </c>
      <c r="H30" s="51">
        <v>78</v>
      </c>
      <c r="I30" s="52">
        <v>2</v>
      </c>
      <c r="J30" s="51">
        <v>68.8</v>
      </c>
      <c r="K30" s="51">
        <v>17.399999999999999</v>
      </c>
      <c r="L30" s="51">
        <f t="shared" si="0"/>
        <v>68.8</v>
      </c>
      <c r="M30" s="104" t="s">
        <v>44</v>
      </c>
      <c r="N30" s="54" t="s">
        <v>43</v>
      </c>
      <c r="P30" s="43"/>
      <c r="Q30" s="42"/>
      <c r="R30" s="42"/>
      <c r="S30" s="44"/>
      <c r="T30" s="44"/>
      <c r="U30" s="44"/>
    </row>
    <row r="31" spans="1:21" ht="16.75" customHeight="1" x14ac:dyDescent="0.25">
      <c r="A31" s="102">
        <v>9</v>
      </c>
      <c r="B31" s="47">
        <v>2</v>
      </c>
      <c r="C31" s="48">
        <f>VLOOKUP(B31,[1]список!_xlnm.Print_Area,3)</f>
        <v>10066198642</v>
      </c>
      <c r="D31" s="49" t="str">
        <f>VLOOKUP(B31,[1]список!_xlnm.Print_Area,2)</f>
        <v>НОВОСЕЛОВ Максим Михайлович</v>
      </c>
      <c r="E31" s="50">
        <f>VLOOKUP(B31,[1]список!_xlnm.Print_Area,4)</f>
        <v>32810</v>
      </c>
      <c r="F31" s="48" t="str">
        <f>VLOOKUP(B31,[1]список!_xlnm.Print_Area,5)</f>
        <v>КМС</v>
      </c>
      <c r="G31" s="48" t="str">
        <f>VLOOKUP(B31,[1]список!_xlnm.Print_Area,6)</f>
        <v>г.Москва</v>
      </c>
      <c r="H31" s="51">
        <v>52.28</v>
      </c>
      <c r="I31" s="52">
        <v>10</v>
      </c>
      <c r="J31" s="51">
        <v>41</v>
      </c>
      <c r="K31" s="51">
        <v>35.6</v>
      </c>
      <c r="L31" s="51">
        <f t="shared" si="0"/>
        <v>41</v>
      </c>
      <c r="M31" s="104" t="s">
        <v>44</v>
      </c>
      <c r="N31" s="54" t="s">
        <v>43</v>
      </c>
      <c r="P31" s="43"/>
      <c r="Q31" s="42"/>
      <c r="R31" s="42"/>
      <c r="S31" s="44"/>
      <c r="T31" s="44"/>
      <c r="U31" s="44"/>
    </row>
    <row r="32" spans="1:21" ht="16.75" customHeight="1" x14ac:dyDescent="0.25">
      <c r="A32" s="102">
        <v>10</v>
      </c>
      <c r="B32" s="47">
        <v>16</v>
      </c>
      <c r="C32" s="48">
        <f>VLOOKUP(B32,[1]список!_xlnm.Print_Area,3)</f>
        <v>10120039605</v>
      </c>
      <c r="D32" s="49" t="str">
        <f>VLOOKUP(B32,[1]список!_xlnm.Print_Area,2)</f>
        <v>СЛЫШКИН Арсений Олегович</v>
      </c>
      <c r="E32" s="50">
        <f>VLOOKUP(B32,[1]список!_xlnm.Print_Area,4)</f>
        <v>38529</v>
      </c>
      <c r="F32" s="48" t="str">
        <f>VLOOKUP(B32,[1]список!_xlnm.Print_Area,5)</f>
        <v>МС</v>
      </c>
      <c r="G32" s="48" t="str">
        <f>VLOOKUP(B32,[1]список!_xlnm.Print_Area,6)</f>
        <v>Ростовская область</v>
      </c>
      <c r="H32" s="51">
        <v>51.03</v>
      </c>
      <c r="I32" s="52">
        <v>12</v>
      </c>
      <c r="J32" s="51">
        <v>40.4</v>
      </c>
      <c r="K32" s="51">
        <v>20</v>
      </c>
      <c r="L32" s="51">
        <f t="shared" si="0"/>
        <v>40.4</v>
      </c>
      <c r="M32" s="104"/>
      <c r="N32" s="54" t="s">
        <v>43</v>
      </c>
      <c r="P32" s="43"/>
      <c r="Q32" s="42"/>
      <c r="R32" s="42"/>
      <c r="S32" s="44"/>
      <c r="T32" s="44"/>
      <c r="U32" s="44"/>
    </row>
    <row r="33" spans="1:21" ht="16.75" customHeight="1" x14ac:dyDescent="0.25">
      <c r="A33" s="102">
        <v>11</v>
      </c>
      <c r="B33" s="47">
        <v>17</v>
      </c>
      <c r="C33" s="48">
        <f>VLOOKUP(B33,[1]список!_xlnm.Print_Area,3)</f>
        <v>10066198036</v>
      </c>
      <c r="D33" s="49" t="str">
        <f>VLOOKUP(B33,[1]список!_xlnm.Print_Area,2)</f>
        <v>ГИЛИМЗЯНОВ Роман Маратович</v>
      </c>
      <c r="E33" s="50">
        <f>VLOOKUP(B33,[1]список!_xlnm.Print_Area,4)</f>
        <v>34818</v>
      </c>
      <c r="F33" s="48" t="str">
        <f>VLOOKUP(B33,[1]список!_xlnm.Print_Area,5)</f>
        <v>МС</v>
      </c>
      <c r="G33" s="48" t="str">
        <f>VLOOKUP(B33,[1]список!_xlnm.Print_Area,6)</f>
        <v>Ростовская область</v>
      </c>
      <c r="H33" s="51">
        <v>59.24</v>
      </c>
      <c r="I33" s="52">
        <v>9</v>
      </c>
      <c r="J33" s="51">
        <v>33.75</v>
      </c>
      <c r="K33" s="51">
        <v>30</v>
      </c>
      <c r="L33" s="51">
        <f t="shared" si="0"/>
        <v>33.75</v>
      </c>
      <c r="M33" s="104"/>
      <c r="N33" s="54" t="s">
        <v>43</v>
      </c>
      <c r="P33" s="43"/>
      <c r="Q33" s="42"/>
      <c r="R33" s="42"/>
      <c r="S33" s="44"/>
      <c r="T33" s="44"/>
      <c r="U33" s="44"/>
    </row>
    <row r="34" spans="1:21" ht="16.75" customHeight="1" x14ac:dyDescent="0.25">
      <c r="A34" s="102">
        <v>12</v>
      </c>
      <c r="B34" s="47">
        <v>25</v>
      </c>
      <c r="C34" s="48">
        <f>VLOOKUP(B34,[1]список!_xlnm.Print_Area,3)</f>
        <v>10120373142</v>
      </c>
      <c r="D34" s="49" t="str">
        <f>VLOOKUP(B34,[1]список!_xlnm.Print_Area,2)</f>
        <v>ЦЫРЕНЩИКОВ Матвей Александрович</v>
      </c>
      <c r="E34" s="50">
        <f>VLOOKUP(B34,[1]список!_xlnm.Print_Area,4)</f>
        <v>38742</v>
      </c>
      <c r="F34" s="48" t="str">
        <f>VLOOKUP(B34,[1]список!_xlnm.Print_Area,5)</f>
        <v>1 СР</v>
      </c>
      <c r="G34" s="48" t="str">
        <f>VLOOKUP(B34,[1]список!_xlnm.Print_Area,6)</f>
        <v>Челябинская область</v>
      </c>
      <c r="H34" s="51">
        <v>51.1</v>
      </c>
      <c r="I34" s="52">
        <v>11</v>
      </c>
      <c r="J34" s="51">
        <v>5</v>
      </c>
      <c r="K34" s="51">
        <v>5</v>
      </c>
      <c r="L34" s="51">
        <f t="shared" si="0"/>
        <v>5</v>
      </c>
      <c r="M34" s="104"/>
      <c r="N34" s="54" t="s">
        <v>43</v>
      </c>
      <c r="P34" s="43"/>
      <c r="Q34" s="42"/>
      <c r="R34" s="42"/>
      <c r="S34" s="44"/>
      <c r="T34" s="44"/>
      <c r="U34" s="44"/>
    </row>
    <row r="35" spans="1:21" ht="16.75" customHeight="1" x14ac:dyDescent="0.25">
      <c r="A35" s="102">
        <v>13</v>
      </c>
      <c r="B35" s="47">
        <v>19</v>
      </c>
      <c r="C35" s="48">
        <f>VLOOKUP(B35,[1]список!_xlnm.Print_Area,3)</f>
        <v>10066198541</v>
      </c>
      <c r="D35" s="49" t="str">
        <f>VLOOKUP(B35,[1]список!_xlnm.Print_Area,2)</f>
        <v>СТЕНЕНКО Вячеслав Витальевич</v>
      </c>
      <c r="E35" s="50">
        <f>VLOOKUP(B35,[1]список!_xlnm.Print_Area,4)</f>
        <v>34436</v>
      </c>
      <c r="F35" s="48" t="str">
        <f>VLOOKUP(B35,[1]список!_xlnm.Print_Area,5)</f>
        <v>КМС</v>
      </c>
      <c r="G35" s="48" t="str">
        <f>VLOOKUP(B35,[1]список!_xlnm.Print_Area,6)</f>
        <v>Ростовская область</v>
      </c>
      <c r="H35" s="51">
        <v>50.34</v>
      </c>
      <c r="I35" s="52">
        <v>13</v>
      </c>
      <c r="J35" s="51"/>
      <c r="K35" s="51"/>
      <c r="L35" s="51">
        <f t="shared" si="0"/>
        <v>0</v>
      </c>
      <c r="M35" s="104"/>
      <c r="N35" s="54" t="s">
        <v>45</v>
      </c>
      <c r="P35" s="43"/>
      <c r="Q35" s="42"/>
      <c r="R35" s="42"/>
      <c r="S35" s="44"/>
      <c r="T35" s="44"/>
      <c r="U35" s="44"/>
    </row>
    <row r="36" spans="1:21" ht="16.75" customHeight="1" x14ac:dyDescent="0.25">
      <c r="A36" s="102">
        <v>14</v>
      </c>
      <c r="B36" s="47">
        <v>9</v>
      </c>
      <c r="C36" s="48">
        <f>VLOOKUP(B36,[1]список!_xlnm.Print_Area,3)</f>
        <v>10130778919</v>
      </c>
      <c r="D36" s="49" t="str">
        <f>VLOOKUP(B36,[1]список!_xlnm.Print_Area,2)</f>
        <v>РУДАКОВ Артём Тимофеевич</v>
      </c>
      <c r="E36" s="50">
        <f>VLOOKUP(B36,[1]список!_xlnm.Print_Area,4)</f>
        <v>38065</v>
      </c>
      <c r="F36" s="48" t="str">
        <f>VLOOKUP(B36,[1]список!_xlnm.Print_Area,5)</f>
        <v>МС</v>
      </c>
      <c r="G36" s="48" t="str">
        <f>VLOOKUP(B36,[1]список!_xlnm.Print_Area,6)</f>
        <v>Красноярский край</v>
      </c>
      <c r="H36" s="51">
        <v>46.88</v>
      </c>
      <c r="I36" s="52">
        <v>14</v>
      </c>
      <c r="J36" s="51"/>
      <c r="K36" s="51"/>
      <c r="L36" s="51">
        <f t="shared" si="0"/>
        <v>0</v>
      </c>
      <c r="M36" s="104"/>
      <c r="N36" s="54" t="s">
        <v>45</v>
      </c>
      <c r="P36" s="43"/>
      <c r="Q36" s="42"/>
      <c r="R36" s="42"/>
      <c r="S36" s="44"/>
      <c r="T36" s="44"/>
      <c r="U36" s="44"/>
    </row>
    <row r="37" spans="1:21" ht="16.75" customHeight="1" x14ac:dyDescent="0.25">
      <c r="A37" s="102">
        <v>15</v>
      </c>
      <c r="B37" s="47">
        <v>21</v>
      </c>
      <c r="C37" s="48">
        <f>VLOOKUP(B37,[1]список!_xlnm.Print_Area,3)</f>
        <v>10129838019</v>
      </c>
      <c r="D37" s="49" t="str">
        <f>VLOOKUP(B37,[1]список!_xlnm.Print_Area,2)</f>
        <v>СОРОКО Роман Максимович</v>
      </c>
      <c r="E37" s="50">
        <f>VLOOKUP(B37,[1]список!_xlnm.Print_Area,4)</f>
        <v>38518</v>
      </c>
      <c r="F37" s="48" t="str">
        <f>VLOOKUP(B37,[1]список!_xlnm.Print_Area,5)</f>
        <v>КМС</v>
      </c>
      <c r="G37" s="48" t="str">
        <f>VLOOKUP(B37,[1]список!_xlnm.Print_Area,6)</f>
        <v>Санкт-Петербург</v>
      </c>
      <c r="H37" s="51">
        <v>46.75</v>
      </c>
      <c r="I37" s="52">
        <v>15</v>
      </c>
      <c r="J37" s="51"/>
      <c r="K37" s="51"/>
      <c r="L37" s="51">
        <f t="shared" si="0"/>
        <v>0</v>
      </c>
      <c r="M37" s="104"/>
      <c r="N37" s="54" t="s">
        <v>45</v>
      </c>
      <c r="P37" s="43"/>
      <c r="Q37" s="42"/>
      <c r="R37" s="42"/>
      <c r="S37" s="44"/>
      <c r="T37" s="44"/>
      <c r="U37" s="44"/>
    </row>
    <row r="38" spans="1:21" ht="16.75" customHeight="1" x14ac:dyDescent="0.25">
      <c r="A38" s="102">
        <v>16</v>
      </c>
      <c r="B38" s="47">
        <v>15</v>
      </c>
      <c r="C38" s="48">
        <f>VLOOKUP(B38,[1]список!_xlnm.Print_Area,3)</f>
        <v>10116370678</v>
      </c>
      <c r="D38" s="49" t="str">
        <f>VLOOKUP(B38,[1]список!_xlnm.Print_Area,2)</f>
        <v>ЯКИМОВ Николай Дмитриевич</v>
      </c>
      <c r="E38" s="50">
        <f>VLOOKUP(B38,[1]список!_xlnm.Print_Area,4)</f>
        <v>39005</v>
      </c>
      <c r="F38" s="48" t="str">
        <f>VLOOKUP(B38,[1]список!_xlnm.Print_Area,5)</f>
        <v>МС</v>
      </c>
      <c r="G38" s="48" t="str">
        <f>VLOOKUP(B38,[1]список!_xlnm.Print_Area,6)</f>
        <v>Республика Татарстан</v>
      </c>
      <c r="H38" s="51">
        <v>45</v>
      </c>
      <c r="I38" s="52">
        <v>16</v>
      </c>
      <c r="J38" s="51"/>
      <c r="K38" s="51"/>
      <c r="L38" s="51">
        <f t="shared" si="0"/>
        <v>0</v>
      </c>
      <c r="M38" s="104"/>
      <c r="N38" s="54" t="s">
        <v>45</v>
      </c>
      <c r="P38" s="43"/>
      <c r="Q38" s="42"/>
      <c r="R38" s="42"/>
      <c r="S38" s="44"/>
      <c r="T38" s="44"/>
      <c r="U38" s="44"/>
    </row>
    <row r="39" spans="1:21" ht="16.75" customHeight="1" x14ac:dyDescent="0.25">
      <c r="A39" s="102">
        <v>17</v>
      </c>
      <c r="B39" s="47">
        <v>20</v>
      </c>
      <c r="C39" s="48">
        <f>VLOOKUP(B39,[1]список!_xlnm.Print_Area,3)</f>
        <v>10139700794</v>
      </c>
      <c r="D39" s="49" t="str">
        <f>VLOOKUP(B39,[1]список!_xlnm.Print_Area,2)</f>
        <v>ЧАЩИН Никита Исмоилович</v>
      </c>
      <c r="E39" s="50">
        <f>VLOOKUP(B39,[1]список!_xlnm.Print_Area,4)</f>
        <v>38349</v>
      </c>
      <c r="F39" s="48" t="str">
        <f>VLOOKUP(B39,[1]список!_xlnm.Print_Area,5)</f>
        <v>КМС</v>
      </c>
      <c r="G39" s="48" t="str">
        <f>VLOOKUP(B39,[1]список!_xlnm.Print_Area,6)</f>
        <v>Санкт-Петербург</v>
      </c>
      <c r="H39" s="51">
        <v>36.35</v>
      </c>
      <c r="I39" s="52">
        <v>17</v>
      </c>
      <c r="J39" s="51"/>
      <c r="K39" s="51"/>
      <c r="L39" s="51">
        <f t="shared" si="0"/>
        <v>0</v>
      </c>
      <c r="M39" s="105"/>
      <c r="N39" s="54" t="s">
        <v>45</v>
      </c>
      <c r="P39" s="43"/>
      <c r="Q39" s="42"/>
      <c r="R39" s="42"/>
      <c r="S39" s="44"/>
      <c r="T39" s="44"/>
      <c r="U39" s="44"/>
    </row>
    <row r="40" spans="1:21" ht="16.75" customHeight="1" x14ac:dyDescent="0.25">
      <c r="A40" s="102">
        <v>18</v>
      </c>
      <c r="B40" s="47">
        <v>24</v>
      </c>
      <c r="C40" s="48">
        <f>VLOOKUP(B40,[1]список!_xlnm.Print_Area,3)</f>
        <v>10129960378</v>
      </c>
      <c r="D40" s="49" t="str">
        <f>VLOOKUP(B40,[1]список!_xlnm.Print_Area,2)</f>
        <v>БАЕВ Кирилл Владимирович</v>
      </c>
      <c r="E40" s="50">
        <f>VLOOKUP(B40,[1]список!_xlnm.Print_Area,4)</f>
        <v>38890</v>
      </c>
      <c r="F40" s="48" t="str">
        <f>VLOOKUP(B40,[1]список!_xlnm.Print_Area,5)</f>
        <v>КМС</v>
      </c>
      <c r="G40" s="48" t="str">
        <f>VLOOKUP(B40,[1]список!_xlnm.Print_Area,6)</f>
        <v>Санкт-Петербург</v>
      </c>
      <c r="H40" s="51">
        <v>35.5</v>
      </c>
      <c r="I40" s="52">
        <v>18</v>
      </c>
      <c r="J40" s="51"/>
      <c r="K40" s="51"/>
      <c r="L40" s="51">
        <f t="shared" si="0"/>
        <v>0</v>
      </c>
      <c r="M40" s="105"/>
      <c r="N40" s="54" t="s">
        <v>45</v>
      </c>
      <c r="P40" s="43"/>
      <c r="Q40" s="42"/>
      <c r="R40" s="42"/>
      <c r="S40" s="44"/>
      <c r="T40" s="44"/>
      <c r="U40" s="44"/>
    </row>
    <row r="41" spans="1:21" ht="16.75" customHeight="1" x14ac:dyDescent="0.25">
      <c r="A41" s="102">
        <v>19</v>
      </c>
      <c r="B41" s="47">
        <v>10</v>
      </c>
      <c r="C41" s="48">
        <f>VLOOKUP(B41,[1]список!_xlnm.Print_Area,3)</f>
        <v>10140039284</v>
      </c>
      <c r="D41" s="49" t="str">
        <f>VLOOKUP(B41,[1]список!_xlnm.Print_Area,2)</f>
        <v>ГАЛКИН Дмитрий Александрович</v>
      </c>
      <c r="E41" s="50">
        <f>VLOOKUP(B41,[1]список!_xlnm.Print_Area,4)</f>
        <v>37933</v>
      </c>
      <c r="F41" s="48" t="str">
        <f>VLOOKUP(B41,[1]список!_xlnm.Print_Area,5)</f>
        <v>1 СР</v>
      </c>
      <c r="G41" s="48" t="str">
        <f>VLOOKUP(B41,[1]список!_xlnm.Print_Area,6)</f>
        <v>Московская область</v>
      </c>
      <c r="H41" s="51">
        <v>34.6</v>
      </c>
      <c r="I41" s="52">
        <v>19</v>
      </c>
      <c r="J41" s="51"/>
      <c r="K41" s="51"/>
      <c r="L41" s="51">
        <f t="shared" si="0"/>
        <v>0</v>
      </c>
      <c r="M41" s="105"/>
      <c r="N41" s="54" t="s">
        <v>45</v>
      </c>
      <c r="P41" s="43"/>
      <c r="Q41" s="42"/>
      <c r="R41" s="42"/>
      <c r="S41" s="44"/>
      <c r="T41" s="44"/>
      <c r="U41" s="44"/>
    </row>
    <row r="42" spans="1:21" ht="16.75" customHeight="1" x14ac:dyDescent="0.25">
      <c r="A42" s="102">
        <v>20</v>
      </c>
      <c r="B42" s="47">
        <v>8</v>
      </c>
      <c r="C42" s="48">
        <f>VLOOKUP(B42,[1]список!_xlnm.Print_Area,3)</f>
        <v>10141568753</v>
      </c>
      <c r="D42" s="49" t="str">
        <f>VLOOKUP(B42,[1]список!_xlnm.Print_Area,2)</f>
        <v>ШАВАНОВ Роман Дмитриевич</v>
      </c>
      <c r="E42" s="50">
        <f>VLOOKUP(B42,[1]список!_xlnm.Print_Area,4)</f>
        <v>38603</v>
      </c>
      <c r="F42" s="48" t="str">
        <f>VLOOKUP(B42,[1]список!_xlnm.Print_Area,5)</f>
        <v>КМС</v>
      </c>
      <c r="G42" s="48" t="str">
        <f>VLOOKUP(B42,[1]список!_xlnm.Print_Area,6)</f>
        <v>Красноярский край</v>
      </c>
      <c r="H42" s="51">
        <v>34.299999999999997</v>
      </c>
      <c r="I42" s="52">
        <v>20</v>
      </c>
      <c r="J42" s="51"/>
      <c r="K42" s="51"/>
      <c r="L42" s="51">
        <f t="shared" si="0"/>
        <v>0</v>
      </c>
      <c r="M42" s="105"/>
      <c r="N42" s="54" t="s">
        <v>45</v>
      </c>
      <c r="P42" s="43"/>
      <c r="Q42" s="42"/>
      <c r="R42" s="42"/>
      <c r="S42" s="44"/>
      <c r="T42" s="44"/>
      <c r="U42" s="44"/>
    </row>
    <row r="43" spans="1:21" ht="16.75" customHeight="1" x14ac:dyDescent="0.25">
      <c r="A43" s="102">
        <v>21</v>
      </c>
      <c r="B43" s="47">
        <v>22</v>
      </c>
      <c r="C43" s="48">
        <f>VLOOKUP(B43,[1]список!_xlnm.Print_Area,3)</f>
        <v>10140712830</v>
      </c>
      <c r="D43" s="49" t="str">
        <f>VLOOKUP(B43,[1]список!_xlnm.Print_Area,2)</f>
        <v>ДОЛБИЛОВ Александр Сергеевич</v>
      </c>
      <c r="E43" s="50">
        <f>VLOOKUP(B43,[1]список!_xlnm.Print_Area,4)</f>
        <v>38701</v>
      </c>
      <c r="F43" s="48" t="str">
        <f>VLOOKUP(B43,[1]список!_xlnm.Print_Area,5)</f>
        <v>КМС</v>
      </c>
      <c r="G43" s="48" t="str">
        <f>VLOOKUP(B43,[1]список!_xlnm.Print_Area,6)</f>
        <v>Санкт-Петербург</v>
      </c>
      <c r="H43" s="51">
        <v>32.799999999999997</v>
      </c>
      <c r="I43" s="52">
        <v>21</v>
      </c>
      <c r="J43" s="51"/>
      <c r="K43" s="51"/>
      <c r="L43" s="51">
        <f t="shared" si="0"/>
        <v>0</v>
      </c>
      <c r="M43" s="105"/>
      <c r="N43" s="54" t="s">
        <v>45</v>
      </c>
      <c r="P43" s="43"/>
      <c r="Q43" s="42"/>
      <c r="R43" s="42"/>
      <c r="S43" s="44"/>
      <c r="T43" s="44"/>
      <c r="U43" s="44"/>
    </row>
    <row r="44" spans="1:21" ht="16.75" customHeight="1" x14ac:dyDescent="0.25">
      <c r="A44" s="102">
        <v>22</v>
      </c>
      <c r="B44" s="47">
        <v>7</v>
      </c>
      <c r="C44" s="48">
        <f>VLOOKUP(B44,[1]список!_xlnm.Print_Area,3)</f>
        <v>10084682192</v>
      </c>
      <c r="D44" s="49" t="str">
        <f>VLOOKUP(B44,[1]список!_xlnm.Print_Area,2)</f>
        <v>ИСАКОВ Никита Викторович</v>
      </c>
      <c r="E44" s="50">
        <f>VLOOKUP(B44,[1]список!_xlnm.Print_Area,4)</f>
        <v>35954</v>
      </c>
      <c r="F44" s="48" t="str">
        <f>VLOOKUP(B44,[1]список!_xlnm.Print_Area,5)</f>
        <v>КМС</v>
      </c>
      <c r="G44" s="48" t="str">
        <f>VLOOKUP(B44,[1]список!_xlnm.Print_Area,6)</f>
        <v>Красноярский край</v>
      </c>
      <c r="H44" s="51">
        <v>20.2</v>
      </c>
      <c r="I44" s="52">
        <v>22</v>
      </c>
      <c r="J44" s="51"/>
      <c r="K44" s="51"/>
      <c r="L44" s="51">
        <f t="shared" si="0"/>
        <v>0</v>
      </c>
      <c r="M44" s="105"/>
      <c r="N44" s="54" t="s">
        <v>45</v>
      </c>
      <c r="P44" s="43"/>
      <c r="Q44" s="42"/>
      <c r="R44" s="42"/>
      <c r="S44" s="44"/>
      <c r="T44" s="44"/>
      <c r="U44" s="44"/>
    </row>
    <row r="45" spans="1:21" ht="16.75" customHeight="1" x14ac:dyDescent="0.25">
      <c r="A45" s="102">
        <v>23</v>
      </c>
      <c r="B45" s="47">
        <v>18</v>
      </c>
      <c r="C45" s="48">
        <f>VLOOKUP(B45,[1]список!_xlnm.Print_Area,3)</f>
        <v>10151797304</v>
      </c>
      <c r="D45" s="49" t="str">
        <f>VLOOKUP(B45,[1]список!_xlnm.Print_Area,2)</f>
        <v>МИЩЕРСКИЙ Руслан Васильевич</v>
      </c>
      <c r="E45" s="50">
        <f>VLOOKUP(B45,[1]список!_xlnm.Print_Area,4)</f>
        <v>38760</v>
      </c>
      <c r="F45" s="48" t="str">
        <f>VLOOKUP(B45,[1]список!_xlnm.Print_Area,5)</f>
        <v>1 СР</v>
      </c>
      <c r="G45" s="48" t="str">
        <f>VLOOKUP(B45,[1]список!_xlnm.Print_Area,6)</f>
        <v>Ростовская область</v>
      </c>
      <c r="H45" s="51">
        <v>11.8</v>
      </c>
      <c r="I45" s="52">
        <v>23</v>
      </c>
      <c r="J45" s="51"/>
      <c r="K45" s="51"/>
      <c r="L45" s="51">
        <f t="shared" si="0"/>
        <v>0</v>
      </c>
      <c r="M45" s="105"/>
      <c r="N45" s="54" t="s">
        <v>45</v>
      </c>
      <c r="P45" s="43"/>
      <c r="Q45" s="42"/>
      <c r="R45" s="42"/>
      <c r="S45" s="44"/>
      <c r="T45" s="44"/>
      <c r="U45" s="44"/>
    </row>
    <row r="46" spans="1:21" ht="16.75" customHeight="1" x14ac:dyDescent="0.25">
      <c r="A46" s="102" t="s">
        <v>68</v>
      </c>
      <c r="B46" s="47">
        <v>3</v>
      </c>
      <c r="C46" s="48">
        <f>VLOOKUP(B46,[1]список!_xlnm.Print_Area,3)</f>
        <v>10137629341</v>
      </c>
      <c r="D46" s="49" t="str">
        <f>VLOOKUP(B46,[1]список!_xlnm.Print_Area,2)</f>
        <v>КОЛДАЕВ Юрий Константинович</v>
      </c>
      <c r="E46" s="50">
        <f>VLOOKUP(B46,[1]список!_xlnm.Print_Area,4)</f>
        <v>38873</v>
      </c>
      <c r="F46" s="48" t="str">
        <f>VLOOKUP(B46,[1]список!_xlnm.Print_Area,5)</f>
        <v>КМС</v>
      </c>
      <c r="G46" s="48" t="str">
        <f>VLOOKUP(B46,[1]список!_xlnm.Print_Area,6)</f>
        <v>г.Москва</v>
      </c>
      <c r="H46" s="51"/>
      <c r="I46" s="52"/>
      <c r="J46" s="51"/>
      <c r="K46" s="51"/>
      <c r="L46" s="51"/>
      <c r="M46" s="105"/>
      <c r="N46" s="106"/>
      <c r="P46" s="43"/>
      <c r="Q46" s="42"/>
      <c r="R46" s="42"/>
      <c r="S46" s="44"/>
      <c r="T46" s="44"/>
      <c r="U46" s="44"/>
    </row>
    <row r="47" spans="1:21" s="108" customFormat="1" ht="16.75" customHeight="1" x14ac:dyDescent="0.25">
      <c r="A47" s="102" t="s">
        <v>68</v>
      </c>
      <c r="B47" s="47">
        <v>1</v>
      </c>
      <c r="C47" s="48">
        <f>VLOOKUP(B47,[1]список!_xlnm.Print_Area,3)</f>
        <v>10066198642</v>
      </c>
      <c r="D47" s="49" t="str">
        <f>VLOOKUP(B47,[1]список!_xlnm.Print_Area,2)</f>
        <v>ПАВЛЕНКО Петр Дмитриевич</v>
      </c>
      <c r="E47" s="50">
        <f>VLOOKUP(B47,[1]список!_xlnm.Print_Area,4)</f>
        <v>38728</v>
      </c>
      <c r="F47" s="48" t="str">
        <f>VLOOKUP(B47,[1]список!_xlnm.Print_Area,5)</f>
        <v>КМС</v>
      </c>
      <c r="G47" s="48" t="str">
        <f>VLOOKUP(B47,[1]список!_xlnm.Print_Area,6)</f>
        <v>г.Москва</v>
      </c>
      <c r="H47" s="51"/>
      <c r="I47" s="52"/>
      <c r="J47" s="51"/>
      <c r="K47" s="51"/>
      <c r="L47" s="51"/>
      <c r="M47" s="107"/>
      <c r="N47" s="54"/>
      <c r="Q47" s="109"/>
      <c r="R47" s="109"/>
      <c r="S47" s="110"/>
      <c r="T47" s="110"/>
      <c r="U47" s="110"/>
    </row>
    <row r="48" spans="1:21" ht="7.5" customHeight="1" thickBot="1" x14ac:dyDescent="0.35">
      <c r="A48" s="58"/>
      <c r="B48" s="57"/>
      <c r="C48" s="58"/>
      <c r="D48" s="59"/>
      <c r="E48" s="60"/>
      <c r="F48" s="61"/>
      <c r="G48" s="60"/>
      <c r="H48" s="62"/>
      <c r="I48" s="63"/>
      <c r="J48" s="63"/>
      <c r="K48" s="63"/>
      <c r="L48" s="62"/>
      <c r="M48" s="63"/>
      <c r="N48" s="63"/>
      <c r="P48" s="43"/>
      <c r="Q48" s="42"/>
      <c r="R48" s="42"/>
      <c r="S48" s="44"/>
      <c r="T48" s="44"/>
      <c r="U48" s="44"/>
    </row>
    <row r="49" spans="1:21" ht="15" thickTop="1" x14ac:dyDescent="0.25">
      <c r="A49" s="118" t="s">
        <v>46</v>
      </c>
      <c r="B49" s="119"/>
      <c r="C49" s="119"/>
      <c r="D49" s="119"/>
      <c r="E49" s="65"/>
      <c r="F49" s="65"/>
      <c r="G49" s="119" t="s">
        <v>47</v>
      </c>
      <c r="H49" s="119"/>
      <c r="I49" s="119"/>
      <c r="J49" s="119"/>
      <c r="K49" s="119"/>
      <c r="L49" s="119"/>
      <c r="M49" s="119"/>
      <c r="N49" s="120"/>
      <c r="P49" s="43"/>
      <c r="Q49" s="42"/>
      <c r="R49" s="42"/>
      <c r="S49" s="44"/>
      <c r="T49" s="44"/>
      <c r="U49" s="44"/>
    </row>
    <row r="50" spans="1:21" ht="14.5" x14ac:dyDescent="0.25">
      <c r="A50" s="66" t="s">
        <v>48</v>
      </c>
      <c r="B50" s="67"/>
      <c r="C50" s="68"/>
      <c r="D50" s="69"/>
      <c r="E50" s="70"/>
      <c r="F50" s="70"/>
      <c r="G50" s="71" t="s">
        <v>49</v>
      </c>
      <c r="H50" s="72" cm="1">
        <f t="array" ref="H50">SUM(1/COUNTIF(G23:G47,G23:G47))</f>
        <v>10.000000000000002</v>
      </c>
      <c r="I50" s="73"/>
      <c r="J50" s="74"/>
      <c r="K50" s="74"/>
      <c r="L50" s="75"/>
      <c r="M50" s="71" t="s">
        <v>50</v>
      </c>
      <c r="N50" s="76">
        <f>COUNTIF(F$21:F145,"ЗМС")</f>
        <v>0</v>
      </c>
      <c r="P50" s="43"/>
      <c r="Q50" s="42"/>
      <c r="R50" s="42"/>
      <c r="S50" s="44"/>
      <c r="T50" s="44"/>
      <c r="U50" s="44"/>
    </row>
    <row r="51" spans="1:21" ht="14.5" x14ac:dyDescent="0.25">
      <c r="A51" s="66" t="s">
        <v>51</v>
      </c>
      <c r="B51" s="67"/>
      <c r="C51" s="77"/>
      <c r="D51" s="69"/>
      <c r="E51" s="78"/>
      <c r="F51" s="78"/>
      <c r="G51" s="71" t="s">
        <v>52</v>
      </c>
      <c r="H51" s="79">
        <v>25</v>
      </c>
      <c r="I51" s="80"/>
      <c r="J51" s="81"/>
      <c r="K51" s="81"/>
      <c r="L51" s="82"/>
      <c r="M51" s="71" t="s">
        <v>53</v>
      </c>
      <c r="N51" s="76">
        <f>COUNTIF(F$21:F145,"МСМК")</f>
        <v>1</v>
      </c>
      <c r="P51" s="43"/>
      <c r="Q51" s="42"/>
      <c r="R51" s="42"/>
      <c r="S51" s="44"/>
      <c r="T51" s="44"/>
      <c r="U51" s="44"/>
    </row>
    <row r="52" spans="1:21" ht="14.5" x14ac:dyDescent="0.25">
      <c r="A52" s="66" t="s">
        <v>54</v>
      </c>
      <c r="B52" s="67"/>
      <c r="C52" s="67"/>
      <c r="D52" s="69"/>
      <c r="E52" s="78"/>
      <c r="F52" s="78"/>
      <c r="G52" s="71" t="s">
        <v>55</v>
      </c>
      <c r="H52" s="79">
        <v>25</v>
      </c>
      <c r="I52" s="80"/>
      <c r="J52" s="81"/>
      <c r="K52" s="81"/>
      <c r="L52" s="82"/>
      <c r="M52" s="71" t="s">
        <v>42</v>
      </c>
      <c r="N52" s="76">
        <f>COUNTIF(F$21:F66,"МС")</f>
        <v>9</v>
      </c>
      <c r="P52" s="43"/>
      <c r="Q52" s="42"/>
      <c r="R52" s="42"/>
      <c r="S52" s="44"/>
      <c r="T52" s="44"/>
      <c r="U52" s="44"/>
    </row>
    <row r="53" spans="1:21" ht="14.5" x14ac:dyDescent="0.25">
      <c r="A53" s="66" t="s">
        <v>56</v>
      </c>
      <c r="B53" s="67"/>
      <c r="C53" s="67"/>
      <c r="D53" s="69"/>
      <c r="E53" s="78"/>
      <c r="F53" s="78"/>
      <c r="G53" s="71" t="s">
        <v>57</v>
      </c>
      <c r="H53" s="79">
        <f>COUNT(A23:A47)</f>
        <v>23</v>
      </c>
      <c r="I53" s="80"/>
      <c r="J53" s="81"/>
      <c r="K53" s="81"/>
      <c r="L53" s="82"/>
      <c r="M53" s="71" t="s">
        <v>44</v>
      </c>
      <c r="N53" s="76">
        <f>COUNTIF(F$20:F66,"КМС")</f>
        <v>12</v>
      </c>
      <c r="P53" s="43"/>
      <c r="Q53" s="42"/>
      <c r="R53" s="42"/>
      <c r="S53" s="44"/>
      <c r="T53" s="44"/>
      <c r="U53" s="44"/>
    </row>
    <row r="54" spans="1:21" ht="14.5" x14ac:dyDescent="0.25">
      <c r="A54" s="83"/>
      <c r="B54" s="67"/>
      <c r="C54" s="67"/>
      <c r="D54" s="69"/>
      <c r="G54" s="71" t="s">
        <v>58</v>
      </c>
      <c r="H54" s="79">
        <f>COUNTIF(A23:A47,"НФ")</f>
        <v>0</v>
      </c>
      <c r="I54" s="80"/>
      <c r="J54" s="81"/>
      <c r="K54" s="81"/>
      <c r="L54" s="82"/>
      <c r="M54" s="71" t="s">
        <v>59</v>
      </c>
      <c r="N54" s="76">
        <f>COUNTIF(F$23:F144,"1 СР")</f>
        <v>3</v>
      </c>
      <c r="P54" s="43"/>
      <c r="Q54" s="42"/>
      <c r="R54" s="42"/>
      <c r="S54" s="44"/>
      <c r="T54" s="44"/>
      <c r="U54" s="44"/>
    </row>
    <row r="55" spans="1:21" ht="14.5" x14ac:dyDescent="0.25">
      <c r="A55" s="84"/>
      <c r="B55" s="31"/>
      <c r="C55" s="30"/>
      <c r="D55" s="69"/>
      <c r="G55" s="71" t="s">
        <v>60</v>
      </c>
      <c r="H55" s="79">
        <f>COUNTIF(A23:A47,"ДСКВ")</f>
        <v>0</v>
      </c>
      <c r="I55" s="80"/>
      <c r="J55" s="81"/>
      <c r="K55" s="81"/>
      <c r="L55" s="82"/>
      <c r="M55" s="71" t="s">
        <v>61</v>
      </c>
      <c r="N55" s="76">
        <f>COUNTIF(F$23:F144,"2 СР")</f>
        <v>0</v>
      </c>
    </row>
    <row r="56" spans="1:21" ht="14.5" x14ac:dyDescent="0.25">
      <c r="A56" s="85"/>
      <c r="B56" s="67"/>
      <c r="C56" s="67"/>
      <c r="D56" s="69"/>
      <c r="E56" s="78"/>
      <c r="F56" s="78"/>
      <c r="G56" s="71" t="s">
        <v>62</v>
      </c>
      <c r="H56" s="79">
        <f>COUNTIF(A23:A47,"НС")</f>
        <v>2</v>
      </c>
      <c r="I56" s="86"/>
      <c r="J56" s="87"/>
      <c r="K56" s="87"/>
      <c r="L56" s="88"/>
      <c r="M56" s="71" t="s">
        <v>63</v>
      </c>
      <c r="N56" s="76">
        <f>COUNTIF(F$23:F144,"3 СР")</f>
        <v>0</v>
      </c>
    </row>
    <row r="57" spans="1:21" ht="5.25" customHeight="1" x14ac:dyDescent="0.25">
      <c r="A57" s="85"/>
      <c r="B57" s="67"/>
      <c r="C57" s="67"/>
      <c r="D57" s="67"/>
      <c r="E57" s="67"/>
      <c r="F57" s="67"/>
      <c r="G57" s="31"/>
      <c r="H57" s="89"/>
      <c r="I57" s="89"/>
      <c r="J57" s="89"/>
      <c r="K57" s="89"/>
      <c r="L57" s="89"/>
      <c r="M57" s="90"/>
      <c r="N57" s="91"/>
    </row>
    <row r="58" spans="1:21" ht="15.5" x14ac:dyDescent="0.25">
      <c r="A58" s="92"/>
      <c r="B58" s="93"/>
      <c r="C58" s="93"/>
      <c r="D58" s="121" t="s">
        <v>64</v>
      </c>
      <c r="E58" s="121"/>
      <c r="F58" s="121"/>
      <c r="G58" s="121" t="s">
        <v>65</v>
      </c>
      <c r="H58" s="121"/>
      <c r="I58" s="121"/>
      <c r="J58" s="94"/>
      <c r="K58" s="94"/>
      <c r="L58" s="121" t="str">
        <f>A19</f>
        <v>СУДЬЯ НА ФИНИШЕ:</v>
      </c>
      <c r="M58" s="121"/>
      <c r="N58" s="122"/>
    </row>
    <row r="59" spans="1:21" x14ac:dyDescent="0.25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</row>
    <row r="60" spans="1:21" x14ac:dyDescent="0.25">
      <c r="A60" s="95"/>
      <c r="D60" s="96"/>
      <c r="E60" s="96"/>
      <c r="F60" s="96"/>
      <c r="G60" s="96"/>
      <c r="H60" s="34"/>
      <c r="I60" s="96"/>
      <c r="J60" s="96"/>
      <c r="K60" s="96"/>
      <c r="L60" s="34"/>
      <c r="M60" s="96"/>
      <c r="N60" s="97"/>
    </row>
    <row r="61" spans="1:21" x14ac:dyDescent="0.25">
      <c r="A61" s="95"/>
      <c r="D61" s="96"/>
      <c r="E61" s="96"/>
      <c r="F61" s="96"/>
      <c r="G61" s="96"/>
      <c r="H61" s="34"/>
      <c r="I61" s="96"/>
      <c r="J61" s="96"/>
      <c r="K61" s="96"/>
      <c r="L61" s="34"/>
      <c r="M61" s="96"/>
      <c r="N61" s="97"/>
    </row>
    <row r="62" spans="1:21" x14ac:dyDescent="0.25">
      <c r="A62" s="95"/>
      <c r="D62" s="96"/>
      <c r="E62" s="96"/>
      <c r="F62" s="96"/>
      <c r="G62" s="96"/>
      <c r="H62" s="34"/>
      <c r="I62" s="96"/>
      <c r="J62" s="96"/>
      <c r="K62" s="96"/>
      <c r="L62" s="34"/>
      <c r="M62" s="96"/>
      <c r="N62" s="97"/>
    </row>
    <row r="63" spans="1:21" x14ac:dyDescent="0.25">
      <c r="A63" s="95"/>
      <c r="D63" s="96"/>
      <c r="E63" s="96"/>
      <c r="F63" s="96"/>
      <c r="G63" s="96"/>
      <c r="H63" s="34"/>
      <c r="I63" s="96"/>
      <c r="J63" s="96"/>
      <c r="K63" s="96"/>
      <c r="L63" s="34"/>
      <c r="M63" s="96"/>
      <c r="N63" s="97"/>
    </row>
    <row r="64" spans="1:21" x14ac:dyDescent="0.25">
      <c r="A64" s="95"/>
      <c r="D64" s="96"/>
      <c r="E64" s="96"/>
      <c r="F64" s="96"/>
      <c r="G64" s="96"/>
      <c r="H64" s="34"/>
      <c r="I64" s="96"/>
      <c r="J64" s="96"/>
      <c r="K64" s="96"/>
      <c r="L64" s="34"/>
      <c r="M64" s="96"/>
      <c r="N64" s="97"/>
    </row>
    <row r="65" spans="1:21" s="43" customFormat="1" ht="13.75" customHeight="1" thickBot="1" x14ac:dyDescent="0.3">
      <c r="A65" s="98"/>
      <c r="B65" s="99"/>
      <c r="C65" s="99"/>
      <c r="D65" s="114" t="str">
        <f>G17</f>
        <v xml:space="preserve">АНДРИЯНОВ А.С. (ВК, г. МОСКВА) </v>
      </c>
      <c r="E65" s="114"/>
      <c r="F65" s="114"/>
      <c r="G65" s="114" t="str">
        <f>G18</f>
        <v>СЛАБКОВСКАЯ В.Н. ( ВК, г. ОМСК)</v>
      </c>
      <c r="H65" s="114"/>
      <c r="I65" s="114"/>
      <c r="J65" s="100"/>
      <c r="K65" s="100"/>
      <c r="L65" s="114" t="str">
        <f>G19</f>
        <v xml:space="preserve">МАЛАХОВ Р.А. (1К, г. ИЖЕВСК) </v>
      </c>
      <c r="M65" s="114"/>
      <c r="N65" s="115"/>
      <c r="S65" s="101"/>
      <c r="T65" s="101"/>
      <c r="U65" s="101"/>
    </row>
    <row r="66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49:D49"/>
    <mergeCell ref="G49:N49"/>
    <mergeCell ref="D58:F58"/>
    <mergeCell ref="G58:I58"/>
    <mergeCell ref="L58:N58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59:E59"/>
    <mergeCell ref="F59:N59"/>
    <mergeCell ref="D65:F65"/>
    <mergeCell ref="G65:I65"/>
    <mergeCell ref="L65:N6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3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ЧР Женщины-оф.протокол</vt:lpstr>
      <vt:lpstr>ЧР Мужчины-оф.протокол</vt:lpstr>
      <vt:lpstr>'ЧР Женщины-оф.протокол'!Заголовки_для_печати</vt:lpstr>
      <vt:lpstr>'ЧР Мужчины-оф.протокол'!Заголовки_для_печати</vt:lpstr>
      <vt:lpstr>'ЧР Женщины-оф.протокол'!Область_печати</vt:lpstr>
      <vt:lpstr>'ЧР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2025-07-08T05:45:51Z</dcterms:created>
  <dcterms:modified xsi:type="dcterms:W3CDTF">2025-07-08T05:53:11Z</dcterms:modified>
</cp:coreProperties>
</file>