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ЧР. ПР 3-8.10.2024\на русбайк\"/>
    </mc:Choice>
  </mc:AlternateContent>
  <bookViews>
    <workbookView xWindow="0" yWindow="0" windowWidth="28800" windowHeight="12315"/>
  </bookViews>
  <sheets>
    <sheet name="гит 500 жен" sheetId="1" r:id="rId1"/>
  </sheets>
  <definedNames>
    <definedName name="_xlnm._FilterDatabase" localSheetId="0" hidden="1">'гит 500 жен'!$B$23:$O$36</definedName>
    <definedName name="_xlnm.Print_Area" localSheetId="0">'гит 500 жен'!$A$1:$M$54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3" i="1" l="1"/>
  <c r="H53" i="1"/>
  <c r="E53" i="1"/>
  <c r="H45" i="1"/>
  <c r="H44" i="1"/>
  <c r="H41" i="1" s="1"/>
  <c r="H40" i="1" s="1"/>
  <c r="K43" i="1"/>
  <c r="H43" i="1"/>
  <c r="H42" i="1"/>
  <c r="K40" i="1"/>
  <c r="K44" i="1" l="1"/>
  <c r="K39" i="1"/>
  <c r="K42" i="1"/>
  <c r="K41" i="1"/>
  <c r="K45" i="1"/>
</calcChain>
</file>

<file path=xl/sharedStrings.xml><?xml version="1.0" encoding="utf-8"?>
<sst xmlns="http://schemas.openxmlformats.org/spreadsheetml/2006/main" count="116" uniqueCount="78">
  <si>
    <t>Министерство спорта Российской федерации</t>
  </si>
  <si>
    <t>Федерация велосипедного спорта России</t>
  </si>
  <si>
    <t/>
  </si>
  <si>
    <t>ЧЕМПИОНАТ РОССИИ</t>
  </si>
  <si>
    <t>по велосипедному спорту</t>
  </si>
  <si>
    <t>ИТОГОВЫЙ ПРОТОКОЛ</t>
  </si>
  <si>
    <t>трек - гит с места 500 м</t>
  </si>
  <si>
    <t>Женщины</t>
  </si>
  <si>
    <t>МЕСТО ПРОВЕДЕНИЯ: г. Санкт-Петербург</t>
  </si>
  <si>
    <t>№ ВРВС: 0080271811С</t>
  </si>
  <si>
    <t>ДАТА ПРОВЕДЕНИЯ: 7 Октября 2024 года</t>
  </si>
  <si>
    <t>№ ЕКП 2024: 2008780019017470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</si>
  <si>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</si>
  <si>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</si>
  <si>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</si>
  <si>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велотрек "Локосфинкс" 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</si>
  <si>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</si>
  <si>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</si>
  <si>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</si>
  <si>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</si>
  <si>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</si>
  <si>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</si>
  <si>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</si>
  <si>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Михайлова И.Н. (ВК, Санкт-Петербург)</t>
  </si>
  <si>
    <t>ДИСТАНЦИЯ: ДЛИНА КРУГА/КРУГОВ</t>
  </si>
  <si>
    <t>0,250/2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</si>
  <si>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</si>
  <si>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</si>
  <si>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</si>
  <si>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</si>
  <si>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</si>
  <si>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</si>
  <si>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</si>
  <si>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250м</t>
  </si>
  <si>
    <t>250м-500м</t>
  </si>
  <si>
    <t>РЕЗУЛЬТАТ</t>
  </si>
  <si>
    <t>СКОРОСТЬ км/ч</t>
  </si>
  <si>
    <t>ВЫПОЛНЕНИЕ НТУ ЕВСК</t>
  </si>
  <si>
    <t>ПРИМЕЧАНИЕ</t>
  </si>
  <si>
    <t>ПОГОДНЫЕ УСЛОВИЯ</t>
  </si>
  <si>
    <t>СТАТИСТИКА ГОНКИ</t>
  </si>
  <si>
    <t>Температура: +25</t>
  </si>
  <si>
    <t>Субъектов РФ</t>
  </si>
  <si>
    <t>ЗМС</t>
  </si>
  <si>
    <t>Влажность: 65 %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</si>
  <si>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</si>
  <si>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</si>
  <si>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</si>
  <si>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</si>
  <si>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</si>
  <si>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</si>
  <si>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</si>
  <si>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</si>
  <si>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</si>
  <si>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</si>
  <si>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</si>
  <si>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</si>
  <si>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</si>
  <si>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</si>
  <si>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</si>
  <si>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</si>
  <si>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Бурлакова Яна</t>
  </si>
  <si>
    <t>Москва, Республика Удмуртия</t>
  </si>
  <si>
    <t>Богомолова Елизавета</t>
  </si>
  <si>
    <t>Москва</t>
  </si>
  <si>
    <t>Шмелева Дарья</t>
  </si>
  <si>
    <t>Антонова Наталия</t>
  </si>
  <si>
    <t>Санкт-Петербург</t>
  </si>
  <si>
    <t>Ващенко Полина</t>
  </si>
  <si>
    <t>Войнова Анастасия</t>
  </si>
  <si>
    <t>Солозобова Елизавета</t>
  </si>
  <si>
    <t>Даньшина Полина</t>
  </si>
  <si>
    <t>Андреева Ксения</t>
  </si>
  <si>
    <t>Тульская область</t>
  </si>
  <si>
    <t>Гончарова Ольга</t>
  </si>
  <si>
    <t>Новолодская Ангелина</t>
  </si>
  <si>
    <t>Валгонен Валерия</t>
  </si>
  <si>
    <t>Смирнова Диана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</si>
</sst>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.00"/>
    <numFmt numFmtId="165" formatCode="0.000"/>
    <numFmt numFmtId="166" formatCode="mm:ss.000"/>
    <numFmt numFmtId="167" formatCode="yyyy"/>
  </numFmts>
  <fonts count="20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 Cyr"/>
      <charset val="204"/>
    </font>
    <font>
      <sz val="9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153">
    <xf numFmtId="0" fontId="0" fillId="0" borderId="0" xfId="0"/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vertical="center"/>
    </xf>
    <xf numFmtId="2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7" fillId="0" borderId="14" xfId="0" applyNumberFormat="1" applyFont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14" fontId="2" fillId="0" borderId="20" xfId="0" applyNumberFormat="1" applyFont="1" applyBorder="1" applyAlignment="1">
      <alignment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vertical="center"/>
    </xf>
    <xf numFmtId="2" fontId="2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 wrapText="1"/>
    </xf>
    <xf numFmtId="14" fontId="11" fillId="0" borderId="27" xfId="1" applyNumberFormat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/>
    </xf>
    <xf numFmtId="164" fontId="11" fillId="0" borderId="16" xfId="1" applyNumberFormat="1" applyFont="1" applyFill="1" applyBorder="1" applyAlignment="1">
      <alignment horizontal="center" vertical="center" wrapText="1"/>
    </xf>
    <xf numFmtId="2" fontId="11" fillId="0" borderId="29" xfId="1" applyNumberFormat="1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15" fillId="0" borderId="27" xfId="0" applyFont="1" applyFill="1" applyBorder="1" applyAlignment="1">
      <alignment horizontal="left" vertical="center"/>
    </xf>
    <xf numFmtId="14" fontId="15" fillId="0" borderId="27" xfId="0" applyNumberFormat="1" applyFont="1" applyBorder="1" applyAlignment="1">
      <alignment horizontal="center" vertical="center"/>
    </xf>
    <xf numFmtId="14" fontId="15" fillId="0" borderId="27" xfId="0" applyNumberFormat="1" applyFont="1" applyBorder="1" applyAlignment="1">
      <alignment horizontal="center" vertical="center" wrapText="1"/>
    </xf>
    <xf numFmtId="165" fontId="14" fillId="0" borderId="27" xfId="0" applyNumberFormat="1" applyFont="1" applyBorder="1" applyAlignment="1">
      <alignment horizontal="center" vertical="center"/>
    </xf>
    <xf numFmtId="2" fontId="16" fillId="0" borderId="27" xfId="0" applyNumberFormat="1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166" fontId="14" fillId="0" borderId="27" xfId="0" applyNumberFormat="1" applyFont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8" fillId="0" borderId="3" xfId="2" applyFont="1" applyBorder="1" applyAlignment="1">
      <alignment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167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vertical="center" wrapText="1"/>
    </xf>
    <xf numFmtId="2" fontId="10" fillId="0" borderId="3" xfId="0" applyNumberFormat="1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6" fillId="3" borderId="32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49" fontId="2" fillId="0" borderId="27" xfId="0" applyNumberFormat="1" applyFont="1" applyBorder="1" applyAlignment="1">
      <alignment horizontal="left" vertical="center"/>
    </xf>
    <xf numFmtId="14" fontId="2" fillId="0" borderId="27" xfId="0" applyNumberFormat="1" applyFont="1" applyBorder="1" applyAlignment="1">
      <alignment vertical="center"/>
    </xf>
    <xf numFmtId="0" fontId="2" fillId="0" borderId="27" xfId="0" applyFont="1" applyBorder="1" applyAlignment="1">
      <alignment horizontal="left" vertical="center"/>
    </xf>
    <xf numFmtId="0" fontId="2" fillId="0" borderId="27" xfId="0" applyFont="1" applyBorder="1" applyAlignment="1">
      <alignment horizontal="right" vertical="center"/>
    </xf>
    <xf numFmtId="0" fontId="0" fillId="0" borderId="27" xfId="0" applyBorder="1"/>
    <xf numFmtId="49" fontId="2" fillId="0" borderId="27" xfId="0" applyNumberFormat="1" applyFont="1" applyBorder="1" applyAlignment="1">
      <alignment vertical="center"/>
    </xf>
    <xf numFmtId="9" fontId="2" fillId="0" borderId="27" xfId="0" applyNumberFormat="1" applyFont="1" applyBorder="1" applyAlignment="1">
      <alignment horizontal="left" vertical="center"/>
    </xf>
    <xf numFmtId="2" fontId="2" fillId="0" borderId="27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 wrapText="1"/>
    </xf>
    <xf numFmtId="0" fontId="11" fillId="3" borderId="27" xfId="1" applyFont="1" applyFill="1" applyBorder="1" applyAlignment="1">
      <alignment horizontal="center" vertical="center" wrapText="1"/>
    </xf>
    <xf numFmtId="14" fontId="11" fillId="3" borderId="23" xfId="1" applyNumberFormat="1" applyFont="1" applyFill="1" applyBorder="1" applyAlignment="1">
      <alignment horizontal="center" vertical="center" wrapText="1"/>
    </xf>
    <xf numFmtId="14" fontId="11" fillId="3" borderId="27" xfId="1" applyNumberFormat="1" applyFont="1" applyFill="1" applyBorder="1" applyAlignment="1">
      <alignment horizontal="center" vertical="center" wrapText="1"/>
    </xf>
    <xf numFmtId="0" fontId="9" fillId="3" borderId="23" xfId="1" applyFont="1" applyFill="1" applyBorder="1" applyAlignment="1">
      <alignment horizontal="center" vertical="center" wrapText="1"/>
    </xf>
    <xf numFmtId="0" fontId="9" fillId="3" borderId="27" xfId="1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164" fontId="11" fillId="3" borderId="23" xfId="1" applyNumberFormat="1" applyFont="1" applyFill="1" applyBorder="1" applyAlignment="1">
      <alignment horizontal="center" vertical="center" wrapText="1"/>
    </xf>
    <xf numFmtId="164" fontId="11" fillId="3" borderId="27" xfId="1" applyNumberFormat="1" applyFont="1" applyFill="1" applyBorder="1" applyAlignment="1">
      <alignment horizontal="center" vertical="center" wrapText="1"/>
    </xf>
    <xf numFmtId="2" fontId="11" fillId="3" borderId="23" xfId="1" applyNumberFormat="1" applyFont="1" applyFill="1" applyBorder="1" applyAlignment="1">
      <alignment horizontal="center" vertical="center" wrapText="1"/>
    </xf>
    <xf numFmtId="2" fontId="11" fillId="3" borderId="29" xfId="1" applyNumberFormat="1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3">
    <cellStyle name="Обычный" xfId="0" builtinId="0"/>
    <cellStyle name="Обычный_ID4938_RS_1" xfId="2"/>
    <cellStyle name="Обычный_Стартовый протокол Смирнов_20101106_Results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133350</xdr:rowOff>
    </xdr:from>
    <xdr:to>
      <xdr:col>2</xdr:col>
      <xdr:colOff>657225</xdr:colOff>
      <xdr:row>5</xdr:row>
      <xdr:rowOff>219075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3350"/>
          <a:ext cx="16764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152400</xdr:colOff>
      <xdr:row>0</xdr:row>
      <xdr:rowOff>123825</xdr:rowOff>
    </xdr:from>
    <xdr:to>
      <xdr:col>12</xdr:col>
      <xdr:colOff>219075</xdr:colOff>
      <xdr:row>5</xdr:row>
      <xdr:rowOff>76200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123825"/>
          <a:ext cx="676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352425</xdr:colOff>
      <xdr:row>46</xdr:row>
      <xdr:rowOff>95250</xdr:rowOff>
    </xdr:from>
    <xdr:to>
      <xdr:col>12</xdr:col>
      <xdr:colOff>323850</xdr:colOff>
      <xdr:row>52</xdr:row>
      <xdr:rowOff>76200</xdr:rowOff>
    </xdr:to>
    <xdr:pic>
      <xdr:nvPicPr>
        <xdr:cNvPr id="4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" y="11287125"/>
          <a:ext cx="1190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48</xdr:row>
      <xdr:rowOff>13935</xdr:rowOff>
    </xdr:from>
    <xdr:to>
      <xdr:col>9</xdr:col>
      <xdr:colOff>314325</xdr:colOff>
      <xdr:row>51</xdr:row>
      <xdr:rowOff>133350</xdr:rowOff>
    </xdr:to>
    <xdr:pic>
      <xdr:nvPicPr>
        <xdr:cNvPr id="5" name="Рисунок 4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1567760"/>
          <a:ext cx="895350" cy="605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561975</xdr:colOff>
      <xdr:row>47</xdr:row>
      <xdr:rowOff>19050</xdr:rowOff>
    </xdr:from>
    <xdr:to>
      <xdr:col>6</xdr:col>
      <xdr:colOff>476250</xdr:colOff>
      <xdr:row>52</xdr:row>
      <xdr:rowOff>152400</xdr:rowOff>
    </xdr:to>
    <xdr:pic>
      <xdr:nvPicPr>
        <xdr:cNvPr id="6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1410950"/>
          <a:ext cx="13335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abSelected="1" topLeftCell="A16" zoomScaleNormal="100" workbookViewId="0">
      <selection activeCell="E34" sqref="E34"/>
    </sheetView>
  </sheetViews>
  <sheetFormatPr defaultRowHeight="12.75" x14ac:dyDescent="0.2"/>
  <cols>
    <col min="3" max="3" width="12.42578125" customWidth="1"/>
    <col min="4" max="4" width="23.7109375" customWidth="1"/>
    <col min="5" max="5" width="12.140625" customWidth="1"/>
    <col min="7" max="7" width="19.140625" customWidth="1"/>
    <col min="10" max="10" width="10.28515625" customWidth="1"/>
    <col min="13" max="13" width="12.28515625" customWidth="1"/>
  </cols>
  <sheetData>
    <row r="1" spans="1:13" ht="21" x14ac:dyDescent="0.2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ht="21" x14ac:dyDescent="0.2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.75" customHeight="1" x14ac:dyDescent="0.2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3" ht="6.75" customHeight="1" x14ac:dyDescent="0.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5" spans="1:13" ht="6.75" customHeight="1" x14ac:dyDescent="0.2">
      <c r="A5" s="95" t="s">
        <v>2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</row>
    <row r="6" spans="1:13" ht="26.25" x14ac:dyDescent="0.2">
      <c r="A6" s="93" t="s">
        <v>3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</row>
    <row r="7" spans="1:13" ht="26.25" x14ac:dyDescent="0.2">
      <c r="A7" s="93" t="s">
        <v>4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</row>
    <row r="8" spans="1:13" ht="8.25" customHeight="1" thickBot="1" x14ac:dyDescent="0.25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</row>
    <row r="9" spans="1:13" ht="19.5" thickTop="1" x14ac:dyDescent="0.2">
      <c r="A9" s="100" t="s">
        <v>5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2"/>
    </row>
    <row r="10" spans="1:13" ht="18.75" x14ac:dyDescent="0.2">
      <c r="A10" s="103" t="s">
        <v>6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5"/>
    </row>
    <row r="11" spans="1:13" ht="18.75" x14ac:dyDescent="0.2">
      <c r="A11" s="106" t="s">
        <v>7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21" x14ac:dyDescent="0.2">
      <c r="A12" s="109" t="s">
        <v>2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15.75" x14ac:dyDescent="0.2">
      <c r="A13" s="112" t="s">
        <v>8</v>
      </c>
      <c r="B13" s="113"/>
      <c r="C13" s="113"/>
      <c r="D13" s="113"/>
      <c r="E13" s="1"/>
      <c r="F13" s="2"/>
      <c r="G13" s="3"/>
      <c r="H13" s="4"/>
      <c r="I13" s="4"/>
      <c r="J13" s="5"/>
      <c r="K13" s="6"/>
      <c r="L13" s="7"/>
      <c r="M13" s="8" t="s">
        <v>9</v>
      </c>
    </row>
    <row r="14" spans="1:13" ht="15.75" x14ac:dyDescent="0.2">
      <c r="A14" s="114" t="s">
        <v>10</v>
      </c>
      <c r="B14" s="115"/>
      <c r="C14" s="115"/>
      <c r="D14" s="115"/>
      <c r="E14" s="9"/>
      <c r="F14" s="10"/>
      <c r="G14" s="11"/>
      <c r="H14" s="12"/>
      <c r="I14" s="12"/>
      <c r="J14" s="13"/>
      <c r="K14" s="14"/>
      <c r="L14" s="15"/>
      <c r="M14" s="16" t="s">
        <v>11</v>
      </c>
    </row>
    <row r="15" spans="1:13" ht="15" x14ac:dyDescent="0.2">
      <c r="A15" s="116" t="s">
        <v>12</v>
      </c>
      <c r="B15" s="117"/>
      <c r="C15" s="117"/>
      <c r="D15" s="117"/>
      <c r="E15" s="117"/>
      <c r="F15" s="117"/>
      <c r="G15" s="118"/>
      <c r="H15" s="119" t="s">
        <v>13</v>
      </c>
      <c r="I15" s="120"/>
      <c r="J15" s="120"/>
      <c r="K15" s="120"/>
      <c r="L15" s="120"/>
      <c r="M15" s="121"/>
    </row>
    <row r="16" spans="1:13" ht="15" x14ac:dyDescent="0.2">
      <c r="A16" s="17" t="s">
        <v>14</v>
      </c>
      <c r="B16" s="18"/>
      <c r="C16" s="18"/>
      <c r="D16" s="19"/>
      <c r="E16" s="20" t="s">
        <v>2</v>
      </c>
      <c r="F16" s="19"/>
      <c r="G16" s="20"/>
      <c r="H16" s="96" t="s">
        <v>15</v>
      </c>
      <c r="I16" s="97"/>
      <c r="J16" s="97"/>
      <c r="K16" s="97"/>
      <c r="L16" s="97"/>
      <c r="M16" s="98"/>
    </row>
    <row r="17" spans="1:15" ht="15" x14ac:dyDescent="0.2">
      <c r="A17" s="17" t="s">
        <v>16</v>
      </c>
      <c r="B17" s="18"/>
      <c r="C17" s="18"/>
      <c r="D17" s="20"/>
      <c r="E17" s="21"/>
      <c r="F17" s="19"/>
      <c r="G17" s="22" t="s">
        <v>17</v>
      </c>
      <c r="H17" s="96" t="s">
        <v>18</v>
      </c>
      <c r="I17" s="97"/>
      <c r="J17" s="97"/>
      <c r="K17" s="97"/>
      <c r="L17" s="97"/>
      <c r="M17" s="98"/>
    </row>
    <row r="18" spans="1:15" ht="15" x14ac:dyDescent="0.2">
      <c r="A18" s="17" t="s">
        <v>19</v>
      </c>
      <c r="B18" s="18"/>
      <c r="C18" s="18"/>
      <c r="D18" s="20"/>
      <c r="E18" s="21"/>
      <c r="F18" s="19"/>
      <c r="G18" s="22" t="s">
        <v>20</v>
      </c>
      <c r="H18" s="96" t="s">
        <v>21</v>
      </c>
      <c r="I18" s="97"/>
      <c r="J18" s="97"/>
      <c r="K18" s="97"/>
      <c r="L18" s="97"/>
      <c r="M18" s="98"/>
    </row>
    <row r="19" spans="1:15" ht="16.5" thickBot="1" x14ac:dyDescent="0.25">
      <c r="A19" s="17" t="s">
        <v>22</v>
      </c>
      <c r="B19" s="23"/>
      <c r="C19" s="23"/>
      <c r="D19" s="24"/>
      <c r="E19" s="25"/>
      <c r="F19" s="24"/>
      <c r="G19" s="22" t="s">
        <v>23</v>
      </c>
      <c r="H19" s="26" t="s">
        <v>24</v>
      </c>
      <c r="I19" s="27"/>
      <c r="J19" s="28"/>
      <c r="K19" s="29">
        <v>0.5</v>
      </c>
      <c r="M19" s="30" t="s">
        <v>25</v>
      </c>
    </row>
    <row r="20" spans="1:15" ht="14.25" thickTop="1" thickBot="1" x14ac:dyDescent="0.25">
      <c r="A20" s="31"/>
      <c r="B20" s="32"/>
      <c r="C20" s="32"/>
      <c r="D20" s="33"/>
      <c r="E20" s="34"/>
      <c r="F20" s="33"/>
      <c r="G20" s="33"/>
      <c r="H20" s="35"/>
      <c r="I20" s="35"/>
      <c r="J20" s="36"/>
      <c r="K20" s="37"/>
      <c r="L20" s="33"/>
      <c r="M20" s="38"/>
    </row>
    <row r="21" spans="1:15" ht="13.5" thickTop="1" x14ac:dyDescent="0.2">
      <c r="A21" s="122" t="s">
        <v>26</v>
      </c>
      <c r="B21" s="124" t="s">
        <v>27</v>
      </c>
      <c r="C21" s="124" t="s">
        <v>28</v>
      </c>
      <c r="D21" s="124" t="s">
        <v>29</v>
      </c>
      <c r="E21" s="126" t="s">
        <v>30</v>
      </c>
      <c r="F21" s="124" t="s">
        <v>31</v>
      </c>
      <c r="G21" s="128" t="s">
        <v>32</v>
      </c>
      <c r="H21" s="130" t="s">
        <v>33</v>
      </c>
      <c r="I21" s="130" t="s">
        <v>34</v>
      </c>
      <c r="J21" s="132" t="s">
        <v>35</v>
      </c>
      <c r="K21" s="134" t="s">
        <v>36</v>
      </c>
      <c r="L21" s="136" t="s">
        <v>37</v>
      </c>
      <c r="M21" s="138" t="s">
        <v>38</v>
      </c>
    </row>
    <row r="22" spans="1:15" x14ac:dyDescent="0.2">
      <c r="A22" s="123"/>
      <c r="B22" s="125"/>
      <c r="C22" s="125"/>
      <c r="D22" s="125"/>
      <c r="E22" s="127"/>
      <c r="F22" s="125"/>
      <c r="G22" s="129"/>
      <c r="H22" s="131"/>
      <c r="I22" s="131"/>
      <c r="J22" s="133"/>
      <c r="K22" s="135"/>
      <c r="L22" s="137"/>
      <c r="M22" s="139"/>
    </row>
    <row r="23" spans="1:15" ht="6.75" customHeight="1" x14ac:dyDescent="0.2">
      <c r="A23" s="39"/>
      <c r="B23" s="40"/>
      <c r="C23" s="40"/>
      <c r="D23" s="40"/>
      <c r="E23" s="41"/>
      <c r="F23" s="40"/>
      <c r="G23" s="42"/>
      <c r="H23" s="43"/>
      <c r="I23" s="43"/>
      <c r="J23" s="44"/>
      <c r="K23" s="45"/>
      <c r="L23" s="46"/>
      <c r="M23" s="47"/>
    </row>
    <row r="24" spans="1:15" ht="30" customHeight="1" x14ac:dyDescent="0.2">
      <c r="A24" s="48">
        <v>1</v>
      </c>
      <c r="B24" s="49">
        <v>107</v>
      </c>
      <c r="C24" s="50">
        <v>10034919778</v>
      </c>
      <c r="D24" s="51" t="s">
        <v>61</v>
      </c>
      <c r="E24" s="52">
        <v>36739</v>
      </c>
      <c r="F24" s="52" t="s">
        <v>43</v>
      </c>
      <c r="G24" s="53" t="s">
        <v>62</v>
      </c>
      <c r="H24" s="54">
        <v>18.731000000000002</v>
      </c>
      <c r="I24" s="54">
        <v>14.302</v>
      </c>
      <c r="J24" s="58">
        <v>3.8461805555555558E-4</v>
      </c>
      <c r="K24" s="55">
        <v>54.490963581872663</v>
      </c>
      <c r="L24" s="56" t="s">
        <v>46</v>
      </c>
      <c r="M24" s="57"/>
      <c r="O24" s="58">
        <v>3.8461805555555558E-4</v>
      </c>
    </row>
    <row r="25" spans="1:15" ht="30" customHeight="1" x14ac:dyDescent="0.2">
      <c r="A25" s="48">
        <v>2</v>
      </c>
      <c r="B25" s="49">
        <v>112</v>
      </c>
      <c r="C25" s="50">
        <v>10078794700</v>
      </c>
      <c r="D25" s="51" t="s">
        <v>63</v>
      </c>
      <c r="E25" s="52">
        <v>37812</v>
      </c>
      <c r="F25" s="52" t="s">
        <v>48</v>
      </c>
      <c r="G25" s="52" t="s">
        <v>64</v>
      </c>
      <c r="H25" s="54">
        <v>19.198</v>
      </c>
      <c r="I25" s="54">
        <v>14.609000000000002</v>
      </c>
      <c r="J25" s="58">
        <v>3.9128472222222217E-4</v>
      </c>
      <c r="K25" s="55">
        <v>53.243411127872918</v>
      </c>
      <c r="L25" s="56" t="s">
        <v>46</v>
      </c>
      <c r="M25" s="57"/>
      <c r="O25" s="58">
        <v>3.9128472222222217E-4</v>
      </c>
    </row>
    <row r="26" spans="1:15" ht="30" customHeight="1" x14ac:dyDescent="0.2">
      <c r="A26" s="48">
        <v>3</v>
      </c>
      <c r="B26" s="49">
        <v>111</v>
      </c>
      <c r="C26" s="50">
        <v>10007272455</v>
      </c>
      <c r="D26" s="51" t="s">
        <v>65</v>
      </c>
      <c r="E26" s="52">
        <v>34633</v>
      </c>
      <c r="F26" s="52" t="s">
        <v>43</v>
      </c>
      <c r="G26" s="52" t="s">
        <v>64</v>
      </c>
      <c r="H26" s="54">
        <v>18.928999999999998</v>
      </c>
      <c r="I26" s="54">
        <v>14.934999999999999</v>
      </c>
      <c r="J26" s="58">
        <v>3.9194444444444438E-4</v>
      </c>
      <c r="K26" s="55">
        <v>53.153791637136791</v>
      </c>
      <c r="L26" s="56" t="s">
        <v>46</v>
      </c>
      <c r="M26" s="57"/>
      <c r="O26" s="58">
        <v>3.9194444444444438E-4</v>
      </c>
    </row>
    <row r="27" spans="1:15" ht="30" customHeight="1" x14ac:dyDescent="0.2">
      <c r="A27" s="48">
        <v>4</v>
      </c>
      <c r="B27" s="49">
        <v>70</v>
      </c>
      <c r="C27" s="50">
        <v>10009045636</v>
      </c>
      <c r="D27" s="51" t="s">
        <v>66</v>
      </c>
      <c r="E27" s="52">
        <v>34844</v>
      </c>
      <c r="F27" s="52" t="s">
        <v>43</v>
      </c>
      <c r="G27" s="52" t="s">
        <v>67</v>
      </c>
      <c r="H27" s="54">
        <v>19.201000000000001</v>
      </c>
      <c r="I27" s="54">
        <v>14.688000000000002</v>
      </c>
      <c r="J27" s="58">
        <v>3.9223379629629634E-4</v>
      </c>
      <c r="K27" s="55">
        <v>53.11457995219687</v>
      </c>
      <c r="L27" s="56" t="s">
        <v>46</v>
      </c>
      <c r="M27" s="57"/>
      <c r="O27" s="58">
        <v>3.9223379629629634E-4</v>
      </c>
    </row>
    <row r="28" spans="1:15" ht="30" customHeight="1" x14ac:dyDescent="0.2">
      <c r="A28" s="48">
        <v>5</v>
      </c>
      <c r="B28" s="49">
        <v>108</v>
      </c>
      <c r="C28" s="50">
        <v>10014630109</v>
      </c>
      <c r="D28" s="51" t="s">
        <v>68</v>
      </c>
      <c r="E28" s="52">
        <v>36529</v>
      </c>
      <c r="F28" s="52" t="s">
        <v>46</v>
      </c>
      <c r="G28" s="52" t="s">
        <v>64</v>
      </c>
      <c r="H28" s="54">
        <v>19.702000000000002</v>
      </c>
      <c r="I28" s="54">
        <v>14.505999999999997</v>
      </c>
      <c r="J28" s="58">
        <v>3.9592592592592587E-4</v>
      </c>
      <c r="K28" s="55">
        <v>52.619270346117872</v>
      </c>
      <c r="L28" s="56" t="s">
        <v>48</v>
      </c>
      <c r="M28" s="57"/>
      <c r="O28" s="58">
        <v>3.9592592592592587E-4</v>
      </c>
    </row>
    <row r="29" spans="1:15" ht="30" customHeight="1" x14ac:dyDescent="0.2">
      <c r="A29" s="48">
        <v>6</v>
      </c>
      <c r="B29" s="49">
        <v>109</v>
      </c>
      <c r="C29" s="50">
        <v>10007498484</v>
      </c>
      <c r="D29" s="51" t="s">
        <v>69</v>
      </c>
      <c r="E29" s="52">
        <v>34005</v>
      </c>
      <c r="F29" s="52" t="s">
        <v>43</v>
      </c>
      <c r="G29" s="52" t="s">
        <v>64</v>
      </c>
      <c r="H29" s="54">
        <v>19.629000000000001</v>
      </c>
      <c r="I29" s="54">
        <v>14.664999999999996</v>
      </c>
      <c r="J29" s="58">
        <v>3.9692129629629631E-4</v>
      </c>
      <c r="K29" s="55">
        <v>52.487315565405034</v>
      </c>
      <c r="L29" s="56" t="s">
        <v>48</v>
      </c>
      <c r="M29" s="57"/>
      <c r="O29" s="58">
        <v>3.9692129629629631E-4</v>
      </c>
    </row>
    <row r="30" spans="1:15" ht="30" customHeight="1" x14ac:dyDescent="0.2">
      <c r="A30" s="48">
        <v>7</v>
      </c>
      <c r="B30" s="49">
        <v>110</v>
      </c>
      <c r="C30" s="50">
        <v>10094917312</v>
      </c>
      <c r="D30" s="51" t="s">
        <v>70</v>
      </c>
      <c r="E30" s="52">
        <v>38671</v>
      </c>
      <c r="F30" s="52" t="s">
        <v>48</v>
      </c>
      <c r="G30" s="52" t="s">
        <v>64</v>
      </c>
      <c r="H30" s="54">
        <v>19.846</v>
      </c>
      <c r="I30" s="54">
        <v>14.918000000000003</v>
      </c>
      <c r="J30" s="58">
        <v>4.0236111111111115E-4</v>
      </c>
      <c r="K30" s="55">
        <v>51.777701070072482</v>
      </c>
      <c r="L30" s="56" t="s">
        <v>48</v>
      </c>
      <c r="M30" s="57"/>
      <c r="O30" s="58">
        <v>4.0236111111111115E-4</v>
      </c>
    </row>
    <row r="31" spans="1:15" ht="30" customHeight="1" x14ac:dyDescent="0.2">
      <c r="A31" s="48">
        <v>8</v>
      </c>
      <c r="B31" s="59">
        <v>23</v>
      </c>
      <c r="C31" s="50">
        <v>10111632836</v>
      </c>
      <c r="D31" s="51" t="s">
        <v>71</v>
      </c>
      <c r="E31" s="52">
        <v>39137</v>
      </c>
      <c r="F31" s="52" t="s">
        <v>48</v>
      </c>
      <c r="G31" s="52" t="s">
        <v>67</v>
      </c>
      <c r="H31" s="54">
        <v>19.138000000000002</v>
      </c>
      <c r="I31" s="54">
        <v>15.731999999999996</v>
      </c>
      <c r="J31" s="58">
        <v>4.0358796296296296E-4</v>
      </c>
      <c r="K31" s="55">
        <v>51.620303986234589</v>
      </c>
      <c r="L31" s="56" t="s">
        <v>48</v>
      </c>
      <c r="M31" s="57"/>
      <c r="O31" s="58">
        <v>4.0358796296296296E-4</v>
      </c>
    </row>
    <row r="32" spans="1:15" ht="30" customHeight="1" x14ac:dyDescent="0.2">
      <c r="A32" s="48">
        <v>9</v>
      </c>
      <c r="B32" s="49">
        <v>134</v>
      </c>
      <c r="C32" s="50">
        <v>10034991217</v>
      </c>
      <c r="D32" s="51" t="s">
        <v>72</v>
      </c>
      <c r="E32" s="52">
        <v>36732</v>
      </c>
      <c r="F32" s="52" t="s">
        <v>46</v>
      </c>
      <c r="G32" s="52" t="s">
        <v>73</v>
      </c>
      <c r="H32" s="54">
        <v>20.047000000000001</v>
      </c>
      <c r="I32" s="54">
        <v>14.946999999999999</v>
      </c>
      <c r="J32" s="58">
        <v>4.0502314814814822E-4</v>
      </c>
      <c r="K32" s="55">
        <v>51.437389266731444</v>
      </c>
      <c r="L32" s="56" t="s">
        <v>48</v>
      </c>
      <c r="M32" s="57"/>
      <c r="O32" s="58">
        <v>4.0502314814814822E-4</v>
      </c>
    </row>
    <row r="33" spans="1:15" ht="30" customHeight="1" x14ac:dyDescent="0.2">
      <c r="A33" s="48">
        <v>10</v>
      </c>
      <c r="B33" s="59">
        <v>141</v>
      </c>
      <c r="C33" s="50">
        <v>10009045434</v>
      </c>
      <c r="D33" s="51" t="s">
        <v>74</v>
      </c>
      <c r="E33" s="52">
        <v>35659</v>
      </c>
      <c r="F33" s="52" t="s">
        <v>48</v>
      </c>
      <c r="G33" s="52" t="s">
        <v>73</v>
      </c>
      <c r="H33" s="54">
        <v>20.210999999999999</v>
      </c>
      <c r="I33" s="54">
        <v>16.209000000000003</v>
      </c>
      <c r="J33" s="58">
        <v>4.2152777777777778E-4</v>
      </c>
      <c r="K33" s="55">
        <v>49.423393739703457</v>
      </c>
      <c r="L33" s="56" t="s">
        <v>50</v>
      </c>
      <c r="M33" s="57"/>
      <c r="O33" s="58">
        <v>4.2152777777777778E-4</v>
      </c>
    </row>
    <row r="34" spans="1:15" ht="30" customHeight="1" x14ac:dyDescent="0.2">
      <c r="A34" s="48">
        <v>11</v>
      </c>
      <c r="B34" s="49">
        <v>25</v>
      </c>
      <c r="C34" s="50">
        <v>10124975083</v>
      </c>
      <c r="D34" s="51" t="s">
        <v>75</v>
      </c>
      <c r="E34" s="52">
        <v>40017</v>
      </c>
      <c r="F34" s="52" t="s">
        <v>50</v>
      </c>
      <c r="G34" s="52" t="s">
        <v>67</v>
      </c>
      <c r="H34" s="54">
        <v>21.021999999999998</v>
      </c>
      <c r="I34" s="54">
        <v>15.643999999999998</v>
      </c>
      <c r="J34" s="58">
        <v>4.24375E-4</v>
      </c>
      <c r="K34" s="55">
        <v>49.09180166912126</v>
      </c>
      <c r="L34" s="56" t="s">
        <v>50</v>
      </c>
      <c r="M34" s="57"/>
      <c r="O34" s="58">
        <v>4.24375E-4</v>
      </c>
    </row>
    <row r="35" spans="1:15" ht="30" customHeight="1" x14ac:dyDescent="0.2">
      <c r="A35" s="48">
        <v>12</v>
      </c>
      <c r="B35" s="49">
        <v>21</v>
      </c>
      <c r="C35" s="50">
        <v>10049916685</v>
      </c>
      <c r="D35" s="51" t="s">
        <v>76</v>
      </c>
      <c r="E35" s="52">
        <v>37678</v>
      </c>
      <c r="F35" s="52" t="s">
        <v>46</v>
      </c>
      <c r="G35" s="52" t="s">
        <v>67</v>
      </c>
      <c r="H35" s="54">
        <v>21.995000000000001</v>
      </c>
      <c r="I35" s="54">
        <v>15.911999999999995</v>
      </c>
      <c r="J35" s="58">
        <v>4.3873842592592592E-4</v>
      </c>
      <c r="K35" s="55">
        <v>47.484633445010161</v>
      </c>
      <c r="L35" s="56" t="s">
        <v>52</v>
      </c>
      <c r="M35" s="57"/>
      <c r="O35" s="58">
        <v>4.3873842592592592E-4</v>
      </c>
    </row>
    <row r="36" spans="1:15" ht="30" customHeight="1" thickBot="1" x14ac:dyDescent="0.25">
      <c r="A36" s="48">
        <v>13</v>
      </c>
      <c r="B36" s="59">
        <v>22</v>
      </c>
      <c r="C36" s="50">
        <v>10094559422</v>
      </c>
      <c r="D36" s="51" t="s">
        <v>77</v>
      </c>
      <c r="E36" s="52">
        <v>38505</v>
      </c>
      <c r="F36" s="52" t="s">
        <v>48</v>
      </c>
      <c r="G36" s="52" t="s">
        <v>67</v>
      </c>
      <c r="H36" s="54">
        <v>22.556000000000001</v>
      </c>
      <c r="I36" s="54">
        <v>16.09</v>
      </c>
      <c r="J36" s="58">
        <v>4.4729166666666664E-4</v>
      </c>
      <c r="K36" s="55">
        <v>46.576618537494177</v>
      </c>
      <c r="L36" s="56" t="s">
        <v>52</v>
      </c>
      <c r="M36" s="57"/>
      <c r="O36" s="58">
        <v>4.4729166666666664E-4</v>
      </c>
    </row>
    <row r="37" spans="1:15" ht="17.25" thickTop="1" thickBot="1" x14ac:dyDescent="0.25">
      <c r="A37" s="60"/>
      <c r="B37" s="61"/>
      <c r="C37" s="61"/>
      <c r="D37" s="62"/>
      <c r="E37" s="63"/>
      <c r="F37" s="64"/>
      <c r="G37" s="65"/>
      <c r="H37" s="66"/>
      <c r="I37" s="66"/>
      <c r="J37" s="67"/>
      <c r="K37" s="68"/>
      <c r="L37" s="69"/>
      <c r="M37" s="70"/>
    </row>
    <row r="38" spans="1:15" ht="15.75" thickTop="1" x14ac:dyDescent="0.2">
      <c r="A38" s="140" t="s">
        <v>39</v>
      </c>
      <c r="B38" s="141"/>
      <c r="C38" s="141"/>
      <c r="D38" s="141"/>
      <c r="E38" s="71"/>
      <c r="F38" s="71"/>
      <c r="G38" s="141" t="s">
        <v>40</v>
      </c>
      <c r="H38" s="141"/>
      <c r="I38" s="141"/>
      <c r="J38" s="141"/>
      <c r="K38" s="141"/>
      <c r="L38" s="141"/>
      <c r="M38" s="142"/>
    </row>
    <row r="39" spans="1:15" x14ac:dyDescent="0.2">
      <c r="A39" s="72" t="s">
        <v>41</v>
      </c>
      <c r="B39" s="73"/>
      <c r="C39" s="74"/>
      <c r="D39" s="73"/>
      <c r="E39" s="75"/>
      <c r="F39" s="73"/>
      <c r="G39" s="76" t="s">
        <v>42</v>
      </c>
      <c r="H39" s="77">
        <v>3</v>
      </c>
      <c r="I39" s="78"/>
      <c r="J39" s="79" t="s">
        <v>43</v>
      </c>
      <c r="K39" s="76">
        <f>COUNTIF(F24:F54,"ЗМС")</f>
        <v>4</v>
      </c>
      <c r="L39" s="79"/>
      <c r="M39" s="76"/>
    </row>
    <row r="40" spans="1:15" x14ac:dyDescent="0.2">
      <c r="A40" s="72" t="s">
        <v>44</v>
      </c>
      <c r="B40" s="73"/>
      <c r="C40" s="80"/>
      <c r="D40" s="73"/>
      <c r="E40" s="75"/>
      <c r="F40" s="73"/>
      <c r="G40" s="74" t="s">
        <v>45</v>
      </c>
      <c r="H40" s="77">
        <f>H41+H45</f>
        <v>13</v>
      </c>
      <c r="I40" s="78"/>
      <c r="J40" s="79" t="s">
        <v>46</v>
      </c>
      <c r="K40" s="76">
        <f>COUNTIF(F24:F54,"МСМК")</f>
        <v>3</v>
      </c>
      <c r="L40" s="79"/>
      <c r="M40" s="76"/>
    </row>
    <row r="41" spans="1:15" x14ac:dyDescent="0.2">
      <c r="A41" s="73"/>
      <c r="B41" s="73"/>
      <c r="C41" s="76"/>
      <c r="D41" s="73"/>
      <c r="E41" s="75"/>
      <c r="F41" s="73"/>
      <c r="G41" s="74" t="s">
        <v>47</v>
      </c>
      <c r="H41" s="77">
        <f>H42+H43+H44</f>
        <v>13</v>
      </c>
      <c r="I41" s="78"/>
      <c r="J41" s="79" t="s">
        <v>48</v>
      </c>
      <c r="K41" s="76">
        <f>COUNTIF(F24:F54,"МС")</f>
        <v>5</v>
      </c>
      <c r="L41" s="79"/>
      <c r="M41" s="76"/>
    </row>
    <row r="42" spans="1:15" x14ac:dyDescent="0.2">
      <c r="A42" s="73"/>
      <c r="B42" s="73"/>
      <c r="C42" s="76"/>
      <c r="D42" s="73"/>
      <c r="E42" s="75"/>
      <c r="F42" s="73"/>
      <c r="G42" s="74" t="s">
        <v>49</v>
      </c>
      <c r="H42" s="77">
        <f>COUNT(A24:A54)</f>
        <v>13</v>
      </c>
      <c r="I42" s="78"/>
      <c r="J42" s="79" t="s">
        <v>50</v>
      </c>
      <c r="K42" s="76">
        <f>COUNTIF(F24:F54,"КМС")</f>
        <v>1</v>
      </c>
      <c r="L42" s="79"/>
      <c r="M42" s="76"/>
    </row>
    <row r="43" spans="1:15" x14ac:dyDescent="0.2">
      <c r="A43" s="73"/>
      <c r="B43" s="73"/>
      <c r="C43" s="76"/>
      <c r="D43" s="73"/>
      <c r="E43" s="75"/>
      <c r="F43" s="73"/>
      <c r="G43" s="74" t="s">
        <v>51</v>
      </c>
      <c r="H43" s="77">
        <f>COUNTIF(A24:A54,"НФ")</f>
        <v>0</v>
      </c>
      <c r="I43" s="78"/>
      <c r="J43" s="79" t="s">
        <v>52</v>
      </c>
      <c r="K43" s="76">
        <f>COUNTIF(F24:F54,"1 СР")</f>
        <v>0</v>
      </c>
      <c r="L43" s="79"/>
      <c r="M43" s="76"/>
    </row>
    <row r="44" spans="1:15" x14ac:dyDescent="0.2">
      <c r="A44" s="73"/>
      <c r="B44" s="73"/>
      <c r="C44" s="73"/>
      <c r="D44" s="73"/>
      <c r="E44" s="75"/>
      <c r="F44" s="73"/>
      <c r="G44" s="74" t="s">
        <v>53</v>
      </c>
      <c r="H44" s="77">
        <f>COUNTIF(A24:A54,"ДСКВ")</f>
        <v>0</v>
      </c>
      <c r="I44" s="78"/>
      <c r="J44" s="81" t="s">
        <v>54</v>
      </c>
      <c r="K44" s="76">
        <f>COUNTIF(F24:F54,"2 СР")</f>
        <v>0</v>
      </c>
      <c r="L44" s="81"/>
      <c r="M44" s="76"/>
    </row>
    <row r="45" spans="1:15" x14ac:dyDescent="0.2">
      <c r="A45" s="73"/>
      <c r="B45" s="73"/>
      <c r="C45" s="73"/>
      <c r="D45" s="73"/>
      <c r="E45" s="75"/>
      <c r="F45" s="73"/>
      <c r="G45" s="74" t="s">
        <v>55</v>
      </c>
      <c r="H45" s="77">
        <f>COUNTIF(A24:A54,"НС")</f>
        <v>0</v>
      </c>
      <c r="I45" s="78"/>
      <c r="J45" s="81" t="s">
        <v>56</v>
      </c>
      <c r="K45" s="76">
        <f>COUNTIF(F24:F54,"3 СР")</f>
        <v>0</v>
      </c>
      <c r="L45" s="81"/>
      <c r="M45" s="76"/>
    </row>
    <row r="46" spans="1:15" x14ac:dyDescent="0.2">
      <c r="A46" s="82"/>
      <c r="B46" s="83"/>
      <c r="C46" s="83"/>
      <c r="D46" s="84"/>
      <c r="E46" s="85"/>
      <c r="F46" s="84"/>
      <c r="G46" s="84"/>
      <c r="H46" s="86"/>
      <c r="I46" s="86"/>
      <c r="J46" s="87"/>
      <c r="K46" s="88"/>
      <c r="L46" s="84"/>
      <c r="M46" s="89"/>
    </row>
    <row r="47" spans="1:15" ht="15.75" x14ac:dyDescent="0.2">
      <c r="A47" s="147" t="s">
        <v>57</v>
      </c>
      <c r="B47" s="148"/>
      <c r="C47" s="148"/>
      <c r="D47" s="148"/>
      <c r="E47" s="148" t="s">
        <v>58</v>
      </c>
      <c r="F47" s="148"/>
      <c r="G47" s="148"/>
      <c r="H47" s="148" t="s">
        <v>59</v>
      </c>
      <c r="I47" s="148"/>
      <c r="J47" s="148"/>
      <c r="K47" s="148" t="s">
        <v>60</v>
      </c>
      <c r="L47" s="148"/>
      <c r="M47" s="149"/>
    </row>
    <row r="48" spans="1:15" x14ac:dyDescent="0.2">
      <c r="A48" s="150"/>
      <c r="B48" s="95"/>
      <c r="C48" s="95"/>
      <c r="D48" s="95"/>
      <c r="E48" s="95"/>
      <c r="F48" s="151"/>
      <c r="G48" s="151"/>
      <c r="H48" s="151"/>
      <c r="I48" s="151"/>
      <c r="J48" s="151"/>
      <c r="K48" s="151"/>
      <c r="L48" s="151"/>
      <c r="M48" s="152"/>
    </row>
    <row r="49" spans="1:13" x14ac:dyDescent="0.2">
      <c r="A49" s="90"/>
      <c r="B49" s="83"/>
      <c r="C49" s="83"/>
      <c r="D49" s="83"/>
      <c r="E49" s="91"/>
      <c r="F49" s="83"/>
      <c r="G49" s="83"/>
      <c r="H49" s="86"/>
      <c r="I49" s="86"/>
      <c r="J49" s="86"/>
      <c r="K49" s="83"/>
      <c r="L49" s="83"/>
      <c r="M49" s="92"/>
    </row>
    <row r="50" spans="1:13" x14ac:dyDescent="0.2">
      <c r="A50" s="90"/>
      <c r="B50" s="83"/>
      <c r="C50" s="83"/>
      <c r="D50" s="83"/>
      <c r="E50" s="91"/>
      <c r="F50" s="83"/>
      <c r="G50" s="83"/>
      <c r="H50" s="86"/>
      <c r="I50" s="86"/>
      <c r="J50" s="86"/>
      <c r="K50" s="83"/>
      <c r="L50" s="83"/>
      <c r="M50" s="92"/>
    </row>
    <row r="51" spans="1:13" x14ac:dyDescent="0.2">
      <c r="A51" s="90"/>
      <c r="B51" s="83"/>
      <c r="C51" s="83"/>
      <c r="D51" s="83"/>
      <c r="E51" s="91"/>
      <c r="F51" s="83"/>
      <c r="G51" s="83"/>
      <c r="H51" s="86"/>
      <c r="I51" s="86"/>
      <c r="J51" s="86"/>
      <c r="K51" s="83"/>
      <c r="L51" s="83"/>
      <c r="M51" s="92"/>
    </row>
    <row r="52" spans="1:13" x14ac:dyDescent="0.2">
      <c r="A52" s="90"/>
      <c r="B52" s="83"/>
      <c r="C52" s="83"/>
      <c r="D52" s="83"/>
      <c r="E52" s="91"/>
      <c r="F52" s="83"/>
      <c r="G52" s="83"/>
      <c r="H52" s="86"/>
      <c r="I52" s="86"/>
      <c r="J52" s="87"/>
      <c r="K52" s="88"/>
      <c r="L52" s="84"/>
      <c r="M52" s="92"/>
    </row>
    <row r="53" spans="1:13" ht="13.5" thickBot="1" x14ac:dyDescent="0.25">
      <c r="A53" s="143" t="s">
        <v>2</v>
      </c>
      <c r="B53" s="144"/>
      <c r="C53" s="144"/>
      <c r="D53" s="144"/>
      <c r="E53" s="145" t="str">
        <f>G17</f>
        <v>Соловьев Г.Н. (ВК, Санкт-Петербург)</v>
      </c>
      <c r="F53" s="145"/>
      <c r="G53" s="145"/>
      <c r="H53" s="145" t="str">
        <f>G18</f>
        <v>Валова А.С. (ВК, Санкт-Петербург)</v>
      </c>
      <c r="I53" s="145"/>
      <c r="J53" s="145"/>
      <c r="K53" s="145" t="str">
        <f>G19</f>
        <v>Михайлова И.Н. (ВК, Санкт-Петербург)</v>
      </c>
      <c r="L53" s="145"/>
      <c r="M53" s="146"/>
    </row>
    <row r="54" spans="1:13" ht="13.5" thickTop="1" x14ac:dyDescent="0.2"/>
  </sheetData>
  <autoFilter ref="B23:O36">
    <sortState ref="B24:O41">
      <sortCondition ref="J23:J41"/>
    </sortState>
  </autoFilter>
  <mergeCells count="44">
    <mergeCell ref="A38:D38"/>
    <mergeCell ref="G38:M38"/>
    <mergeCell ref="A53:D53"/>
    <mergeCell ref="E53:G53"/>
    <mergeCell ref="H53:J53"/>
    <mergeCell ref="K53:M53"/>
    <mergeCell ref="A47:D47"/>
    <mergeCell ref="E47:G47"/>
    <mergeCell ref="H47:J47"/>
    <mergeCell ref="K47:M47"/>
    <mergeCell ref="A48:E48"/>
    <mergeCell ref="F48:M48"/>
    <mergeCell ref="H18:M18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H17:M17"/>
    <mergeCell ref="A7:M7"/>
    <mergeCell ref="A8:M8"/>
    <mergeCell ref="A9:M9"/>
    <mergeCell ref="A10:M10"/>
    <mergeCell ref="A11:M11"/>
    <mergeCell ref="A12:M12"/>
    <mergeCell ref="A13:D13"/>
    <mergeCell ref="A14:D14"/>
    <mergeCell ref="A15:G15"/>
    <mergeCell ref="H15:M15"/>
    <mergeCell ref="H16:M16"/>
    <mergeCell ref="A6:M6"/>
    <mergeCell ref="A1:M1"/>
    <mergeCell ref="A2:M2"/>
    <mergeCell ref="A3:M3"/>
    <mergeCell ref="A4:M4"/>
    <mergeCell ref="A5:M5"/>
  </mergeCells>
  <conditionalFormatting sqref="G42:G45">
    <cfRule type="duplicateValues" dxfId="0" priority="1"/>
  </conditionalFormatting>
  <pageMargins left="0.31496062992125984" right="0" top="0" bottom="0" header="0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гит 500 жен</vt:lpstr>
      <vt:lpstr>'гит 500 жен'!Область_печати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2024-10-07T10:52:14Z</dcterms:created>
  <dcterms:modified xsi:type="dcterms:W3CDTF">2024-10-07T10:55:17Z</dcterms:modified>
</cp:coreProperties>
</file>