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время'!$A$1:$K$50</definedName>
  </definedNames>
  <calcPr calcId="144525"/>
</workbook>
</file>

<file path=xl/calcChain.xml><?xml version="1.0" encoding="utf-8"?>
<calcChain xmlns="http://schemas.openxmlformats.org/spreadsheetml/2006/main">
  <c r="K39" i="106" l="1"/>
  <c r="K38" i="106"/>
  <c r="K37" i="106"/>
  <c r="K40" i="106"/>
  <c r="K42" i="106"/>
  <c r="K41" i="106"/>
  <c r="H39" i="106"/>
  <c r="H42" i="106" l="1"/>
  <c r="H40" i="106"/>
  <c r="H41" i="106"/>
  <c r="H38" i="106" l="1"/>
  <c r="H37" i="106" s="1"/>
  <c r="K36" i="106" l="1"/>
  <c r="I50" i="106" l="1"/>
  <c r="E50" i="106"/>
  <c r="A50" i="106"/>
</calcChain>
</file>

<file path=xl/sharedStrings.xml><?xml version="1.0" encoding="utf-8"?>
<sst xmlns="http://schemas.openxmlformats.org/spreadsheetml/2006/main" count="158" uniqueCount="138">
  <si>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</si>
  <si>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</si>
  <si>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</si>
  <si>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</si>
  <si>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</si>
  <si>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</si>
  <si>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</si>
  <si>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</si>
  <si>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</si>
  <si>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</si>
  <si>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</si>
  <si>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</si>
  <si>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</si>
  <si>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</si>
  <si>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</si>
  <si>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</si>
  <si>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</si>
  <si>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</si>
  <si>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</si>
  <si>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</si>
  <si>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</si>
  <si>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</si>
  <si>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</si>
  <si>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</si>
  <si>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</si>
  <si>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</si>
  <si>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</si>
  <si>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</si>
  <si>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</si>
  <si>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</si>
  <si>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</si>
  <si>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</si>
  <si>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</si>
  <si>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</si>
  <si>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</si>
  <si>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</si>
  <si>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</si>
  <si>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</si>
  <si>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</si>
  <si>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</si>
  <si>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</si>
  <si>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</si>
  <si>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</si>
  <si>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</si>
  <si>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</si>
  <si>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</si>
  <si>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</si>
  <si>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</si>
  <si>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</si>
  <si>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</si>
  <si>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Женщины</t>
  </si>
  <si>
    <t>Завязкина Карина</t>
  </si>
  <si>
    <t>Санкт-Петербург</t>
  </si>
  <si>
    <t>385</t>
  </si>
  <si>
    <t>10079505123</t>
  </si>
  <si>
    <t>Савина Майя</t>
  </si>
  <si>
    <t>29.08.2005</t>
  </si>
  <si>
    <t>Иркутская обл.</t>
  </si>
  <si>
    <t>74</t>
  </si>
  <si>
    <t>10009905195</t>
  </si>
  <si>
    <t>Адмакина Светлана</t>
  </si>
  <si>
    <t>30.03.1998</t>
  </si>
  <si>
    <t>Мордовия</t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</si>
  <si>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</si>
  <si>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</si>
  <si>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</si>
  <si>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</si>
  <si>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</si>
  <si>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</si>
  <si>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</si>
  <si>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</si>
  <si>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</si>
  <si>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818</t>
  </si>
  <si>
    <t>10036099239</t>
  </si>
  <si>
    <t>Хлуднева Дарья</t>
  </si>
  <si>
    <t>26.08.2003</t>
  </si>
  <si>
    <t>328</t>
  </si>
  <si>
    <t>10036089741</t>
  </si>
  <si>
    <t>Иванова Анастасия</t>
  </si>
  <si>
    <t>06.04.2003</t>
  </si>
  <si>
    <t>Брянская обл.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</si>
  <si>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</si>
  <si>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</si>
  <si>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</si>
  <si>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</si>
  <si>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</si>
  <si>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</si>
  <si>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</si>
  <si>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</si>
  <si>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ЧЕРНЫШОВ М.Ю. (г. Пенза)</t>
  </si>
  <si>
    <t>БОЯРОВ В.В. (ВК, г. Саранск)</t>
  </si>
  <si>
    <t>3 м</t>
  </si>
  <si>
    <t>БУКОВА О.Ю. (IК, г. Пенза)</t>
  </si>
  <si>
    <t>372 м</t>
  </si>
  <si>
    <t>№ ЕКП 2025: 2008580020030376</t>
  </si>
  <si>
    <t>КОЧЕТКОВ Д.А. (ВК, г. Саранск)</t>
  </si>
  <si>
    <t>0:00:38,49</t>
  </si>
  <si>
    <t>0:00:38,75</t>
  </si>
  <si>
    <t>0:00:38,88</t>
  </si>
  <si>
    <t>372</t>
  </si>
  <si>
    <t>10075130322</t>
  </si>
  <si>
    <t>Симашкина Александра</t>
  </si>
  <si>
    <t>02.03.2005</t>
  </si>
  <si>
    <t>0:00:39,05</t>
  </si>
  <si>
    <t>0:00:39,88</t>
  </si>
  <si>
    <t>41</t>
  </si>
  <si>
    <t>10008123934</t>
  </si>
  <si>
    <t>Суворова Наталья</t>
  </si>
  <si>
    <t>22.08.1995</t>
  </si>
  <si>
    <t>0:00:40,18</t>
  </si>
  <si>
    <t>0:00:41,95</t>
  </si>
  <si>
    <t>42</t>
  </si>
  <si>
    <t>10089460252</t>
  </si>
  <si>
    <t>Алексеева Татьяна</t>
  </si>
  <si>
    <t>02.06.2005</t>
  </si>
  <si>
    <t>0:00:42,07</t>
  </si>
  <si>
    <t>366</t>
  </si>
  <si>
    <t>10094892353</t>
  </si>
  <si>
    <t>Чекунова Людмила</t>
  </si>
  <si>
    <t>21.05.2006</t>
  </si>
  <si>
    <t>0:00:42,08</t>
  </si>
  <si>
    <t>5</t>
  </si>
  <si>
    <t>10101157442</t>
  </si>
  <si>
    <t>16.05.2006</t>
  </si>
  <si>
    <t>0:00:44,33</t>
  </si>
  <si>
    <t>0:00:45,86</t>
  </si>
  <si>
    <t>555</t>
  </si>
  <si>
    <t>10090064076</t>
  </si>
  <si>
    <t>Комарова Авелина</t>
  </si>
  <si>
    <t>31.10.2006</t>
  </si>
  <si>
    <t>Пензенская обл.</t>
  </si>
  <si>
    <t>0:00:46,71</t>
  </si>
  <si>
    <t>196</t>
  </si>
  <si>
    <t>10096031495</t>
  </si>
  <si>
    <t>Сергеева Александра</t>
  </si>
  <si>
    <t>12.12.2006</t>
  </si>
  <si>
    <t>Свердловская обл.</t>
  </si>
  <si>
    <t>0:00:52,73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</si>
</sst>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16" fillId="2" borderId="5" xfId="7" applyFont="1" applyFill="1" applyBorder="1" applyAlignment="1">
      <alignment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0" fontId="16" fillId="2" borderId="12" xfId="7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0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16" fillId="2" borderId="21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20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6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16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16" fillId="2" borderId="27" xfId="2" applyFont="1" applyFill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13" fillId="0" borderId="23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3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23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0" fillId="0" borderId="8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18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/>
    </xf>
    <xf numFmtId="0" fontId="12" fillId="2" borderId="18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53340</xdr:rowOff>
    </xdr:from>
    <xdr:to>
      <xdr:col>2</xdr:col>
      <xdr:colOff>136191</xdr:colOff>
      <xdr:row>4</xdr:row>
      <xdr:rowOff>30480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3340"/>
          <a:ext cx="1128696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4"/>
  <sheetViews>
    <sheetView tabSelected="1" view="pageBreakPreview" topLeftCell="A26" zoomScaleNormal="70" zoomScaleSheetLayoutView="100" zoomScalePageLayoutView="50" workbookViewId="0">
      <selection activeCell="H27" sqref="H27"/>
    </sheetView>
  </sheetViews>
  <sheetFormatPr defaultColWidth="9.109375" defaultRowHeight="13.8" x14ac:dyDescent="0.25"/>
  <cols>
    <col min="1" max="1" width="7" style="63" customWidth="1"/>
    <col min="2" max="2" width="7.88671875" style="64" customWidth="1"/>
    <col min="3" max="3" width="14.6640625" style="64" customWidth="1"/>
    <col min="4" max="4" width="27" style="47" customWidth="1"/>
    <col min="5" max="5" width="13.44140625" style="49" customWidth="1"/>
    <col min="6" max="6" width="12" style="47" customWidth="1"/>
    <col min="7" max="7" width="29.6640625" style="47" customWidth="1"/>
    <col min="8" max="8" width="15.33203125" style="65" customWidth="1"/>
    <col min="9" max="9" width="5.109375" style="65" customWidth="1"/>
    <col min="10" max="10" width="13.109375" style="47" customWidth="1"/>
    <col min="11" max="11" width="12.33203125" style="47" customWidth="1"/>
    <col min="12" max="16384" width="9.109375" style="47"/>
  </cols>
  <sheetData>
    <row r="1" spans="1:11" s="46" customFormat="1" ht="21" x14ac:dyDescent="0.25">
      <c r="A1" s="103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 x14ac:dyDescent="0.25">
      <c r="A2" s="103" t="s">
        <v>26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 x14ac:dyDescent="0.25">
      <c r="A3" s="103" t="s">
        <v>81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 x14ac:dyDescent="0.25">
      <c r="A4" s="103" t="s">
        <v>82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 x14ac:dyDescent="0.25">
      <c r="A5" s="103" t="s">
        <v>83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8.8" x14ac:dyDescent="0.25">
      <c r="A6" s="98" t="s">
        <v>84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customFormat="1" ht="21" x14ac:dyDescent="0.25">
      <c r="A7" s="99" t="s">
        <v>10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customFormat="1" ht="21.6" thickBot="1" x14ac:dyDescent="0.3">
      <c r="A8" s="99" t="s">
        <v>23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x14ac:dyDescent="0.25">
      <c r="A9" s="100" t="s">
        <v>15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5">
      <c r="A10" s="95" t="s">
        <v>38</v>
      </c>
      <c r="B10" s="96"/>
      <c r="C10" s="96"/>
      <c r="D10" s="96"/>
      <c r="E10" s="96"/>
      <c r="F10" s="96"/>
      <c r="G10" s="96"/>
      <c r="H10" s="96"/>
      <c r="I10" s="96"/>
      <c r="J10" s="96"/>
      <c r="K10" s="97"/>
    </row>
    <row r="11" spans="1:11" ht="19.5" customHeight="1" x14ac:dyDescent="0.25">
      <c r="A11" s="95" t="s">
        <v>50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21" customHeight="1" x14ac:dyDescent="0.25">
      <c r="A12" s="114" t="s">
        <v>23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6"/>
    </row>
    <row r="13" spans="1:11" ht="20.100000000000001" customHeight="1" x14ac:dyDescent="0.25">
      <c r="A13" s="104" t="s">
        <v>85</v>
      </c>
      <c r="B13" s="105"/>
      <c r="C13" s="105"/>
      <c r="D13" s="105"/>
      <c r="E13" s="1"/>
      <c r="F13" s="91" t="s">
        <v>86</v>
      </c>
      <c r="G13" s="91"/>
      <c r="H13" s="7"/>
      <c r="I13" s="7"/>
      <c r="J13" s="2"/>
      <c r="K13" s="77" t="s">
        <v>43</v>
      </c>
    </row>
    <row r="14" spans="1:11" ht="20.100000000000001" customHeight="1" x14ac:dyDescent="0.25">
      <c r="A14" s="106" t="s">
        <v>87</v>
      </c>
      <c r="B14" s="107"/>
      <c r="C14" s="107"/>
      <c r="D14" s="107"/>
      <c r="E14" s="3"/>
      <c r="F14" s="17" t="s">
        <v>88</v>
      </c>
      <c r="G14" s="17"/>
      <c r="H14" s="8"/>
      <c r="I14" s="8"/>
      <c r="J14" s="4"/>
      <c r="K14" s="78" t="s">
        <v>94</v>
      </c>
    </row>
    <row r="15" spans="1:11" ht="20.100000000000001" customHeight="1" x14ac:dyDescent="0.25">
      <c r="A15" s="108" t="s">
        <v>5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20.100000000000001" customHeight="1" x14ac:dyDescent="0.25">
      <c r="A16" s="48" t="s">
        <v>11</v>
      </c>
      <c r="B16" s="5"/>
      <c r="C16" s="5"/>
      <c r="D16" s="9"/>
      <c r="E16" s="10"/>
      <c r="F16" s="9"/>
      <c r="G16" s="92" t="s">
        <v>89</v>
      </c>
      <c r="H16" s="22" t="s">
        <v>28</v>
      </c>
      <c r="I16" s="23"/>
      <c r="J16" s="23"/>
      <c r="K16" s="79"/>
    </row>
    <row r="17" spans="1:13" ht="20.100000000000001" customHeight="1" x14ac:dyDescent="0.25">
      <c r="A17" s="48" t="s">
        <v>12</v>
      </c>
      <c r="B17" s="5"/>
      <c r="C17" s="5"/>
      <c r="D17" s="6"/>
      <c r="E17" s="16"/>
      <c r="F17" s="11"/>
      <c r="G17" s="93" t="s">
        <v>90</v>
      </c>
      <c r="H17" s="22" t="s">
        <v>30</v>
      </c>
      <c r="I17" s="23"/>
      <c r="J17" s="23"/>
      <c r="K17" s="80" t="s">
        <v>91</v>
      </c>
    </row>
    <row r="18" spans="1:13" ht="20.100000000000001" customHeight="1" x14ac:dyDescent="0.25">
      <c r="A18" s="48" t="s">
        <v>13</v>
      </c>
      <c r="B18" s="5"/>
      <c r="C18" s="5"/>
      <c r="D18" s="6"/>
      <c r="E18" s="16"/>
      <c r="F18" s="11"/>
      <c r="G18" s="93" t="s">
        <v>92</v>
      </c>
      <c r="H18" s="22" t="s">
        <v>31</v>
      </c>
      <c r="I18" s="23"/>
      <c r="J18" s="23"/>
      <c r="K18" s="80" t="s">
        <v>93</v>
      </c>
    </row>
    <row r="19" spans="1:13" ht="20.100000000000001" customHeight="1" thickBot="1" x14ac:dyDescent="0.3">
      <c r="A19" s="48" t="s">
        <v>9</v>
      </c>
      <c r="B19" s="18"/>
      <c r="C19" s="18"/>
      <c r="D19" s="11"/>
      <c r="F19" s="20"/>
      <c r="G19" s="94" t="s">
        <v>95</v>
      </c>
      <c r="H19" s="19" t="s">
        <v>29</v>
      </c>
      <c r="I19" s="50"/>
      <c r="J19" s="51"/>
      <c r="K19" s="81">
        <v>1</v>
      </c>
    </row>
    <row r="20" spans="1:13" ht="7.5" customHeight="1" thickTop="1" x14ac:dyDescent="0.25">
      <c r="A20" s="52"/>
      <c r="B20" s="33"/>
      <c r="C20" s="33"/>
      <c r="D20" s="32"/>
      <c r="E20" s="34"/>
      <c r="F20" s="32"/>
      <c r="G20" s="32"/>
      <c r="H20" s="35"/>
      <c r="I20" s="35"/>
      <c r="J20" s="32"/>
      <c r="K20" s="82"/>
    </row>
    <row r="21" spans="1:13" s="54" customFormat="1" ht="34.200000000000003" customHeight="1" x14ac:dyDescent="0.25">
      <c r="A21" s="53" t="s">
        <v>49</v>
      </c>
      <c r="B21" s="39" t="s">
        <v>7</v>
      </c>
      <c r="C21" s="39" t="s">
        <v>22</v>
      </c>
      <c r="D21" s="39" t="s">
        <v>1</v>
      </c>
      <c r="E21" s="43" t="s">
        <v>21</v>
      </c>
      <c r="F21" s="39" t="s">
        <v>4</v>
      </c>
      <c r="G21" s="39" t="s">
        <v>25</v>
      </c>
      <c r="H21" s="44" t="s">
        <v>37</v>
      </c>
      <c r="I21" s="42"/>
      <c r="J21" s="38" t="s">
        <v>17</v>
      </c>
      <c r="K21" s="83" t="s">
        <v>8</v>
      </c>
    </row>
    <row r="22" spans="1:13" s="55" customFormat="1" ht="30" customHeight="1" x14ac:dyDescent="0.3">
      <c r="A22" s="130">
        <v>1</v>
      </c>
      <c r="B22" s="130" t="s">
        <v>53</v>
      </c>
      <c r="C22" s="130" t="s">
        <v>54</v>
      </c>
      <c r="D22" s="130" t="s">
        <v>55</v>
      </c>
      <c r="E22" s="130" t="s">
        <v>56</v>
      </c>
      <c r="F22" s="130" t="s">
        <v>16</v>
      </c>
      <c r="G22" s="130" t="s">
        <v>57</v>
      </c>
      <c r="H22" s="130" t="s">
        <v>96</v>
      </c>
      <c r="I22" s="127"/>
      <c r="J22" s="40"/>
      <c r="K22" s="84"/>
    </row>
    <row r="23" spans="1:13" s="55" customFormat="1" ht="30" customHeight="1" x14ac:dyDescent="0.3">
      <c r="A23" s="130">
        <v>2</v>
      </c>
      <c r="B23" s="130" t="s">
        <v>68</v>
      </c>
      <c r="C23" s="130" t="s">
        <v>69</v>
      </c>
      <c r="D23" s="130" t="s">
        <v>70</v>
      </c>
      <c r="E23" s="130" t="s">
        <v>71</v>
      </c>
      <c r="F23" s="130" t="s">
        <v>16</v>
      </c>
      <c r="G23" s="130" t="s">
        <v>52</v>
      </c>
      <c r="H23" s="130" t="s">
        <v>97</v>
      </c>
      <c r="I23" s="127"/>
      <c r="J23" s="41"/>
      <c r="K23" s="85"/>
    </row>
    <row r="24" spans="1:13" s="55" customFormat="1" ht="30" customHeight="1" x14ac:dyDescent="0.3">
      <c r="A24" s="130">
        <v>3</v>
      </c>
      <c r="B24" s="130" t="s">
        <v>63</v>
      </c>
      <c r="C24" s="130" t="s">
        <v>64</v>
      </c>
      <c r="D24" s="130" t="s">
        <v>65</v>
      </c>
      <c r="E24" s="130" t="s">
        <v>66</v>
      </c>
      <c r="F24" s="130" t="s">
        <v>14</v>
      </c>
      <c r="G24" s="130" t="s">
        <v>67</v>
      </c>
      <c r="H24" s="130" t="s">
        <v>98</v>
      </c>
      <c r="I24" s="127"/>
      <c r="J24" s="41"/>
      <c r="K24" s="85"/>
      <c r="M24"/>
    </row>
    <row r="25" spans="1:13" s="55" customFormat="1" ht="30" customHeight="1" x14ac:dyDescent="0.3">
      <c r="A25" s="130">
        <v>4</v>
      </c>
      <c r="B25" s="130" t="s">
        <v>99</v>
      </c>
      <c r="C25" s="130" t="s">
        <v>100</v>
      </c>
      <c r="D25" s="130" t="s">
        <v>101</v>
      </c>
      <c r="E25" s="130" t="s">
        <v>102</v>
      </c>
      <c r="F25" s="130" t="s">
        <v>16</v>
      </c>
      <c r="G25" s="130" t="s">
        <v>67</v>
      </c>
      <c r="H25" s="130" t="s">
        <v>103</v>
      </c>
      <c r="I25" s="127"/>
      <c r="J25" s="41"/>
      <c r="K25" s="85"/>
      <c r="M25"/>
    </row>
    <row r="26" spans="1:13" s="55" customFormat="1" ht="30" customHeight="1" x14ac:dyDescent="0.3">
      <c r="A26" s="130">
        <v>5</v>
      </c>
      <c r="B26" s="130" t="s">
        <v>58</v>
      </c>
      <c r="C26" s="130" t="s">
        <v>59</v>
      </c>
      <c r="D26" s="130" t="s">
        <v>60</v>
      </c>
      <c r="E26" s="130" t="s">
        <v>61</v>
      </c>
      <c r="F26" s="130" t="s">
        <v>16</v>
      </c>
      <c r="G26" s="130" t="s">
        <v>62</v>
      </c>
      <c r="H26" s="130" t="s">
        <v>104</v>
      </c>
      <c r="I26" s="127"/>
      <c r="J26" s="41"/>
      <c r="K26" s="85"/>
      <c r="M26"/>
    </row>
    <row r="27" spans="1:13" s="55" customFormat="1" ht="30" customHeight="1" x14ac:dyDescent="0.3">
      <c r="A27" s="130">
        <v>6</v>
      </c>
      <c r="B27" s="130" t="s">
        <v>105</v>
      </c>
      <c r="C27" s="130" t="s">
        <v>106</v>
      </c>
      <c r="D27" s="130" t="s">
        <v>107</v>
      </c>
      <c r="E27" s="130" t="s">
        <v>108</v>
      </c>
      <c r="F27" s="130" t="s">
        <v>14</v>
      </c>
      <c r="G27" s="130" t="s">
        <v>62</v>
      </c>
      <c r="H27" s="130" t="s">
        <v>109</v>
      </c>
      <c r="I27" s="127"/>
      <c r="J27" s="41"/>
      <c r="K27" s="85"/>
      <c r="M27"/>
    </row>
    <row r="28" spans="1:13" s="55" customFormat="1" ht="30" customHeight="1" x14ac:dyDescent="0.3">
      <c r="A28" s="130">
        <v>7</v>
      </c>
      <c r="B28" s="130" t="s">
        <v>72</v>
      </c>
      <c r="C28" s="130" t="s">
        <v>73</v>
      </c>
      <c r="D28" s="130" t="s">
        <v>74</v>
      </c>
      <c r="E28" s="130" t="s">
        <v>75</v>
      </c>
      <c r="F28" s="130" t="s">
        <v>16</v>
      </c>
      <c r="G28" s="130" t="s">
        <v>62</v>
      </c>
      <c r="H28" s="130" t="s">
        <v>110</v>
      </c>
      <c r="I28" s="127"/>
      <c r="J28" s="41"/>
      <c r="K28" s="85"/>
    </row>
    <row r="29" spans="1:13" s="55" customFormat="1" ht="30" customHeight="1" x14ac:dyDescent="0.3">
      <c r="A29" s="130">
        <v>8</v>
      </c>
      <c r="B29" s="130" t="s">
        <v>111</v>
      </c>
      <c r="C29" s="130" t="s">
        <v>112</v>
      </c>
      <c r="D29" s="130" t="s">
        <v>113</v>
      </c>
      <c r="E29" s="130" t="s">
        <v>114</v>
      </c>
      <c r="F29" s="130" t="s">
        <v>19</v>
      </c>
      <c r="G29" s="130" t="s">
        <v>52</v>
      </c>
      <c r="H29" s="130" t="s">
        <v>115</v>
      </c>
      <c r="I29" s="127"/>
      <c r="J29" s="41"/>
      <c r="K29" s="85"/>
    </row>
    <row r="30" spans="1:13" s="55" customFormat="1" ht="30" customHeight="1" x14ac:dyDescent="0.3">
      <c r="A30" s="130">
        <v>9</v>
      </c>
      <c r="B30" s="130" t="s">
        <v>116</v>
      </c>
      <c r="C30" s="130" t="s">
        <v>117</v>
      </c>
      <c r="D30" s="130" t="s">
        <v>118</v>
      </c>
      <c r="E30" s="130" t="s">
        <v>119</v>
      </c>
      <c r="F30" s="130" t="s">
        <v>16</v>
      </c>
      <c r="G30" s="130" t="s">
        <v>67</v>
      </c>
      <c r="H30" s="130" t="s">
        <v>120</v>
      </c>
      <c r="I30" s="127"/>
      <c r="J30" s="41"/>
      <c r="K30" s="85"/>
    </row>
    <row r="31" spans="1:13" s="55" customFormat="1" ht="30" customHeight="1" x14ac:dyDescent="0.3">
      <c r="A31" s="130">
        <v>10</v>
      </c>
      <c r="B31" s="130" t="s">
        <v>121</v>
      </c>
      <c r="C31" s="130" t="s">
        <v>122</v>
      </c>
      <c r="D31" s="130" t="s">
        <v>51</v>
      </c>
      <c r="E31" s="130" t="s">
        <v>123</v>
      </c>
      <c r="F31" s="130" t="s">
        <v>19</v>
      </c>
      <c r="G31" s="130" t="s">
        <v>52</v>
      </c>
      <c r="H31" s="130" t="s">
        <v>124</v>
      </c>
      <c r="I31" s="127"/>
      <c r="J31" s="41"/>
      <c r="K31" s="85"/>
    </row>
    <row r="32" spans="1:13" s="55" customFormat="1" ht="30" customHeight="1" x14ac:dyDescent="0.3">
      <c r="A32" s="130">
        <v>11</v>
      </c>
      <c r="B32" s="130" t="s">
        <v>76</v>
      </c>
      <c r="C32" s="130" t="s">
        <v>77</v>
      </c>
      <c r="D32" s="130" t="s">
        <v>78</v>
      </c>
      <c r="E32" s="130" t="s">
        <v>79</v>
      </c>
      <c r="F32" s="130" t="s">
        <v>16</v>
      </c>
      <c r="G32" s="130" t="s">
        <v>80</v>
      </c>
      <c r="H32" s="130" t="s">
        <v>125</v>
      </c>
      <c r="I32" s="127"/>
      <c r="J32" s="41"/>
      <c r="K32" s="85"/>
    </row>
    <row r="33" spans="1:11" s="55" customFormat="1" ht="30" customHeight="1" x14ac:dyDescent="0.3">
      <c r="A33" s="130">
        <v>12</v>
      </c>
      <c r="B33" s="130" t="s">
        <v>126</v>
      </c>
      <c r="C33" s="130" t="s">
        <v>127</v>
      </c>
      <c r="D33" s="130" t="s">
        <v>128</v>
      </c>
      <c r="E33" s="130" t="s">
        <v>129</v>
      </c>
      <c r="F33" s="130" t="s">
        <v>16</v>
      </c>
      <c r="G33" s="130" t="s">
        <v>130</v>
      </c>
      <c r="H33" s="130" t="s">
        <v>131</v>
      </c>
      <c r="I33" s="127"/>
      <c r="J33" s="41"/>
      <c r="K33" s="85"/>
    </row>
    <row r="34" spans="1:11" ht="31.8" customHeight="1" thickBot="1" x14ac:dyDescent="0.35">
      <c r="A34" s="130">
        <v>13</v>
      </c>
      <c r="B34" s="130" t="s">
        <v>132</v>
      </c>
      <c r="C34" s="130" t="s">
        <v>133</v>
      </c>
      <c r="D34" s="130" t="s">
        <v>134</v>
      </c>
      <c r="E34" s="130" t="s">
        <v>135</v>
      </c>
      <c r="F34" s="130" t="s">
        <v>19</v>
      </c>
      <c r="G34" s="130" t="s">
        <v>136</v>
      </c>
      <c r="H34" s="130" t="s">
        <v>137</v>
      </c>
      <c r="I34" s="56"/>
      <c r="J34" s="57"/>
      <c r="K34" s="86"/>
    </row>
    <row r="35" spans="1:11" ht="15" thickTop="1" x14ac:dyDescent="0.25">
      <c r="A35" s="128" t="s">
        <v>3</v>
      </c>
      <c r="B35" s="129"/>
      <c r="C35" s="129"/>
      <c r="D35" s="129"/>
      <c r="E35" s="31"/>
      <c r="F35" s="31"/>
      <c r="G35" s="129" t="s">
        <v>24</v>
      </c>
      <c r="H35" s="129"/>
      <c r="I35" s="118"/>
      <c r="J35" s="118"/>
      <c r="K35" s="119"/>
    </row>
    <row r="36" spans="1:11" ht="15" customHeight="1" x14ac:dyDescent="0.25">
      <c r="A36" s="58" t="s">
        <v>32</v>
      </c>
      <c r="B36" s="11"/>
      <c r="C36" s="11"/>
      <c r="D36" s="27"/>
      <c r="E36" s="13"/>
      <c r="F36" s="26"/>
      <c r="G36" s="12" t="s">
        <v>20</v>
      </c>
      <c r="H36" s="25">
        <v>7</v>
      </c>
      <c r="I36" s="28"/>
      <c r="J36" s="45" t="s">
        <v>18</v>
      </c>
      <c r="K36" s="87">
        <f>COUNTIF(F22:F33,"ЗМС")</f>
        <v>0</v>
      </c>
    </row>
    <row r="37" spans="1:11" ht="15" customHeight="1" x14ac:dyDescent="0.25">
      <c r="A37" s="58" t="s">
        <v>33</v>
      </c>
      <c r="B37" s="11"/>
      <c r="C37" s="11"/>
      <c r="D37" s="27"/>
      <c r="E37" s="47"/>
      <c r="F37" s="59"/>
      <c r="G37" s="14" t="s">
        <v>44</v>
      </c>
      <c r="H37" s="24">
        <f>H38+H41</f>
        <v>13</v>
      </c>
      <c r="I37" s="60"/>
      <c r="J37" s="45" t="s">
        <v>14</v>
      </c>
      <c r="K37" s="87">
        <f>COUNTIF(F22:F34,"МСМК")</f>
        <v>2</v>
      </c>
    </row>
    <row r="38" spans="1:11" ht="15" customHeight="1" x14ac:dyDescent="0.25">
      <c r="A38" s="58" t="s">
        <v>34</v>
      </c>
      <c r="B38" s="11"/>
      <c r="C38" s="11"/>
      <c r="D38" s="27"/>
      <c r="E38" s="47"/>
      <c r="F38" s="59"/>
      <c r="G38" s="14" t="s">
        <v>45</v>
      </c>
      <c r="H38" s="24">
        <f>H39+H40+H42</f>
        <v>13</v>
      </c>
      <c r="I38" s="60"/>
      <c r="J38" s="45" t="s">
        <v>16</v>
      </c>
      <c r="K38" s="87">
        <f>COUNTIF(F22:F35,"МС")</f>
        <v>8</v>
      </c>
    </row>
    <row r="39" spans="1:11" ht="15" customHeight="1" x14ac:dyDescent="0.25">
      <c r="A39" s="58" t="s">
        <v>35</v>
      </c>
      <c r="B39" s="11"/>
      <c r="C39" s="11"/>
      <c r="D39" s="27"/>
      <c r="E39" s="47"/>
      <c r="F39" s="59"/>
      <c r="G39" s="14" t="s">
        <v>39</v>
      </c>
      <c r="H39" s="25">
        <f>COUNT(A22:A34)</f>
        <v>13</v>
      </c>
      <c r="I39" s="61"/>
      <c r="J39" s="45" t="s">
        <v>19</v>
      </c>
      <c r="K39" s="87">
        <f>COUNTIF(F22:F36,"КМС")</f>
        <v>3</v>
      </c>
    </row>
    <row r="40" spans="1:11" ht="15" customHeight="1" x14ac:dyDescent="0.25">
      <c r="A40" s="58"/>
      <c r="B40" s="11"/>
      <c r="C40" s="11"/>
      <c r="D40" s="27"/>
      <c r="E40" s="47"/>
      <c r="F40" s="59"/>
      <c r="G40" s="14" t="s">
        <v>40</v>
      </c>
      <c r="H40" s="25">
        <f>COUNTIF(A22:A33,"НФ")</f>
        <v>0</v>
      </c>
      <c r="I40" s="61"/>
      <c r="J40" s="36" t="s">
        <v>46</v>
      </c>
      <c r="K40" s="87">
        <f>COUNTIF(F26:F37,"1 сп.р.")</f>
        <v>0</v>
      </c>
    </row>
    <row r="41" spans="1:11" ht="15" customHeight="1" x14ac:dyDescent="0.25">
      <c r="A41" s="58"/>
      <c r="B41" s="11"/>
      <c r="C41" s="11"/>
      <c r="D41" s="27"/>
      <c r="E41" s="47"/>
      <c r="F41" s="59"/>
      <c r="G41" s="14" t="s">
        <v>41</v>
      </c>
      <c r="H41" s="21">
        <f>COUNTIF(A22:A33,"НС")</f>
        <v>0</v>
      </c>
      <c r="I41" s="62"/>
      <c r="J41" s="37" t="s">
        <v>48</v>
      </c>
      <c r="K41" s="87">
        <f t="shared" ref="K37:K42" si="0">COUNTIF(F27:F38,"ЗМС")</f>
        <v>0</v>
      </c>
    </row>
    <row r="42" spans="1:11" ht="15" customHeight="1" x14ac:dyDescent="0.25">
      <c r="A42" s="58"/>
      <c r="B42" s="11"/>
      <c r="C42" s="11"/>
      <c r="D42" s="27"/>
      <c r="E42" s="15"/>
      <c r="F42" s="29"/>
      <c r="G42" s="14" t="s">
        <v>42</v>
      </c>
      <c r="H42" s="21">
        <f>COUNTIF(A22:A33,"ДСКВ")</f>
        <v>0</v>
      </c>
      <c r="I42" s="30"/>
      <c r="J42" s="37" t="s">
        <v>47</v>
      </c>
      <c r="K42" s="87">
        <f t="shared" si="0"/>
        <v>0</v>
      </c>
    </row>
    <row r="43" spans="1:11" ht="9.75" customHeight="1" x14ac:dyDescent="0.25">
      <c r="K43" s="88"/>
    </row>
    <row r="44" spans="1:11" ht="15.6" x14ac:dyDescent="0.25">
      <c r="A44" s="120" t="s">
        <v>2</v>
      </c>
      <c r="B44" s="121"/>
      <c r="C44" s="121"/>
      <c r="D44" s="121"/>
      <c r="E44" s="122" t="s">
        <v>6</v>
      </c>
      <c r="F44" s="122"/>
      <c r="G44" s="122"/>
      <c r="H44" s="122"/>
      <c r="I44" s="122" t="s">
        <v>36</v>
      </c>
      <c r="J44" s="122"/>
      <c r="K44" s="123"/>
    </row>
    <row r="45" spans="1:11" x14ac:dyDescent="0.25">
      <c r="B45" s="47"/>
      <c r="C45" s="47"/>
      <c r="E45" s="47"/>
      <c r="F45" s="13"/>
      <c r="G45" s="13"/>
      <c r="H45" s="13"/>
      <c r="I45" s="13"/>
      <c r="J45" s="13"/>
      <c r="K45" s="89"/>
    </row>
    <row r="46" spans="1:11" x14ac:dyDescent="0.25">
      <c r="A46" s="66"/>
      <c r="D46" s="64"/>
      <c r="E46" s="67"/>
      <c r="F46" s="64"/>
      <c r="G46" s="64"/>
      <c r="H46" s="68"/>
      <c r="I46" s="68"/>
      <c r="J46" s="64"/>
      <c r="K46" s="90"/>
    </row>
    <row r="47" spans="1:11" x14ac:dyDescent="0.25">
      <c r="A47" s="66"/>
      <c r="D47" s="64"/>
      <c r="E47" s="67"/>
      <c r="F47" s="64"/>
      <c r="G47" s="64"/>
      <c r="H47" s="68"/>
      <c r="I47" s="68"/>
      <c r="J47" s="64"/>
      <c r="K47" s="90"/>
    </row>
    <row r="48" spans="1:11" x14ac:dyDescent="0.25">
      <c r="A48" s="66"/>
      <c r="D48" s="64"/>
      <c r="E48" s="67"/>
      <c r="F48" s="64"/>
      <c r="G48" s="64"/>
      <c r="H48" s="68"/>
      <c r="I48" s="68"/>
      <c r="J48" s="64"/>
      <c r="K48" s="90"/>
    </row>
    <row r="49" spans="1:26" x14ac:dyDescent="0.25">
      <c r="A49" s="66"/>
      <c r="D49" s="64"/>
      <c r="E49" s="67"/>
      <c r="F49" s="64"/>
      <c r="G49" s="64"/>
      <c r="H49" s="68"/>
      <c r="I49" s="68"/>
      <c r="J49" s="64"/>
      <c r="K49" s="90"/>
    </row>
    <row r="50" spans="1:26" ht="16.2" thickBot="1" x14ac:dyDescent="0.3">
      <c r="A50" s="124" t="str">
        <f>G18</f>
        <v>БУКОВА О.Ю. (IК, г. Пенза)</v>
      </c>
      <c r="B50" s="125"/>
      <c r="C50" s="125"/>
      <c r="D50" s="125"/>
      <c r="E50" s="125" t="str">
        <f>G17</f>
        <v>БОЯРОВ В.В. (ВК, г. Саранск)</v>
      </c>
      <c r="F50" s="125"/>
      <c r="G50" s="125"/>
      <c r="H50" s="125"/>
      <c r="I50" s="125" t="str">
        <f>G19</f>
        <v>КОЧЕТКОВ Д.А. (ВК, г. Саранск)</v>
      </c>
      <c r="J50" s="125"/>
      <c r="K50" s="126"/>
    </row>
    <row r="51" spans="1:26" s="49" customFormat="1" x14ac:dyDescent="0.25">
      <c r="A51" s="63"/>
      <c r="B51" s="64"/>
      <c r="C51" s="64"/>
      <c r="D51" s="47"/>
      <c r="F51" s="47"/>
      <c r="G51" s="47"/>
      <c r="H51" s="65"/>
      <c r="I51" s="65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s="71" customFormat="1" ht="18" x14ac:dyDescent="0.25">
      <c r="A52" s="69"/>
      <c r="B52" s="70"/>
      <c r="C52" s="70"/>
      <c r="E52" s="72"/>
      <c r="H52" s="73"/>
      <c r="I52" s="73"/>
    </row>
    <row r="53" spans="1:26" ht="21" x14ac:dyDescent="0.25">
      <c r="A53" s="74"/>
      <c r="B53" s="75"/>
      <c r="C53" s="76"/>
      <c r="D53" s="117"/>
      <c r="E53" s="117"/>
      <c r="F53" s="117"/>
      <c r="G53" s="117"/>
    </row>
    <row r="54" spans="1:26" ht="18" x14ac:dyDescent="0.25">
      <c r="D54" s="71"/>
    </row>
  </sheetData>
  <autoFilter ref="B21:H21">
    <sortState ref="B22:H29">
      <sortCondition ref="H21"/>
    </sortState>
  </autoFilter>
  <sortState ref="B22:G33">
    <sortCondition ref="D22:D33"/>
  </sortState>
  <mergeCells count="25"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2025-04-24T13:27:47Z</cp:lastPrinted>
  <dcterms:created xsi:type="dcterms:W3CDTF">1996-10-08T23:32:33Z</dcterms:created>
  <dcterms:modified xsi:type="dcterms:W3CDTF">2025-04-24T13:28:03Z</dcterms:modified>
</cp:coreProperties>
</file>