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n\Desktop\УФА 8-13.08.25\русбайк\"/>
    </mc:Choice>
  </mc:AlternateContent>
  <xr:revisionPtr revIDLastSave="0" documentId="8_{C25769F1-CD45-4323-BF68-72E3731B4083}" xr6:coauthVersionLast="47" xr6:coauthVersionMax="47" xr10:uidLastSave="{00000000-0000-0000-0000-000000000000}"/>
  <bookViews>
    <workbookView xWindow="-110" yWindow="-110" windowWidth="19420" windowHeight="10420" xr2:uid="{308C661E-4D28-49F6-B9B2-96FAC90BA60A}"/>
  </bookViews>
  <sheets>
    <sheet name="ПР КГ юниорки" sheetId="1" r:id="rId1"/>
  </sheets>
  <externalReferences>
    <externalReference r:id="rId2"/>
  </externalReferences>
  <definedNames>
    <definedName name="_xlnm.Print_Titles" localSheetId="0">'ПР КГ юниорки'!$21:$22</definedName>
    <definedName name="_xlnm.Print_Area" localSheetId="0">'ПР КГ юниорки'!$A$1:$L$120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0" i="1" l="1"/>
  <c r="G120" i="1"/>
  <c r="D120" i="1"/>
  <c r="A120" i="1"/>
  <c r="J114" i="1"/>
  <c r="G114" i="1"/>
  <c r="D114" i="1"/>
  <c r="A114" i="1"/>
  <c r="G102" i="1" a="1"/>
  <c r="G102" i="1" s="1"/>
  <c r="F102" i="1" a="1"/>
  <c r="F102" i="1" s="1"/>
  <c r="E102" i="1" a="1"/>
  <c r="E102" i="1" s="1"/>
  <c r="D102" i="1" a="1"/>
  <c r="D102" i="1" s="1"/>
  <c r="C102" i="1"/>
  <c r="C102" i="1" a="1"/>
  <c r="G101" i="1" a="1"/>
  <c r="G101" i="1" s="1"/>
  <c r="F101" i="1" a="1"/>
  <c r="F101" i="1" s="1"/>
  <c r="E101" i="1" a="1"/>
  <c r="E101" i="1" s="1"/>
  <c r="D101" i="1"/>
  <c r="D101" i="1" a="1"/>
  <c r="C101" i="1" a="1"/>
  <c r="C101" i="1" s="1"/>
  <c r="G100" i="1"/>
  <c r="G100" i="1" a="1"/>
  <c r="F100" i="1" a="1"/>
  <c r="F100" i="1" s="1"/>
  <c r="E100" i="1" a="1"/>
  <c r="E100" i="1" s="1"/>
  <c r="D100" i="1" a="1"/>
  <c r="D100" i="1" s="1"/>
  <c r="C100" i="1" a="1"/>
  <c r="C100" i="1" s="1"/>
  <c r="G99" i="1" a="1"/>
  <c r="G99" i="1" s="1"/>
  <c r="F99" i="1"/>
  <c r="F99" i="1" a="1"/>
  <c r="E99" i="1" a="1"/>
  <c r="E99" i="1" s="1"/>
  <c r="D99" i="1" a="1"/>
  <c r="D99" i="1" s="1"/>
  <c r="C99" i="1" a="1"/>
  <c r="C99" i="1" s="1"/>
  <c r="G98" i="1" a="1"/>
  <c r="G98" i="1" s="1"/>
  <c r="F98" i="1" a="1"/>
  <c r="F98" i="1" s="1"/>
  <c r="E98" i="1"/>
  <c r="E98" i="1" a="1"/>
  <c r="D98" i="1" a="1"/>
  <c r="D98" i="1" s="1"/>
  <c r="C98" i="1" a="1"/>
  <c r="C98" i="1" s="1"/>
  <c r="G97" i="1" a="1"/>
  <c r="G97" i="1" s="1"/>
  <c r="F97" i="1" a="1"/>
  <c r="F97" i="1" s="1"/>
  <c r="E97" i="1" a="1"/>
  <c r="E97" i="1" s="1"/>
  <c r="D97" i="1"/>
  <c r="D97" i="1" a="1"/>
  <c r="C97" i="1" a="1"/>
  <c r="C97" i="1" s="1"/>
  <c r="G96" i="1" a="1"/>
  <c r="G96" i="1" s="1"/>
  <c r="F96" i="1" a="1"/>
  <c r="F96" i="1" s="1"/>
  <c r="E96" i="1"/>
  <c r="E96" i="1" a="1"/>
  <c r="D96" i="1" a="1"/>
  <c r="D96" i="1" s="1"/>
  <c r="C96" i="1"/>
  <c r="C96" i="1" a="1"/>
  <c r="G95" i="1" a="1"/>
  <c r="G95" i="1" s="1"/>
  <c r="F95" i="1" a="1"/>
  <c r="F95" i="1" s="1"/>
  <c r="E95" i="1" a="1"/>
  <c r="E95" i="1" s="1"/>
  <c r="D95" i="1" a="1"/>
  <c r="D95" i="1" s="1"/>
  <c r="C95" i="1" a="1"/>
  <c r="C95" i="1" s="1"/>
  <c r="G94" i="1"/>
  <c r="G94" i="1" a="1"/>
  <c r="F94" i="1" a="1"/>
  <c r="F94" i="1" s="1"/>
  <c r="E94" i="1" a="1"/>
  <c r="E94" i="1" s="1"/>
  <c r="D94" i="1" a="1"/>
  <c r="D94" i="1" s="1"/>
  <c r="C94" i="1" a="1"/>
  <c r="C94" i="1" s="1"/>
  <c r="G93" i="1" a="1"/>
  <c r="G93" i="1" s="1"/>
  <c r="F93" i="1"/>
  <c r="F93" i="1" a="1"/>
  <c r="E93" i="1" a="1"/>
  <c r="E93" i="1" s="1"/>
  <c r="D93" i="1" a="1"/>
  <c r="D93" i="1" s="1"/>
  <c r="C93" i="1" a="1"/>
  <c r="C93" i="1" s="1"/>
  <c r="G92" i="1" a="1"/>
  <c r="G92" i="1" s="1"/>
  <c r="F92" i="1" a="1"/>
  <c r="F92" i="1" s="1"/>
  <c r="E92" i="1"/>
  <c r="E92" i="1" a="1"/>
  <c r="D92" i="1" a="1"/>
  <c r="D92" i="1" s="1"/>
  <c r="C92" i="1" a="1"/>
  <c r="C92" i="1" s="1"/>
  <c r="G91" i="1" a="1"/>
  <c r="G91" i="1" s="1"/>
  <c r="F91" i="1"/>
  <c r="F91" i="1" a="1"/>
  <c r="E91" i="1" a="1"/>
  <c r="E91" i="1" s="1"/>
  <c r="D91" i="1"/>
  <c r="D91" i="1" a="1"/>
  <c r="C91" i="1" a="1"/>
  <c r="C91" i="1" s="1"/>
  <c r="J90" i="1"/>
  <c r="I90" i="1"/>
  <c r="G90" i="1" a="1"/>
  <c r="G90" i="1" s="1"/>
  <c r="F90" i="1" a="1"/>
  <c r="F90" i="1" s="1"/>
  <c r="E90" i="1"/>
  <c r="E90" i="1" a="1"/>
  <c r="D90" i="1"/>
  <c r="D90" i="1" a="1"/>
  <c r="C90" i="1" a="1"/>
  <c r="C90" i="1" s="1"/>
  <c r="J89" i="1"/>
  <c r="I89" i="1"/>
  <c r="G89" i="1" a="1"/>
  <c r="G89" i="1" s="1"/>
  <c r="F89" i="1" a="1"/>
  <c r="F89" i="1" s="1"/>
  <c r="E89" i="1" a="1"/>
  <c r="E89" i="1" s="1"/>
  <c r="D89" i="1"/>
  <c r="D89" i="1" a="1"/>
  <c r="C89" i="1" a="1"/>
  <c r="C89" i="1" s="1"/>
  <c r="J88" i="1"/>
  <c r="I88" i="1"/>
  <c r="G88" i="1" a="1"/>
  <c r="G88" i="1" s="1"/>
  <c r="F88" i="1" a="1"/>
  <c r="F88" i="1" s="1"/>
  <c r="E88" i="1" a="1"/>
  <c r="E88" i="1" s="1"/>
  <c r="D88" i="1"/>
  <c r="D88" i="1" a="1"/>
  <c r="C88" i="1" a="1"/>
  <c r="C88" i="1" s="1"/>
  <c r="G87" i="1" a="1"/>
  <c r="G87" i="1" s="1"/>
  <c r="F87" i="1" a="1"/>
  <c r="F87" i="1" s="1"/>
  <c r="E87" i="1" a="1"/>
  <c r="E87" i="1" s="1"/>
  <c r="D87" i="1" a="1"/>
  <c r="D87" i="1" s="1"/>
  <c r="C87" i="1"/>
  <c r="C87" i="1" a="1"/>
  <c r="G86" i="1" a="1"/>
  <c r="G86" i="1" s="1"/>
  <c r="F86" i="1" a="1"/>
  <c r="F86" i="1" s="1"/>
  <c r="E86" i="1" a="1"/>
  <c r="E86" i="1" s="1"/>
  <c r="D86" i="1"/>
  <c r="D86" i="1" a="1"/>
  <c r="C86" i="1" a="1"/>
  <c r="C86" i="1" s="1"/>
  <c r="G85" i="1" a="1"/>
  <c r="G85" i="1" s="1"/>
  <c r="F85" i="1" a="1"/>
  <c r="F85" i="1" s="1"/>
  <c r="E85" i="1" a="1"/>
  <c r="E85" i="1" s="1"/>
  <c r="D85" i="1" a="1"/>
  <c r="D85" i="1" s="1"/>
  <c r="C85" i="1" a="1"/>
  <c r="C85" i="1" s="1"/>
  <c r="G84" i="1"/>
  <c r="G84" i="1" a="1"/>
  <c r="F84" i="1" a="1"/>
  <c r="F84" i="1" s="1"/>
  <c r="E84" i="1" a="1"/>
  <c r="E84" i="1" s="1"/>
  <c r="D84" i="1" a="1"/>
  <c r="D84" i="1" s="1"/>
  <c r="C84" i="1" a="1"/>
  <c r="C84" i="1" s="1"/>
  <c r="J83" i="1"/>
  <c r="I83" i="1"/>
  <c r="G83" i="1"/>
  <c r="G83" i="1" a="1"/>
  <c r="F83" i="1" a="1"/>
  <c r="F83" i="1" s="1"/>
  <c r="E83" i="1" a="1"/>
  <c r="E83" i="1" s="1"/>
  <c r="D83" i="1" a="1"/>
  <c r="D83" i="1" s="1"/>
  <c r="C83" i="1" a="1"/>
  <c r="C83" i="1" s="1"/>
  <c r="G82" i="1"/>
  <c r="G82" i="1" a="1"/>
  <c r="F82" i="1" a="1"/>
  <c r="F82" i="1" s="1"/>
  <c r="E82" i="1" a="1"/>
  <c r="E82" i="1" s="1"/>
  <c r="D82" i="1" a="1"/>
  <c r="D82" i="1" s="1"/>
  <c r="C82" i="1"/>
  <c r="C82" i="1" a="1"/>
  <c r="G81" i="1" a="1"/>
  <c r="G81" i="1" s="1"/>
  <c r="F81" i="1"/>
  <c r="F81" i="1" a="1"/>
  <c r="E81" i="1" a="1"/>
  <c r="E81" i="1" s="1"/>
  <c r="D81" i="1" a="1"/>
  <c r="D81" i="1" s="1"/>
  <c r="C81" i="1" a="1"/>
  <c r="C81" i="1" s="1"/>
  <c r="I80" i="1"/>
  <c r="G80" i="1"/>
  <c r="G80" i="1" a="1"/>
  <c r="F80" i="1"/>
  <c r="F80" i="1" a="1"/>
  <c r="E80" i="1" a="1"/>
  <c r="E80" i="1" s="1"/>
  <c r="D80" i="1" a="1"/>
  <c r="D80" i="1" s="1"/>
  <c r="C80" i="1" a="1"/>
  <c r="C80" i="1" s="1"/>
  <c r="J79" i="1"/>
  <c r="I79" i="1"/>
  <c r="I82" i="1" s="1"/>
  <c r="G79" i="1" a="1"/>
  <c r="G79" i="1" s="1"/>
  <c r="F79" i="1"/>
  <c r="F79" i="1" a="1"/>
  <c r="E79" i="1" a="1"/>
  <c r="E79" i="1" s="1"/>
  <c r="D79" i="1" a="1"/>
  <c r="D79" i="1" s="1"/>
  <c r="C79" i="1" a="1"/>
  <c r="C79" i="1" s="1"/>
  <c r="I78" i="1"/>
  <c r="G78" i="1" a="1"/>
  <c r="G78" i="1" s="1"/>
  <c r="F78" i="1" a="1"/>
  <c r="F78" i="1" s="1"/>
  <c r="E78" i="1"/>
  <c r="E78" i="1" a="1"/>
  <c r="D78" i="1" a="1"/>
  <c r="D78" i="1" s="1"/>
  <c r="C78" i="1" a="1"/>
  <c r="C78" i="1" s="1"/>
  <c r="I77" i="1"/>
  <c r="G77" i="1" a="1"/>
  <c r="G77" i="1" s="1"/>
  <c r="F77" i="1" a="1"/>
  <c r="F77" i="1" s="1"/>
  <c r="E77" i="1"/>
  <c r="E77" i="1" a="1"/>
  <c r="D77" i="1" a="1"/>
  <c r="D77" i="1" s="1"/>
  <c r="C77" i="1" a="1"/>
  <c r="C77" i="1" s="1"/>
  <c r="G76" i="1" a="1"/>
  <c r="G76" i="1" s="1"/>
  <c r="F76" i="1"/>
  <c r="F76" i="1" a="1"/>
  <c r="E76" i="1" a="1"/>
  <c r="E76" i="1" s="1"/>
  <c r="D76" i="1"/>
  <c r="D76" i="1" a="1"/>
  <c r="C76" i="1" a="1"/>
  <c r="C76" i="1" s="1"/>
  <c r="J75" i="1"/>
  <c r="I75" i="1"/>
  <c r="I76" i="1" s="1"/>
  <c r="G75" i="1" a="1"/>
  <c r="G75" i="1" s="1"/>
  <c r="F75" i="1" a="1"/>
  <c r="F75" i="1" s="1"/>
  <c r="E75" i="1"/>
  <c r="E75" i="1" a="1"/>
  <c r="D75" i="1"/>
  <c r="D75" i="1" a="1"/>
  <c r="C75" i="1" a="1"/>
  <c r="C75" i="1" s="1"/>
  <c r="I74" i="1"/>
  <c r="G74" i="1" a="1"/>
  <c r="G74" i="1" s="1"/>
  <c r="F74" i="1" a="1"/>
  <c r="F74" i="1" s="1"/>
  <c r="E74" i="1" a="1"/>
  <c r="E74" i="1" s="1"/>
  <c r="D74" i="1"/>
  <c r="D74" i="1" a="1"/>
  <c r="C74" i="1" a="1"/>
  <c r="C74" i="1" s="1"/>
  <c r="I73" i="1"/>
  <c r="G73" i="1" a="1"/>
  <c r="G73" i="1" s="1"/>
  <c r="F73" i="1" a="1"/>
  <c r="F73" i="1" s="1"/>
  <c r="E73" i="1" a="1"/>
  <c r="E73" i="1" s="1"/>
  <c r="D73" i="1" a="1"/>
  <c r="D73" i="1" s="1"/>
  <c r="C73" i="1"/>
  <c r="C73" i="1" a="1"/>
  <c r="G72" i="1" a="1"/>
  <c r="G72" i="1" s="1"/>
  <c r="F72" i="1" a="1"/>
  <c r="F72" i="1" s="1"/>
  <c r="E72" i="1" a="1"/>
  <c r="E72" i="1" s="1"/>
  <c r="D72" i="1" a="1"/>
  <c r="D72" i="1" s="1"/>
  <c r="C72" i="1"/>
  <c r="C72" i="1" a="1"/>
  <c r="J71" i="1"/>
  <c r="I71" i="1"/>
  <c r="I72" i="1" s="1"/>
  <c r="G71" i="1" a="1"/>
  <c r="G71" i="1" s="1"/>
  <c r="F71" i="1" a="1"/>
  <c r="F71" i="1" s="1"/>
  <c r="E71" i="1"/>
  <c r="E71" i="1" a="1"/>
  <c r="D71" i="1" a="1"/>
  <c r="D71" i="1" s="1"/>
  <c r="C71" i="1"/>
  <c r="C71" i="1" a="1"/>
  <c r="G70" i="1" a="1"/>
  <c r="G70" i="1" s="1"/>
  <c r="F70" i="1" a="1"/>
  <c r="F70" i="1" s="1"/>
  <c r="E70" i="1" a="1"/>
  <c r="E70" i="1" s="1"/>
  <c r="D70" i="1" a="1"/>
  <c r="D70" i="1" s="1"/>
  <c r="C70" i="1"/>
  <c r="C70" i="1" a="1"/>
  <c r="A70" i="1"/>
  <c r="G69" i="1" a="1"/>
  <c r="G69" i="1" s="1"/>
  <c r="F69" i="1" a="1"/>
  <c r="F69" i="1" s="1"/>
  <c r="E69" i="1" a="1"/>
  <c r="E69" i="1" s="1"/>
  <c r="D69" i="1" a="1"/>
  <c r="D69" i="1" s="1"/>
  <c r="C69" i="1" a="1"/>
  <c r="C69" i="1" s="1"/>
  <c r="A69" i="1"/>
  <c r="G68" i="1" a="1"/>
  <c r="G68" i="1" s="1"/>
  <c r="F68" i="1" a="1"/>
  <c r="F68" i="1" s="1"/>
  <c r="E68" i="1" a="1"/>
  <c r="E68" i="1" s="1"/>
  <c r="D68" i="1" a="1"/>
  <c r="D68" i="1" s="1"/>
  <c r="C68" i="1" a="1"/>
  <c r="C68" i="1" s="1"/>
  <c r="A68" i="1"/>
  <c r="J67" i="1"/>
  <c r="I67" i="1"/>
  <c r="I70" i="1" s="1"/>
  <c r="G67" i="1" a="1"/>
  <c r="G67" i="1" s="1"/>
  <c r="F67" i="1" a="1"/>
  <c r="F67" i="1" s="1"/>
  <c r="E67" i="1" a="1"/>
  <c r="E67" i="1" s="1"/>
  <c r="D67" i="1" a="1"/>
  <c r="D67" i="1" s="1"/>
  <c r="C67" i="1"/>
  <c r="C67" i="1" a="1"/>
  <c r="G66" i="1" a="1"/>
  <c r="G66" i="1" s="1"/>
  <c r="F66" i="1" a="1"/>
  <c r="F66" i="1" s="1"/>
  <c r="E66" i="1" a="1"/>
  <c r="E66" i="1" s="1"/>
  <c r="D66" i="1"/>
  <c r="D66" i="1" a="1"/>
  <c r="C66" i="1" a="1"/>
  <c r="C66" i="1" s="1"/>
  <c r="A66" i="1"/>
  <c r="G65" i="1" a="1"/>
  <c r="G65" i="1" s="1"/>
  <c r="F65" i="1" a="1"/>
  <c r="F65" i="1" s="1"/>
  <c r="E65" i="1" a="1"/>
  <c r="E65" i="1" s="1"/>
  <c r="D65" i="1" a="1"/>
  <c r="D65" i="1" s="1"/>
  <c r="C65" i="1"/>
  <c r="C65" i="1" a="1"/>
  <c r="A65" i="1"/>
  <c r="G64" i="1" a="1"/>
  <c r="G64" i="1" s="1"/>
  <c r="F64" i="1" a="1"/>
  <c r="F64" i="1" s="1"/>
  <c r="E64" i="1" a="1"/>
  <c r="E64" i="1" s="1"/>
  <c r="D64" i="1" a="1"/>
  <c r="D64" i="1" s="1"/>
  <c r="C64" i="1" a="1"/>
  <c r="C64" i="1" s="1"/>
  <c r="A64" i="1"/>
  <c r="J63" i="1"/>
  <c r="I63" i="1"/>
  <c r="I66" i="1" s="1"/>
  <c r="G63" i="1" a="1"/>
  <c r="G63" i="1" s="1"/>
  <c r="F63" i="1" a="1"/>
  <c r="F63" i="1" s="1"/>
  <c r="E63" i="1" a="1"/>
  <c r="E63" i="1" s="1"/>
  <c r="D63" i="1" a="1"/>
  <c r="D63" i="1" s="1"/>
  <c r="C63" i="1"/>
  <c r="C63" i="1" a="1"/>
  <c r="G62" i="1" a="1"/>
  <c r="G62" i="1" s="1"/>
  <c r="F62" i="1" a="1"/>
  <c r="F62" i="1" s="1"/>
  <c r="E62" i="1" a="1"/>
  <c r="E62" i="1" s="1"/>
  <c r="D62" i="1"/>
  <c r="D62" i="1" a="1"/>
  <c r="C62" i="1" a="1"/>
  <c r="C62" i="1" s="1"/>
  <c r="A62" i="1"/>
  <c r="G61" i="1" a="1"/>
  <c r="G61" i="1" s="1"/>
  <c r="F61" i="1" a="1"/>
  <c r="F61" i="1" s="1"/>
  <c r="E61" i="1" a="1"/>
  <c r="E61" i="1" s="1"/>
  <c r="D61" i="1" a="1"/>
  <c r="D61" i="1" s="1"/>
  <c r="C61" i="1"/>
  <c r="C61" i="1" a="1"/>
  <c r="A61" i="1"/>
  <c r="G60" i="1" a="1"/>
  <c r="G60" i="1" s="1"/>
  <c r="F60" i="1" a="1"/>
  <c r="F60" i="1" s="1"/>
  <c r="E60" i="1" a="1"/>
  <c r="E60" i="1" s="1"/>
  <c r="D60" i="1" a="1"/>
  <c r="D60" i="1" s="1"/>
  <c r="C60" i="1" a="1"/>
  <c r="C60" i="1" s="1"/>
  <c r="A60" i="1"/>
  <c r="J59" i="1"/>
  <c r="I59" i="1"/>
  <c r="I62" i="1" s="1"/>
  <c r="G59" i="1" a="1"/>
  <c r="G59" i="1" s="1"/>
  <c r="F59" i="1" a="1"/>
  <c r="F59" i="1" s="1"/>
  <c r="E59" i="1" a="1"/>
  <c r="E59" i="1" s="1"/>
  <c r="D59" i="1" a="1"/>
  <c r="D59" i="1" s="1"/>
  <c r="C59" i="1"/>
  <c r="C59" i="1" a="1"/>
  <c r="G58" i="1" a="1"/>
  <c r="G58" i="1" s="1"/>
  <c r="F58" i="1" a="1"/>
  <c r="F58" i="1" s="1"/>
  <c r="E58" i="1"/>
  <c r="E58" i="1" a="1"/>
  <c r="D58" i="1" a="1"/>
  <c r="D58" i="1" s="1"/>
  <c r="C58" i="1" a="1"/>
  <c r="C58" i="1" s="1"/>
  <c r="A58" i="1"/>
  <c r="G57" i="1" a="1"/>
  <c r="G57" i="1" s="1"/>
  <c r="F57" i="1" a="1"/>
  <c r="F57" i="1" s="1"/>
  <c r="E57" i="1" a="1"/>
  <c r="E57" i="1" s="1"/>
  <c r="D57" i="1" a="1"/>
  <c r="D57" i="1" s="1"/>
  <c r="C57" i="1"/>
  <c r="C57" i="1" a="1"/>
  <c r="A57" i="1"/>
  <c r="G56" i="1" a="1"/>
  <c r="G56" i="1" s="1"/>
  <c r="F56" i="1" a="1"/>
  <c r="F56" i="1" s="1"/>
  <c r="E56" i="1" a="1"/>
  <c r="E56" i="1" s="1"/>
  <c r="D56" i="1" a="1"/>
  <c r="D56" i="1" s="1"/>
  <c r="C56" i="1" a="1"/>
  <c r="C56" i="1" s="1"/>
  <c r="A56" i="1"/>
  <c r="J55" i="1"/>
  <c r="I55" i="1"/>
  <c r="I58" i="1" s="1"/>
  <c r="G55" i="1" a="1"/>
  <c r="G55" i="1" s="1"/>
  <c r="F55" i="1" a="1"/>
  <c r="F55" i="1" s="1"/>
  <c r="E55" i="1" a="1"/>
  <c r="E55" i="1" s="1"/>
  <c r="D55" i="1" a="1"/>
  <c r="D55" i="1" s="1"/>
  <c r="C55" i="1"/>
  <c r="C55" i="1" a="1"/>
  <c r="G54" i="1" a="1"/>
  <c r="G54" i="1" s="1"/>
  <c r="F54" i="1" a="1"/>
  <c r="F54" i="1" s="1"/>
  <c r="E54" i="1"/>
  <c r="E54" i="1" a="1"/>
  <c r="D54" i="1" a="1"/>
  <c r="D54" i="1" s="1"/>
  <c r="C54" i="1" a="1"/>
  <c r="C54" i="1" s="1"/>
  <c r="A54" i="1"/>
  <c r="G53" i="1" a="1"/>
  <c r="G53" i="1" s="1"/>
  <c r="F53" i="1" a="1"/>
  <c r="F53" i="1" s="1"/>
  <c r="E53" i="1" a="1"/>
  <c r="E53" i="1" s="1"/>
  <c r="D53" i="1"/>
  <c r="D53" i="1" a="1"/>
  <c r="C53" i="1" a="1"/>
  <c r="C53" i="1" s="1"/>
  <c r="A53" i="1"/>
  <c r="G52" i="1" a="1"/>
  <c r="G52" i="1" s="1"/>
  <c r="F52" i="1" a="1"/>
  <c r="F52" i="1" s="1"/>
  <c r="E52" i="1" a="1"/>
  <c r="E52" i="1" s="1"/>
  <c r="D52" i="1" a="1"/>
  <c r="D52" i="1" s="1"/>
  <c r="C52" i="1" a="1"/>
  <c r="C52" i="1" s="1"/>
  <c r="A52" i="1"/>
  <c r="J51" i="1"/>
  <c r="I51" i="1"/>
  <c r="I54" i="1" s="1"/>
  <c r="G51" i="1" a="1"/>
  <c r="G51" i="1" s="1"/>
  <c r="F51" i="1" a="1"/>
  <c r="F51" i="1" s="1"/>
  <c r="E51" i="1" a="1"/>
  <c r="E51" i="1" s="1"/>
  <c r="D51" i="1" a="1"/>
  <c r="D51" i="1" s="1"/>
  <c r="C51" i="1"/>
  <c r="C51" i="1" a="1"/>
  <c r="G50" i="1" a="1"/>
  <c r="G50" i="1" s="1"/>
  <c r="F50" i="1" a="1"/>
  <c r="F50" i="1" s="1"/>
  <c r="E50" i="1" a="1"/>
  <c r="E50" i="1" s="1"/>
  <c r="D50" i="1" a="1"/>
  <c r="D50" i="1" s="1"/>
  <c r="C50" i="1" a="1"/>
  <c r="C50" i="1" s="1"/>
  <c r="A50" i="1"/>
  <c r="G49" i="1" a="1"/>
  <c r="G49" i="1" s="1"/>
  <c r="F49" i="1" a="1"/>
  <c r="F49" i="1" s="1"/>
  <c r="E49" i="1" a="1"/>
  <c r="E49" i="1" s="1"/>
  <c r="D49" i="1"/>
  <c r="D49" i="1" a="1"/>
  <c r="C49" i="1" a="1"/>
  <c r="C49" i="1" s="1"/>
  <c r="A49" i="1"/>
  <c r="G48" i="1" a="1"/>
  <c r="G48" i="1" s="1"/>
  <c r="F48" i="1" a="1"/>
  <c r="F48" i="1" s="1"/>
  <c r="E48" i="1" a="1"/>
  <c r="E48" i="1" s="1"/>
  <c r="D48" i="1" a="1"/>
  <c r="D48" i="1" s="1"/>
  <c r="C48" i="1"/>
  <c r="C48" i="1" a="1"/>
  <c r="A48" i="1"/>
  <c r="J47" i="1"/>
  <c r="I47" i="1"/>
  <c r="I50" i="1" s="1"/>
  <c r="G47" i="1" a="1"/>
  <c r="G47" i="1" s="1"/>
  <c r="F47" i="1" a="1"/>
  <c r="F47" i="1" s="1"/>
  <c r="E47" i="1" a="1"/>
  <c r="E47" i="1" s="1"/>
  <c r="D47" i="1" a="1"/>
  <c r="D47" i="1" s="1"/>
  <c r="C47" i="1"/>
  <c r="C47" i="1" a="1"/>
  <c r="G46" i="1" a="1"/>
  <c r="G46" i="1" s="1"/>
  <c r="F46" i="1" a="1"/>
  <c r="F46" i="1" s="1"/>
  <c r="E46" i="1" a="1"/>
  <c r="E46" i="1" s="1"/>
  <c r="D46" i="1" a="1"/>
  <c r="D46" i="1" s="1"/>
  <c r="C46" i="1" a="1"/>
  <c r="C46" i="1" s="1"/>
  <c r="A46" i="1"/>
  <c r="G45" i="1" a="1"/>
  <c r="G45" i="1" s="1"/>
  <c r="F45" i="1" a="1"/>
  <c r="F45" i="1" s="1"/>
  <c r="E45" i="1"/>
  <c r="E45" i="1" a="1"/>
  <c r="D45" i="1" a="1"/>
  <c r="D45" i="1" s="1"/>
  <c r="C45" i="1" a="1"/>
  <c r="C45" i="1" s="1"/>
  <c r="A45" i="1"/>
  <c r="G44" i="1" a="1"/>
  <c r="G44" i="1" s="1"/>
  <c r="F44" i="1" a="1"/>
  <c r="F44" i="1" s="1"/>
  <c r="E44" i="1"/>
  <c r="E44" i="1" a="1"/>
  <c r="D44" i="1" a="1"/>
  <c r="D44" i="1" s="1"/>
  <c r="C44" i="1"/>
  <c r="C44" i="1" a="1"/>
  <c r="A44" i="1"/>
  <c r="J43" i="1"/>
  <c r="I43" i="1"/>
  <c r="I46" i="1" s="1"/>
  <c r="G43" i="1" a="1"/>
  <c r="G43" i="1" s="1"/>
  <c r="F43" i="1" a="1"/>
  <c r="F43" i="1" s="1"/>
  <c r="E43" i="1" a="1"/>
  <c r="E43" i="1" s="1"/>
  <c r="D43" i="1"/>
  <c r="D43" i="1" a="1"/>
  <c r="C43" i="1"/>
  <c r="C43" i="1" a="1"/>
  <c r="G42" i="1" a="1"/>
  <c r="G42" i="1" s="1"/>
  <c r="F42" i="1" a="1"/>
  <c r="F42" i="1" s="1"/>
  <c r="E42" i="1" a="1"/>
  <c r="E42" i="1" s="1"/>
  <c r="D42" i="1" a="1"/>
  <c r="D42" i="1" s="1"/>
  <c r="C42" i="1" a="1"/>
  <c r="C42" i="1" s="1"/>
  <c r="A42" i="1"/>
  <c r="G41" i="1" a="1"/>
  <c r="G41" i="1" s="1"/>
  <c r="F41" i="1" a="1"/>
  <c r="F41" i="1" s="1"/>
  <c r="E41" i="1"/>
  <c r="E41" i="1" a="1"/>
  <c r="D41" i="1" a="1"/>
  <c r="D41" i="1" s="1"/>
  <c r="C41" i="1" a="1"/>
  <c r="C41" i="1" s="1"/>
  <c r="A41" i="1"/>
  <c r="G40" i="1" a="1"/>
  <c r="G40" i="1" s="1"/>
  <c r="F40" i="1" a="1"/>
  <c r="F40" i="1" s="1"/>
  <c r="E40" i="1" a="1"/>
  <c r="E40" i="1" s="1"/>
  <c r="D40" i="1"/>
  <c r="D40" i="1" a="1"/>
  <c r="C40" i="1" a="1"/>
  <c r="C40" i="1" s="1"/>
  <c r="A40" i="1"/>
  <c r="J39" i="1"/>
  <c r="I39" i="1"/>
  <c r="I42" i="1" s="1"/>
  <c r="G39" i="1" a="1"/>
  <c r="G39" i="1" s="1"/>
  <c r="F39" i="1" a="1"/>
  <c r="F39" i="1" s="1"/>
  <c r="E39" i="1" a="1"/>
  <c r="E39" i="1" s="1"/>
  <c r="D39" i="1" a="1"/>
  <c r="D39" i="1" s="1"/>
  <c r="C39" i="1"/>
  <c r="C39" i="1" a="1"/>
  <c r="G38" i="1" a="1"/>
  <c r="G38" i="1" s="1"/>
  <c r="F38" i="1" a="1"/>
  <c r="F38" i="1" s="1"/>
  <c r="E38" i="1" a="1"/>
  <c r="E38" i="1" s="1"/>
  <c r="D38" i="1" a="1"/>
  <c r="D38" i="1" s="1"/>
  <c r="C38" i="1" a="1"/>
  <c r="C38" i="1" s="1"/>
  <c r="A38" i="1"/>
  <c r="G37" i="1" a="1"/>
  <c r="G37" i="1" s="1"/>
  <c r="F37" i="1" a="1"/>
  <c r="F37" i="1" s="1"/>
  <c r="E37" i="1" a="1"/>
  <c r="E37" i="1" s="1"/>
  <c r="D37" i="1" a="1"/>
  <c r="D37" i="1" s="1"/>
  <c r="C37" i="1" a="1"/>
  <c r="C37" i="1" s="1"/>
  <c r="A37" i="1"/>
  <c r="G36" i="1" a="1"/>
  <c r="G36" i="1" s="1"/>
  <c r="F36" i="1" a="1"/>
  <c r="F36" i="1" s="1"/>
  <c r="E36" i="1" a="1"/>
  <c r="E36" i="1" s="1"/>
  <c r="D36" i="1"/>
  <c r="D36" i="1" a="1"/>
  <c r="C36" i="1" a="1"/>
  <c r="C36" i="1" s="1"/>
  <c r="A36" i="1"/>
  <c r="J35" i="1"/>
  <c r="I35" i="1"/>
  <c r="I38" i="1" s="1"/>
  <c r="G35" i="1" a="1"/>
  <c r="G35" i="1" s="1"/>
  <c r="F35" i="1" a="1"/>
  <c r="F35" i="1" s="1"/>
  <c r="E35" i="1"/>
  <c r="E35" i="1" a="1"/>
  <c r="D35" i="1"/>
  <c r="D35" i="1" a="1"/>
  <c r="C35" i="1"/>
  <c r="C35" i="1" a="1"/>
  <c r="G34" i="1" a="1"/>
  <c r="G34" i="1" s="1"/>
  <c r="F34" i="1" a="1"/>
  <c r="F34" i="1" s="1"/>
  <c r="E34" i="1" a="1"/>
  <c r="E34" i="1" s="1"/>
  <c r="D34" i="1" a="1"/>
  <c r="D34" i="1" s="1"/>
  <c r="C34" i="1" a="1"/>
  <c r="C34" i="1" s="1"/>
  <c r="A34" i="1"/>
  <c r="G33" i="1" a="1"/>
  <c r="G33" i="1" s="1"/>
  <c r="F33" i="1" a="1"/>
  <c r="F33" i="1" s="1"/>
  <c r="E33" i="1" a="1"/>
  <c r="E33" i="1" s="1"/>
  <c r="D33" i="1" a="1"/>
  <c r="D33" i="1" s="1"/>
  <c r="C33" i="1" a="1"/>
  <c r="C33" i="1" s="1"/>
  <c r="A33" i="1"/>
  <c r="G32" i="1" a="1"/>
  <c r="G32" i="1" s="1"/>
  <c r="F32" i="1" a="1"/>
  <c r="F32" i="1" s="1"/>
  <c r="E32" i="1"/>
  <c r="E32" i="1" a="1"/>
  <c r="D32" i="1" a="1"/>
  <c r="D32" i="1" s="1"/>
  <c r="C32" i="1" a="1"/>
  <c r="C32" i="1" s="1"/>
  <c r="A32" i="1"/>
  <c r="J31" i="1"/>
  <c r="I31" i="1"/>
  <c r="I34" i="1" s="1"/>
  <c r="G31" i="1" a="1"/>
  <c r="G31" i="1" s="1"/>
  <c r="F31" i="1" a="1"/>
  <c r="F31" i="1" s="1"/>
  <c r="E31" i="1" a="1"/>
  <c r="E31" i="1" s="1"/>
  <c r="D31" i="1"/>
  <c r="D31" i="1" a="1"/>
  <c r="C31" i="1"/>
  <c r="C31" i="1" a="1"/>
  <c r="G30" i="1" a="1"/>
  <c r="G30" i="1" s="1"/>
  <c r="F30" i="1" a="1"/>
  <c r="F30" i="1" s="1"/>
  <c r="E30" i="1" a="1"/>
  <c r="E30" i="1" s="1"/>
  <c r="D30" i="1" a="1"/>
  <c r="D30" i="1" s="1"/>
  <c r="C30" i="1" a="1"/>
  <c r="C30" i="1" s="1"/>
  <c r="G29" i="1" a="1"/>
  <c r="G29" i="1" s="1"/>
  <c r="F29" i="1" a="1"/>
  <c r="F29" i="1" s="1"/>
  <c r="E29" i="1" a="1"/>
  <c r="E29" i="1" s="1"/>
  <c r="D29" i="1" a="1"/>
  <c r="D29" i="1" s="1"/>
  <c r="C29" i="1" a="1"/>
  <c r="C29" i="1" s="1"/>
  <c r="I28" i="1"/>
  <c r="G28" i="1"/>
  <c r="G28" i="1" a="1"/>
  <c r="F28" i="1" a="1"/>
  <c r="F28" i="1" s="1"/>
  <c r="E28" i="1" a="1"/>
  <c r="E28" i="1" s="1"/>
  <c r="D28" i="1"/>
  <c r="D28" i="1" a="1"/>
  <c r="C28" i="1" a="1"/>
  <c r="C28" i="1" s="1"/>
  <c r="J27" i="1"/>
  <c r="I27" i="1"/>
  <c r="G27" i="1"/>
  <c r="G27" i="1" a="1"/>
  <c r="F27" i="1" a="1"/>
  <c r="F27" i="1" s="1"/>
  <c r="E27" i="1" a="1"/>
  <c r="E27" i="1" s="1"/>
  <c r="D27" i="1" a="1"/>
  <c r="D27" i="1" s="1"/>
  <c r="C27" i="1"/>
  <c r="C27" i="1" a="1"/>
  <c r="G26" i="1" a="1"/>
  <c r="G26" i="1" s="1"/>
  <c r="F26" i="1"/>
  <c r="F26" i="1" a="1"/>
  <c r="E26" i="1" a="1"/>
  <c r="E26" i="1" s="1"/>
  <c r="D26" i="1" a="1"/>
  <c r="D26" i="1" s="1"/>
  <c r="C26" i="1" a="1"/>
  <c r="C26" i="1" s="1"/>
  <c r="G25" i="1" a="1"/>
  <c r="G25" i="1" s="1"/>
  <c r="F25" i="1"/>
  <c r="F25" i="1" a="1"/>
  <c r="E25" i="1" a="1"/>
  <c r="E25" i="1" s="1"/>
  <c r="D25" i="1" a="1"/>
  <c r="D25" i="1" s="1"/>
  <c r="C25" i="1" a="1"/>
  <c r="C25" i="1" s="1"/>
  <c r="G24" i="1" a="1"/>
  <c r="G24" i="1" s="1"/>
  <c r="F24" i="1" a="1"/>
  <c r="F24" i="1" s="1"/>
  <c r="E24" i="1" a="1"/>
  <c r="E24" i="1" s="1"/>
  <c r="D24" i="1" a="1"/>
  <c r="D24" i="1" s="1"/>
  <c r="C24" i="1" a="1"/>
  <c r="C24" i="1" s="1"/>
  <c r="J23" i="1"/>
  <c r="G23" i="1" a="1"/>
  <c r="G23" i="1" s="1"/>
  <c r="F23" i="1" a="1"/>
  <c r="F23" i="1" s="1"/>
  <c r="E23" i="1" a="1"/>
  <c r="E23" i="1" s="1"/>
  <c r="D23" i="1"/>
  <c r="D23" i="1" a="1"/>
  <c r="C23" i="1" a="1"/>
  <c r="C23" i="1" s="1"/>
  <c r="L110" i="1" l="1"/>
  <c r="L111" i="1"/>
  <c r="L109" i="1"/>
  <c r="L108" i="1"/>
  <c r="I85" i="1"/>
  <c r="I86" i="1"/>
  <c r="L107" i="1"/>
  <c r="L106" i="1"/>
  <c r="L105" i="1"/>
  <c r="I84" i="1"/>
  <c r="I81" i="1"/>
  <c r="I29" i="1"/>
  <c r="I30" i="1"/>
  <c r="I32" i="1"/>
  <c r="I33" i="1"/>
  <c r="I36" i="1"/>
  <c r="I37" i="1"/>
  <c r="I40" i="1"/>
  <c r="I41" i="1"/>
  <c r="I44" i="1"/>
  <c r="I45" i="1"/>
  <c r="I48" i="1"/>
  <c r="I49" i="1"/>
  <c r="I52" i="1"/>
  <c r="I53" i="1"/>
  <c r="I56" i="1"/>
  <c r="I57" i="1"/>
  <c r="I60" i="1"/>
  <c r="I61" i="1"/>
  <c r="I64" i="1"/>
  <c r="I65" i="1"/>
  <c r="I68" i="1"/>
  <c r="I69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<sst xmlns="http://schemas.openxmlformats.org/spreadsheetml/2006/main" count="92" uniqueCount="63">
  <si>
    <t>Министерство спорта Российской Федерации</t>
  </si>
  <si>
    <t>Министерство спорта Республики Башкортостан</t>
  </si>
  <si>
    <t>Федерация велосипедного спорта России</t>
  </si>
  <si>
    <t>Федерация велосипедного спорта Республики Башкортостан</t>
  </si>
  <si>
    <t/>
  </si>
  <si>
    <t>ПЕРВЕНСТВО РОССИИ</t>
  </si>
  <si>
    <t>по велосипедному спорту</t>
  </si>
  <si>
    <t>ИТОГОВЫЙ ПРОТОКОЛ</t>
  </si>
  <si>
    <t>шоссе - командная гонка</t>
  </si>
  <si>
    <t>Юниорки 17-18 лет</t>
  </si>
  <si>
    <t>МЕСТО ПРОВЕДЕНИЯ: г. Уфа</t>
  </si>
  <si>
    <t xml:space="preserve">НАЧАЛО ГОНКИ: 10ч 40м </t>
  </si>
  <si>
    <t>№ ВРВС: 0880661811Я</t>
  </si>
  <si>
    <t>ДАТА ПРОВЕДЕНИЯ: 10 августа 2025 года</t>
  </si>
  <si>
    <t>ОКОНЧАНИЕ ГОНКИ: 12ч 00м</t>
  </si>
  <si>
    <t>№ ЕКП 2025: 2008020022030420</t>
  </si>
  <si>
    <t>ИНФОРМАЦИЯ О ЖЮРИ И ГСК СОРЕВНОВАНИЙ:</t>
  </si>
  <si>
    <t>ТЕХНИЧЕСКИЕ ДАННЫЕ ТРАССЫ:</t>
  </si>
  <si>
    <t>ТЕХНИЧЕСКИЙ ДЕЛЕГАТ ФВСР:</t>
  </si>
  <si>
    <t xml:space="preserve">НАЗВАНИЕ ТРАССЫ / РЕГ. НОМЕР: </t>
  </si>
  <si>
    <t>ГЛАВНЫЙ СУДЬЯ:</t>
  </si>
  <si>
    <t>Камилов А.И. (ВК, г. Уфа)</t>
  </si>
  <si>
    <t>МАКСИМАЛЬНЫЙ ПЕРЕПАД (HD) (м):</t>
  </si>
  <si>
    <t>ГЛАВНЫЙ СЕКРЕТАРЬ:</t>
  </si>
  <si>
    <t>Сафронова А.Е. (1 КАТ., г. САМАРА)</t>
  </si>
  <si>
    <t>СУММА ПОЛОЖИТЕЛЬНЫХ ПЕРЕПАДОВ ВЫСОТЫ НА ДИСТАНЦИИ (ТС) (м):</t>
  </si>
  <si>
    <t>СУДЬЯ НА ФИНИШЕ:</t>
  </si>
  <si>
    <t>Бахтина Т.Н. (ВК, г. Санкт-Петербург)</t>
  </si>
  <si>
    <t>ДИСТАНЦИЯ (км): ДЛИНА КРУГА/КРУГОВ</t>
  </si>
  <si>
    <t xml:space="preserve"> 12,5 км /2</t>
  </si>
  <si>
    <t>МЕСТО</t>
  </si>
  <si>
    <t>НОМЕР</t>
  </si>
  <si>
    <t>UCI ID</t>
  </si>
  <si>
    <t>ФАМИЛИЯ ИМЯ</t>
  </si>
  <si>
    <t>ДАТА РОЖД.</t>
  </si>
  <si>
    <t>РАЗРЯД,
ЗВАНИЕ</t>
  </si>
  <si>
    <t>ТЕРРИТОРИАЛЬНАЯ ПРИНАДЛЕЖНОСТЬ</t>
  </si>
  <si>
    <t>РЕЗУЛЬТАТ</t>
  </si>
  <si>
    <t>ОТСТАВАНИЕ</t>
  </si>
  <si>
    <t>СКОРОСТЬ км/ч</t>
  </si>
  <si>
    <t>ВЫПОЛНЕНИЕ НТУ ЕВСК</t>
  </si>
  <si>
    <t>ПРИМЕЧАНИЕ</t>
  </si>
  <si>
    <t>ПОГОДНЫЕ УСЛОВИЯ</t>
  </si>
  <si>
    <t>СТАТИСТИКА ГОНКИ</t>
  </si>
  <si>
    <t>Температура: +20/+22</t>
  </si>
  <si>
    <t>Субъектов РФ</t>
  </si>
  <si>
    <t>ЗМС</t>
  </si>
  <si>
    <t>Влажность: 51%</t>
  </si>
  <si>
    <t>Заявлено команд</t>
  </si>
  <si>
    <t>МСМК</t>
  </si>
  <si>
    <t>Осадки: без осадков</t>
  </si>
  <si>
    <t>Стартовало команд</t>
  </si>
  <si>
    <t>МС</t>
  </si>
  <si>
    <t>Ветер: 12,0 км/ч (с/з)</t>
  </si>
  <si>
    <t>Финишировало команд</t>
  </si>
  <si>
    <t>КМС</t>
  </si>
  <si>
    <t>Н. финишировало команд</t>
  </si>
  <si>
    <t>1 СР</t>
  </si>
  <si>
    <t>Лимит времени</t>
  </si>
  <si>
    <t>2 СР</t>
  </si>
  <si>
    <t>Дисквалифицировано команд</t>
  </si>
  <si>
    <t>3 СР</t>
  </si>
  <si>
    <t>Н. стартовало команд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</si>
</sst>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h:mm:ss.00"/>
    <numFmt numFmtId="165" formatCode="mm:ss.00"/>
    <numFmt numFmtId="166" formatCode="yyyy"/>
  </numFmts>
  <fonts count="17" x14ac:knownFonts="1">
    <font>
      <sz val="10"/>
      <name val="Arial"/>
    </font>
    <font>
      <sz val="10"/>
      <name val="Arial"/>
      <family val="2"/>
      <charset val="204"/>
    </font>
    <font>
      <sz val="14"/>
      <name val="Calibri"/>
      <family val="2"/>
      <charset val="204"/>
      <scheme val="minor"/>
    </font>
    <font>
      <b/>
      <sz val="20"/>
      <name val="Calibri"/>
      <family val="2"/>
      <charset val="204"/>
      <scheme val="minor"/>
    </font>
    <font>
      <sz val="2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name val="Calibri"/>
      <family val="2"/>
      <charset val="204"/>
    </font>
    <font>
      <b/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b/>
      <sz val="9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9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 style="thin">
        <color auto="1"/>
      </right>
      <top/>
      <bottom/>
      <diagonal/>
    </border>
  </borders>
  <cellStyleXfs count="4">
    <xf numFmtId="0" fontId="0" fillId="0" borderId="0"/>
    <xf numFmtId="0" fontId="1" fillId="0" borderId="0"/>
    <xf numFmtId="0" fontId="11" fillId="0" borderId="0"/>
    <xf numFmtId="0" fontId="11" fillId="0" borderId="0"/>
  </cellStyleXfs>
  <cellXfs count="64">
    <xf numFmtId="0" fontId="0" fillId="0" borderId="0" xfId="0"/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vertical="center"/>
    </xf>
    <xf numFmtId="0" fontId="7" fillId="0" borderId="0" xfId="1" applyFont="1" applyAlignment="1">
      <alignment horizontal="left" vertical="center"/>
    </xf>
    <xf numFmtId="14" fontId="7" fillId="0" borderId="0" xfId="1" applyNumberFormat="1" applyFont="1" applyAlignment="1">
      <alignment vertical="center"/>
    </xf>
    <xf numFmtId="0" fontId="7" fillId="0" borderId="0" xfId="1" applyFont="1" applyAlignment="1">
      <alignment horizontal="left" vertical="center"/>
    </xf>
    <xf numFmtId="164" fontId="7" fillId="0" borderId="0" xfId="1" applyNumberFormat="1" applyFont="1" applyAlignment="1">
      <alignment horizontal="center" vertical="center"/>
    </xf>
    <xf numFmtId="2" fontId="7" fillId="0" borderId="0" xfId="1" applyNumberFormat="1" applyFont="1" applyAlignment="1">
      <alignment vertical="center"/>
    </xf>
    <xf numFmtId="0" fontId="7" fillId="0" borderId="0" xfId="1" applyFont="1" applyAlignment="1">
      <alignment horizontal="right" vertical="center"/>
    </xf>
    <xf numFmtId="0" fontId="8" fillId="0" borderId="0" xfId="1" applyFont="1" applyAlignment="1">
      <alignment horizontal="left" vertical="center"/>
    </xf>
    <xf numFmtId="0" fontId="9" fillId="2" borderId="0" xfId="1" applyFont="1" applyFill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164" fontId="9" fillId="2" borderId="0" xfId="1" applyNumberFormat="1" applyFont="1" applyFill="1" applyAlignment="1">
      <alignment horizontal="center" vertical="center"/>
    </xf>
    <xf numFmtId="0" fontId="7" fillId="0" borderId="0" xfId="1" applyFont="1" applyAlignment="1">
      <alignment horizontal="center" vertical="center"/>
    </xf>
    <xf numFmtId="14" fontId="7" fillId="0" borderId="0" xfId="1" applyNumberFormat="1" applyFont="1" applyAlignment="1">
      <alignment horizontal="right" vertical="center"/>
    </xf>
    <xf numFmtId="0" fontId="7" fillId="0" borderId="1" xfId="1" applyFont="1" applyBorder="1" applyAlignment="1">
      <alignment vertical="center"/>
    </xf>
    <xf numFmtId="164" fontId="7" fillId="0" borderId="0" xfId="1" applyNumberFormat="1" applyFont="1" applyAlignment="1">
      <alignment horizontal="left" vertical="center"/>
    </xf>
    <xf numFmtId="0" fontId="7" fillId="0" borderId="1" xfId="0" applyFont="1" applyBorder="1" applyAlignment="1">
      <alignment horizontal="right" vertical="center"/>
    </xf>
    <xf numFmtId="164" fontId="10" fillId="0" borderId="0" xfId="1" applyNumberFormat="1" applyFont="1" applyAlignment="1">
      <alignment vertical="center"/>
    </xf>
    <xf numFmtId="164" fontId="7" fillId="0" borderId="0" xfId="1" applyNumberFormat="1" applyFont="1" applyAlignment="1">
      <alignment vertical="center"/>
    </xf>
    <xf numFmtId="1" fontId="7" fillId="0" borderId="0" xfId="1" applyNumberFormat="1" applyFont="1" applyAlignment="1">
      <alignment vertical="center"/>
    </xf>
    <xf numFmtId="164" fontId="7" fillId="0" borderId="0" xfId="1" applyNumberFormat="1" applyFont="1" applyAlignment="1">
      <alignment horizontal="left" vertical="center"/>
    </xf>
    <xf numFmtId="164" fontId="9" fillId="0" borderId="0" xfId="1" applyNumberFormat="1" applyFont="1" applyAlignment="1">
      <alignment vertical="center"/>
    </xf>
    <xf numFmtId="0" fontId="9" fillId="2" borderId="0" xfId="2" applyFont="1" applyFill="1" applyAlignment="1">
      <alignment horizontal="center" vertical="center" wrapText="1"/>
    </xf>
    <xf numFmtId="14" fontId="9" fillId="2" borderId="0" xfId="2" applyNumberFormat="1" applyFont="1" applyFill="1" applyAlignment="1">
      <alignment horizontal="center" vertical="center" wrapText="1"/>
    </xf>
    <xf numFmtId="2" fontId="9" fillId="2" borderId="0" xfId="2" applyNumberFormat="1" applyFont="1" applyFill="1" applyAlignment="1">
      <alignment horizontal="center" vertical="center" wrapText="1"/>
    </xf>
    <xf numFmtId="0" fontId="9" fillId="2" borderId="0" xfId="1" applyFont="1" applyFill="1" applyAlignment="1">
      <alignment horizontal="center" vertical="center" wrapText="1"/>
    </xf>
    <xf numFmtId="0" fontId="12" fillId="0" borderId="0" xfId="1" applyFont="1" applyAlignment="1">
      <alignment vertical="center"/>
    </xf>
    <xf numFmtId="0" fontId="7" fillId="0" borderId="0" xfId="1" applyFont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14" fontId="7" fillId="0" borderId="0" xfId="1" applyNumberFormat="1" applyFont="1" applyAlignment="1">
      <alignment horizontal="center" vertical="center" wrapText="1"/>
    </xf>
    <xf numFmtId="164" fontId="7" fillId="0" borderId="0" xfId="1" applyNumberFormat="1" applyFont="1" applyAlignment="1">
      <alignment horizontal="center" vertical="center"/>
    </xf>
    <xf numFmtId="165" fontId="7" fillId="0" borderId="0" xfId="1" applyNumberFormat="1" applyFont="1" applyAlignment="1">
      <alignment horizontal="center" vertical="center"/>
    </xf>
    <xf numFmtId="2" fontId="7" fillId="0" borderId="0" xfId="1" applyNumberFormat="1" applyFont="1" applyAlignment="1">
      <alignment horizontal="center" vertical="center"/>
    </xf>
    <xf numFmtId="0" fontId="7" fillId="0" borderId="0" xfId="1" applyFont="1" applyAlignment="1">
      <alignment horizontal="center"/>
    </xf>
    <xf numFmtId="0" fontId="7" fillId="0" borderId="0" xfId="1" applyFont="1" applyAlignment="1">
      <alignment horizontal="justify"/>
    </xf>
    <xf numFmtId="0" fontId="13" fillId="0" borderId="0" xfId="3" applyFont="1" applyAlignment="1">
      <alignment vertical="center" wrapText="1"/>
    </xf>
    <xf numFmtId="14" fontId="14" fillId="0" borderId="0" xfId="1" applyNumberFormat="1" applyFont="1" applyAlignment="1">
      <alignment horizontal="center" vertical="center" wrapText="1"/>
    </xf>
    <xf numFmtId="166" fontId="14" fillId="0" borderId="0" xfId="1" applyNumberFormat="1" applyFont="1" applyAlignment="1">
      <alignment horizontal="center" vertical="center" wrapText="1"/>
    </xf>
    <xf numFmtId="164" fontId="15" fillId="0" borderId="0" xfId="1" applyNumberFormat="1" applyFont="1" applyAlignment="1">
      <alignment vertical="center" wrapText="1"/>
    </xf>
    <xf numFmtId="0" fontId="14" fillId="0" borderId="0" xfId="1" applyFont="1" applyAlignment="1">
      <alignment vertical="center" wrapText="1"/>
    </xf>
    <xf numFmtId="2" fontId="14" fillId="0" borderId="0" xfId="1" applyNumberFormat="1" applyFont="1" applyAlignment="1">
      <alignment vertical="center" wrapText="1"/>
    </xf>
    <xf numFmtId="0" fontId="9" fillId="2" borderId="0" xfId="1" applyFont="1" applyFill="1" applyAlignment="1">
      <alignment vertical="center"/>
    </xf>
    <xf numFmtId="0" fontId="16" fillId="0" borderId="0" xfId="1" applyFont="1" applyAlignment="1">
      <alignment horizontal="left" vertical="center"/>
    </xf>
    <xf numFmtId="0" fontId="16" fillId="0" borderId="0" xfId="1" applyFont="1" applyAlignment="1">
      <alignment vertical="center"/>
    </xf>
    <xf numFmtId="0" fontId="16" fillId="0" borderId="0" xfId="1" applyFont="1" applyAlignment="1">
      <alignment horizontal="left" vertical="center"/>
    </xf>
    <xf numFmtId="0" fontId="16" fillId="0" borderId="0" xfId="1" applyFont="1" applyAlignment="1">
      <alignment horizontal="right" vertical="center"/>
    </xf>
    <xf numFmtId="2" fontId="16" fillId="0" borderId="0" xfId="1" applyNumberFormat="1" applyFont="1" applyAlignment="1">
      <alignment vertical="center"/>
    </xf>
    <xf numFmtId="49" fontId="16" fillId="0" borderId="0" xfId="1" applyNumberFormat="1" applyFont="1" applyAlignment="1">
      <alignment vertical="center"/>
    </xf>
    <xf numFmtId="49" fontId="16" fillId="0" borderId="0" xfId="1" applyNumberFormat="1" applyFont="1" applyAlignment="1">
      <alignment horizontal="left" vertical="center"/>
    </xf>
    <xf numFmtId="1" fontId="16" fillId="0" borderId="0" xfId="1" applyNumberFormat="1" applyFont="1" applyAlignment="1">
      <alignment horizontal="right" vertical="center"/>
    </xf>
    <xf numFmtId="0" fontId="16" fillId="0" borderId="0" xfId="1" applyFont="1" applyAlignment="1">
      <alignment horizontal="center" vertical="center"/>
    </xf>
    <xf numFmtId="0" fontId="16" fillId="0" borderId="0" xfId="1" applyFont="1" applyAlignment="1">
      <alignment horizontal="center" vertical="center"/>
    </xf>
    <xf numFmtId="49" fontId="16" fillId="0" borderId="0" xfId="1" applyNumberFormat="1" applyFont="1" applyAlignment="1">
      <alignment horizontal="center" vertical="center"/>
    </xf>
    <xf numFmtId="2" fontId="9" fillId="2" borderId="0" xfId="1" applyNumberFormat="1" applyFont="1" applyFill="1" applyAlignment="1">
      <alignment horizontal="center" vertical="center"/>
    </xf>
    <xf numFmtId="14" fontId="7" fillId="0" borderId="0" xfId="1" applyNumberFormat="1" applyFont="1" applyAlignment="1">
      <alignment horizontal="center" vertical="center"/>
    </xf>
    <xf numFmtId="164" fontId="9" fillId="0" borderId="0" xfId="1" applyNumberFormat="1" applyFont="1" applyAlignment="1">
      <alignment horizontal="center" vertical="center"/>
    </xf>
    <xf numFmtId="0" fontId="7" fillId="0" borderId="0" xfId="1" applyFont="1" applyAlignment="1">
      <alignment horizontal="center" vertical="center"/>
    </xf>
  </cellXfs>
  <cellStyles count="4">
    <cellStyle name="Обычный" xfId="0" builtinId="0"/>
    <cellStyle name="Обычный 2" xfId="1" xr:uid="{591B885B-02E4-461C-A3BF-14AF3F5188E4}"/>
    <cellStyle name="Обычный_ID4938_RS_1" xfId="3" xr:uid="{F45AF7C9-A339-4C6B-804B-920C8260B918}"/>
    <cellStyle name="Обычный_Стартовый протокол Смирнов_20101106_Results" xfId="2" xr:uid="{E3C42749-D142-41DA-8EAC-1AF023225D91}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306294</xdr:colOff>
      <xdr:row>0</xdr:row>
      <xdr:rowOff>185457</xdr:rowOff>
    </xdr:from>
    <xdr:to>
      <xdr:col>1</xdr:col>
      <xdr:colOff>382494</xdr:colOff>
      <xdr:row>3</xdr:row>
      <xdr:rowOff>51921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F11D035A-4BD5-451F-B11F-D24574709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6294" y="185457"/>
          <a:ext cx="565150" cy="6856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591244</xdr:colOff>
      <xdr:row>0</xdr:row>
      <xdr:rowOff>189193</xdr:rowOff>
    </xdr:from>
    <xdr:to>
      <xdr:col>3</xdr:col>
      <xdr:colOff>644472</xdr:colOff>
      <xdr:row>3</xdr:row>
      <xdr:rowOff>55657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11B53BE5-0424-4458-A971-67A648300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0094" y="189193"/>
          <a:ext cx="1069228" cy="6856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179294</xdr:colOff>
      <xdr:row>0</xdr:row>
      <xdr:rowOff>101385</xdr:rowOff>
    </xdr:from>
    <xdr:to>
      <xdr:col>10</xdr:col>
      <xdr:colOff>369260</xdr:colOff>
      <xdr:row>3</xdr:row>
      <xdr:rowOff>227249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61D92A0A-1648-48B8-B5A6-4E7E8DCE02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70944" y="101385"/>
          <a:ext cx="945616" cy="945014"/>
        </a:xfrm>
        <a:prstGeom prst="rect">
          <a:avLst/>
        </a:prstGeom>
      </xdr:spPr>
    </xdr:pic>
    <xdr:clientData/>
  </xdr:twoCellAnchor>
  <xdr:twoCellAnchor editAs="oneCell">
    <xdr:from>
      <xdr:col>11</xdr:col>
      <xdr:colOff>210221</xdr:colOff>
      <xdr:row>0</xdr:row>
      <xdr:rowOff>26681</xdr:rowOff>
    </xdr:from>
    <xdr:to>
      <xdr:col>11</xdr:col>
      <xdr:colOff>803355</xdr:colOff>
      <xdr:row>3</xdr:row>
      <xdr:rowOff>186455</xdr:rowOff>
    </xdr:to>
    <xdr:pic>
      <xdr:nvPicPr>
        <xdr:cNvPr id="5" name="Рисунок 3" descr="C:\Users\Лена\Downloads\Pobeda80_logo_main.png">
          <a:extLst>
            <a:ext uri="{FF2B5EF4-FFF2-40B4-BE49-F238E27FC236}">
              <a16:creationId xmlns:a16="http://schemas.microsoft.com/office/drawing/2014/main" id="{80DA23D4-56D0-461D-95E4-027178FE0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97321" y="26681"/>
          <a:ext cx="593134" cy="978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n/Desktop/&#1059;&#1060;&#1040;%208-13.08.25/&#1042;&#1057;,%20&#1055;&#1056;,%20&#1063;&#1056;%20&#1087;&#1088;&#1086;&#1090;&#1086;&#1082;&#1086;&#108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стартовый пара"/>
      <sheetName val="стартовый коман"/>
      <sheetName val="ПР КГ девушки"/>
      <sheetName val="ПР КГ юниорки"/>
      <sheetName val="ЧР КГ женщины"/>
      <sheetName val="ВС ПГ девушки"/>
      <sheetName val="ПР ПГ юниорки"/>
      <sheetName val="ЧР ПГ жен"/>
      <sheetName val="список ВС ПГ девушки"/>
      <sheetName val="список ПР КГ девушки"/>
      <sheetName val="список ПР юниорки ПК, КГ"/>
      <sheetName val="список ЧР  женщины  ПГ, КГ"/>
    </sheetNames>
    <sheetDataSet>
      <sheetData sheetId="0">
        <row r="2">
          <cell r="A2">
            <v>19</v>
          </cell>
          <cell r="B2" t="str">
            <v>100 883 441 46</v>
          </cell>
          <cell r="C2" t="str">
            <v>Мучкаева Людмила Игоревна</v>
          </cell>
          <cell r="D2">
            <v>38624</v>
          </cell>
          <cell r="E2" t="str">
            <v>МС</v>
          </cell>
          <cell r="F2" t="str">
            <v>Санкт-Петербург</v>
          </cell>
          <cell r="G2" t="str">
            <v>СПб ГБУ ДО СШОР Петродворцового района СГУОР</v>
          </cell>
        </row>
        <row r="3">
          <cell r="A3">
            <v>22</v>
          </cell>
          <cell r="B3" t="str">
            <v>101 110 164 80</v>
          </cell>
          <cell r="C3" t="str">
            <v>Журавлева Екатерина Валерьевна</v>
          </cell>
          <cell r="D3">
            <v>38870</v>
          </cell>
          <cell r="E3" t="str">
            <v>КМС</v>
          </cell>
          <cell r="F3" t="str">
            <v>Санкт-Петербург</v>
          </cell>
          <cell r="G3" t="str">
            <v>СПб ГБУ ДО СШОР Петродворцового района</v>
          </cell>
        </row>
        <row r="4">
          <cell r="A4">
            <v>1</v>
          </cell>
          <cell r="B4">
            <v>10015258282</v>
          </cell>
          <cell r="C4" t="str">
            <v>Кавун Светлана Михайловна</v>
          </cell>
          <cell r="D4">
            <v>35417</v>
          </cell>
          <cell r="E4" t="str">
            <v>КМС</v>
          </cell>
          <cell r="F4" t="str">
            <v>Иркутская область</v>
          </cell>
          <cell r="G4" t="str">
            <v>СШОР ШВСМ г.Иркутск, клуб "Байкал-ДВ"</v>
          </cell>
        </row>
        <row r="5">
          <cell r="A5">
            <v>2</v>
          </cell>
          <cell r="B5" t="str">
            <v>100 528 041 54</v>
          </cell>
          <cell r="C5" t="str">
            <v>Саблина Валерия Степановна</v>
          </cell>
          <cell r="D5">
            <v>37537</v>
          </cell>
          <cell r="E5" t="str">
            <v>МС</v>
          </cell>
          <cell r="F5" t="str">
            <v>Иркутская область</v>
          </cell>
          <cell r="G5" t="str">
            <v>МБУ ДО СШ "Юность" Шелехов, Иркутская обл.</v>
          </cell>
        </row>
        <row r="6">
          <cell r="A6">
            <v>3</v>
          </cell>
          <cell r="B6">
            <v>10015267578</v>
          </cell>
          <cell r="C6" t="str">
            <v>Спирина Дарья Васильевна</v>
          </cell>
          <cell r="D6">
            <v>36846</v>
          </cell>
          <cell r="E6" t="str">
            <v>МС</v>
          </cell>
          <cell r="F6" t="str">
            <v>Москва</v>
          </cell>
          <cell r="G6" t="str">
            <v>ГБУ ДО "МГФСО"</v>
          </cell>
        </row>
        <row r="7">
          <cell r="A7">
            <v>6</v>
          </cell>
          <cell r="B7">
            <v>10036042251</v>
          </cell>
          <cell r="C7" t="str">
            <v>Балаева Софья Дмитриевна</v>
          </cell>
          <cell r="D7">
            <v>37325</v>
          </cell>
          <cell r="E7" t="str">
            <v>МС</v>
          </cell>
          <cell r="F7" t="str">
            <v>Москва</v>
          </cell>
          <cell r="G7" t="str">
            <v>ГБУ ДО "МГФСО"</v>
          </cell>
        </row>
        <row r="8">
          <cell r="A8">
            <v>7</v>
          </cell>
          <cell r="B8" t="str">
            <v>101 325 762 47</v>
          </cell>
          <cell r="C8" t="str">
            <v>Гуренкова Екатерина Владимировна</v>
          </cell>
          <cell r="D8">
            <v>31405</v>
          </cell>
          <cell r="E8" t="str">
            <v>МС</v>
          </cell>
          <cell r="F8" t="str">
            <v>Орловская область</v>
          </cell>
          <cell r="G8" t="str">
            <v>БП ОУ ОО "Училище олимпийского резерва"</v>
          </cell>
        </row>
        <row r="9">
          <cell r="A9">
            <v>8</v>
          </cell>
          <cell r="B9" t="str">
            <v>101 412 904 83</v>
          </cell>
          <cell r="C9" t="str">
            <v>Максимова Мария Владимировна</v>
          </cell>
          <cell r="D9">
            <v>36027</v>
          </cell>
          <cell r="E9" t="str">
            <v>МС</v>
          </cell>
          <cell r="F9" t="str">
            <v>Орловская область</v>
          </cell>
          <cell r="G9" t="str">
            <v>БП ОУ ОО "Училище олимпийского резерва"</v>
          </cell>
        </row>
        <row r="10">
          <cell r="A10">
            <v>13</v>
          </cell>
          <cell r="B10" t="str">
            <v>101 082 616 80</v>
          </cell>
          <cell r="C10" t="str">
            <v>Стрижова Ксения Аркадьевна</v>
          </cell>
          <cell r="D10">
            <v>38526</v>
          </cell>
          <cell r="E10" t="str">
            <v>КМС</v>
          </cell>
          <cell r="F10" t="str">
            <v>Республика Адыгея</v>
          </cell>
          <cell r="G10" t="str">
            <v xml:space="preserve">ГБО ДО РА СШОР по велосипедному спорту </v>
          </cell>
        </row>
        <row r="11">
          <cell r="A11">
            <v>14</v>
          </cell>
          <cell r="B11" t="str">
            <v>100 349 478 68</v>
          </cell>
          <cell r="C11" t="str">
            <v>Комина Марина Александровна</v>
          </cell>
          <cell r="D11">
            <v>36839</v>
          </cell>
          <cell r="E11" t="str">
            <v>МС</v>
          </cell>
          <cell r="F11" t="str">
            <v>Самарская область</v>
          </cell>
          <cell r="G11" t="str">
            <v>ГАУ ДО СО СШОР №7- ЦСКА</v>
          </cell>
        </row>
        <row r="12">
          <cell r="A12">
            <v>15</v>
          </cell>
          <cell r="B12" t="str">
            <v>100 833 804 73</v>
          </cell>
          <cell r="C12" t="str">
            <v>Фомина Дарья Константиновна</v>
          </cell>
          <cell r="D12">
            <v>37347</v>
          </cell>
          <cell r="E12" t="str">
            <v>МС</v>
          </cell>
          <cell r="F12" t="str">
            <v>Самарская область</v>
          </cell>
          <cell r="G12" t="str">
            <v>ГАУ ДО СО СШОР №7-Volga Union</v>
          </cell>
        </row>
        <row r="13">
          <cell r="A13">
            <v>17</v>
          </cell>
          <cell r="B13" t="str">
            <v>100 360 646 81</v>
          </cell>
          <cell r="C13" t="str">
            <v>Новикова Кристина Игоревна</v>
          </cell>
          <cell r="D13">
            <v>37700</v>
          </cell>
          <cell r="E13" t="str">
            <v>МС</v>
          </cell>
          <cell r="F13" t="str">
            <v>Санкт-Петербург</v>
          </cell>
          <cell r="G13" t="str">
            <v>ГБУ ДО СШОР им.В.Коренькова СГУОР</v>
          </cell>
        </row>
        <row r="14">
          <cell r="A14">
            <v>20</v>
          </cell>
          <cell r="B14" t="str">
            <v>100 930 692 58</v>
          </cell>
          <cell r="C14" t="str">
            <v>Богданова Алена Сергеевна</v>
          </cell>
          <cell r="D14">
            <v>38836</v>
          </cell>
          <cell r="E14" t="str">
            <v>МС</v>
          </cell>
          <cell r="F14" t="str">
            <v>Санкт-Петербург</v>
          </cell>
          <cell r="G14" t="str">
            <v>СПб ГБУ ДО СШОР Петродворцового района</v>
          </cell>
        </row>
        <row r="15">
          <cell r="A15">
            <v>23</v>
          </cell>
          <cell r="B15" t="str">
            <v>101 110 793 30</v>
          </cell>
          <cell r="C15" t="str">
            <v>Давыдовская Ольга Олеговна</v>
          </cell>
          <cell r="D15">
            <v>38979</v>
          </cell>
          <cell r="E15" t="str">
            <v>КМС</v>
          </cell>
          <cell r="F15" t="str">
            <v>Санкт-Петербург</v>
          </cell>
          <cell r="G15" t="str">
            <v>ГБУ ДО СШОР им.В.Коренькова СГУОР</v>
          </cell>
        </row>
        <row r="16">
          <cell r="A16">
            <v>24</v>
          </cell>
          <cell r="B16" t="str">
            <v>101 307 559 80</v>
          </cell>
          <cell r="C16" t="str">
            <v>Канищева Софья Александровна</v>
          </cell>
          <cell r="D16">
            <v>39067</v>
          </cell>
          <cell r="E16" t="str">
            <v>КМС</v>
          </cell>
          <cell r="F16" t="str">
            <v>Санкт-Петербург</v>
          </cell>
          <cell r="G16" t="str">
            <v>ГБУ ДО СШОР им.В.Коренькова</v>
          </cell>
        </row>
        <row r="17">
          <cell r="A17">
            <v>26</v>
          </cell>
          <cell r="B17">
            <v>10007739974</v>
          </cell>
          <cell r="C17" t="str">
            <v>Хатунцева Гульназ Эдуардовна</v>
          </cell>
          <cell r="D17">
            <v>34445</v>
          </cell>
          <cell r="E17" t="str">
            <v>ЗМС</v>
          </cell>
          <cell r="F17" t="str">
            <v>Тульская область</v>
          </cell>
          <cell r="G17" t="str">
            <v>"ОКСШОР"-ГУ ТО ЦСП/Воронежская область</v>
          </cell>
        </row>
        <row r="18">
          <cell r="A18">
            <v>27</v>
          </cell>
          <cell r="B18">
            <v>10009721505</v>
          </cell>
          <cell r="C18" t="str">
            <v>Фролова Наталья Евгееньевна</v>
          </cell>
          <cell r="D18">
            <v>35616</v>
          </cell>
          <cell r="E18" t="str">
            <v>МС</v>
          </cell>
          <cell r="F18" t="str">
            <v>Тульская область</v>
          </cell>
          <cell r="G18" t="str">
            <v>"ОКСШОР"-ГУ ТО ЦСП/Воронежская область</v>
          </cell>
        </row>
        <row r="19">
          <cell r="A19">
            <v>28</v>
          </cell>
          <cell r="B19" t="str">
            <v>100 090 453 33</v>
          </cell>
          <cell r="C19" t="str">
            <v>Цымбалюк Ксения Александровна</v>
          </cell>
          <cell r="D19">
            <v>35438</v>
          </cell>
          <cell r="E19" t="str">
            <v>МС</v>
          </cell>
          <cell r="F19" t="str">
            <v>Удмуртская Республика</v>
          </cell>
          <cell r="G19" t="str">
            <v>БУ ДО УР СШОР по велоспорту - ЦСКА</v>
          </cell>
        </row>
        <row r="20">
          <cell r="A20">
            <v>29</v>
          </cell>
          <cell r="B20" t="str">
            <v>100 539 141 96</v>
          </cell>
          <cell r="C20" t="str">
            <v>Мялицина Ника Дмитриевна</v>
          </cell>
          <cell r="D20">
            <v>37721</v>
          </cell>
          <cell r="E20" t="str">
            <v>МС</v>
          </cell>
          <cell r="F20" t="str">
            <v>Удмуртская Республика</v>
          </cell>
          <cell r="G20" t="str">
            <v xml:space="preserve">БУ ДО УР СШОР по велоспорту </v>
          </cell>
        </row>
        <row r="21">
          <cell r="A21">
            <v>30</v>
          </cell>
          <cell r="B21" t="str">
            <v>100 539 142 00</v>
          </cell>
          <cell r="C21" t="str">
            <v>Мялицина Яна Дмитриевна</v>
          </cell>
          <cell r="D21">
            <v>37722</v>
          </cell>
          <cell r="E21" t="str">
            <v>МС</v>
          </cell>
          <cell r="F21" t="str">
            <v>Удмуртская Республика</v>
          </cell>
          <cell r="G21" t="str">
            <v>БУ ДО УР СШОР по велоспорту - ЦСКА</v>
          </cell>
        </row>
        <row r="22">
          <cell r="A22">
            <v>9</v>
          </cell>
          <cell r="B22" t="str">
            <v>100 065 038 32</v>
          </cell>
          <cell r="C22" t="str">
            <v>Ошуркова Елизавета Васильевна</v>
          </cell>
          <cell r="D22">
            <v>33408</v>
          </cell>
          <cell r="E22" t="str">
            <v>МС</v>
          </cell>
          <cell r="F22" t="str">
            <v>Республика Адыгея</v>
          </cell>
          <cell r="G22" t="str">
            <v>ГБО ДО РА СШОР по велосипедному спорту ЦСКА</v>
          </cell>
        </row>
        <row r="23">
          <cell r="A23">
            <v>10</v>
          </cell>
          <cell r="B23" t="str">
            <v>100 235 248 07</v>
          </cell>
          <cell r="C23" t="str">
            <v>Мартынова Гюнель Сейрановна</v>
          </cell>
          <cell r="D23">
            <v>36183</v>
          </cell>
          <cell r="E23" t="str">
            <v>МС</v>
          </cell>
          <cell r="F23" t="str">
            <v>Республика Адыгея</v>
          </cell>
          <cell r="G23" t="str">
            <v>ГБО ДО РА СШОР по велосипедному спорту ЦСКА</v>
          </cell>
        </row>
        <row r="24">
          <cell r="A24">
            <v>11</v>
          </cell>
          <cell r="B24">
            <v>10093888708</v>
          </cell>
          <cell r="C24" t="str">
            <v>Арчибасова Елизавета Алексеевна</v>
          </cell>
          <cell r="D24">
            <v>36544</v>
          </cell>
          <cell r="E24" t="str">
            <v>МС</v>
          </cell>
          <cell r="F24" t="str">
            <v>Республика Адыгея</v>
          </cell>
          <cell r="G24" t="str">
            <v>ГБО ДО РА СШОР по велосипедному спорту ЦСКА</v>
          </cell>
        </row>
        <row r="25">
          <cell r="A25">
            <v>12</v>
          </cell>
          <cell r="B25" t="str">
            <v>101 197 564 83</v>
          </cell>
          <cell r="C25" t="str">
            <v>Винник Ангелина Витальевна</v>
          </cell>
          <cell r="D25">
            <v>38441</v>
          </cell>
          <cell r="E25" t="str">
            <v>МС</v>
          </cell>
          <cell r="F25" t="str">
            <v>Республика Адыгея</v>
          </cell>
          <cell r="G25" t="str">
            <v xml:space="preserve">ГБО ДО РА СШОР по велосипедному спорту </v>
          </cell>
        </row>
        <row r="26">
          <cell r="A26">
            <v>16</v>
          </cell>
          <cell r="B26" t="str">
            <v>100 235 008 58</v>
          </cell>
          <cell r="C26" t="str">
            <v>Кузнецова Ирина Михайловна</v>
          </cell>
          <cell r="D26">
            <v>35854</v>
          </cell>
          <cell r="E26" t="str">
            <v>МС</v>
          </cell>
          <cell r="F26" t="str">
            <v>Санкт-Петербург</v>
          </cell>
          <cell r="G26" t="str">
            <v>ГБУ ДО СШОР им.В.Коренькова</v>
          </cell>
        </row>
        <row r="27">
          <cell r="A27">
            <v>18</v>
          </cell>
          <cell r="B27" t="str">
            <v>101 013 838 75</v>
          </cell>
          <cell r="C27" t="str">
            <v>Бек Анастасия Анатольевна</v>
          </cell>
          <cell r="D27">
            <v>38568</v>
          </cell>
          <cell r="E27" t="str">
            <v>МС</v>
          </cell>
          <cell r="F27" t="str">
            <v>Санкт-Петербург</v>
          </cell>
          <cell r="G27" t="str">
            <v>ГБУ ДО СШОР им.В.Коренькова</v>
          </cell>
        </row>
        <row r="28">
          <cell r="A28">
            <v>4</v>
          </cell>
          <cell r="B28">
            <v>10036015070</v>
          </cell>
          <cell r="C28" t="str">
            <v>Захаркина Валерия Сергеевна</v>
          </cell>
          <cell r="D28">
            <v>36912</v>
          </cell>
          <cell r="E28" t="str">
            <v>МС</v>
          </cell>
          <cell r="F28" t="str">
            <v>Москва</v>
          </cell>
          <cell r="G28" t="str">
            <v>ГБУ ДО "МГФСО"</v>
          </cell>
        </row>
        <row r="29">
          <cell r="A29">
            <v>5</v>
          </cell>
          <cell r="B29">
            <v>10036017494</v>
          </cell>
          <cell r="C29" t="str">
            <v>Голяева Валерия Юрьевна</v>
          </cell>
          <cell r="D29">
            <v>37057</v>
          </cell>
          <cell r="E29" t="str">
            <v>МС</v>
          </cell>
          <cell r="F29" t="str">
            <v>Москва</v>
          </cell>
          <cell r="G29" t="str">
            <v>ГБУ ДО "МГФСО"</v>
          </cell>
        </row>
        <row r="30">
          <cell r="A30">
            <v>21</v>
          </cell>
          <cell r="B30" t="str">
            <v>100 924 213 78</v>
          </cell>
          <cell r="C30" t="str">
            <v>Бор Елизавета Сергеевна</v>
          </cell>
          <cell r="D30">
            <v>38855</v>
          </cell>
          <cell r="E30" t="str">
            <v>МС</v>
          </cell>
          <cell r="F30" t="str">
            <v>Санкт-Петербург</v>
          </cell>
          <cell r="G30" t="str">
            <v>ГБУ ДО СШОР им.В.Коренькова СГУОР</v>
          </cell>
        </row>
        <row r="31">
          <cell r="A31">
            <v>25</v>
          </cell>
          <cell r="B31">
            <v>10136682074</v>
          </cell>
          <cell r="C31" t="str">
            <v>Родионова Александра Сергеевна</v>
          </cell>
          <cell r="D31">
            <v>32030</v>
          </cell>
          <cell r="E31" t="str">
            <v>МС</v>
          </cell>
          <cell r="F31" t="str">
            <v>Тульская область</v>
          </cell>
          <cell r="G31" t="str">
            <v>СШОР "Велосипедный спорт"-ГУ ТО ЦСП</v>
          </cell>
        </row>
        <row r="32">
          <cell r="A32">
            <v>32</v>
          </cell>
          <cell r="B32">
            <v>10130164280</v>
          </cell>
          <cell r="C32" t="str">
            <v>Босаргина Дарья Александровна</v>
          </cell>
          <cell r="D32">
            <v>39492</v>
          </cell>
          <cell r="E32" t="str">
            <v>КМС</v>
          </cell>
          <cell r="F32" t="str">
            <v>Москва</v>
          </cell>
          <cell r="G32" t="str">
            <v>ГБУ ДО "МГФСО"</v>
          </cell>
        </row>
        <row r="33">
          <cell r="A33">
            <v>33</v>
          </cell>
          <cell r="B33">
            <v>10116260544</v>
          </cell>
          <cell r="C33" t="str">
            <v>Баженова Кристина Алексеевна</v>
          </cell>
          <cell r="D33">
            <v>39526</v>
          </cell>
          <cell r="E33" t="str">
            <v>КМС</v>
          </cell>
          <cell r="F33" t="str">
            <v>Москва</v>
          </cell>
          <cell r="G33" t="str">
            <v>ГБУ ДО "МГФСО"</v>
          </cell>
        </row>
        <row r="34">
          <cell r="A34">
            <v>34</v>
          </cell>
          <cell r="B34" t="str">
            <v>101 407 084 83</v>
          </cell>
          <cell r="C34" t="str">
            <v>Круглова Юлия Александровна</v>
          </cell>
          <cell r="D34">
            <v>39459</v>
          </cell>
          <cell r="E34" t="str">
            <v>КМС</v>
          </cell>
          <cell r="F34" t="str">
            <v>Республика Башкортостан</v>
          </cell>
          <cell r="G34" t="str">
            <v>АНО ВСК "Велоспорт Башкортостана"</v>
          </cell>
        </row>
        <row r="35">
          <cell r="A35">
            <v>36</v>
          </cell>
          <cell r="B35" t="str">
            <v>101 407 098 00</v>
          </cell>
          <cell r="C35" t="str">
            <v>Миронова Алена Евгеньевна</v>
          </cell>
          <cell r="D35">
            <v>39763</v>
          </cell>
          <cell r="E35" t="str">
            <v>КМС</v>
          </cell>
          <cell r="F35" t="str">
            <v>Республика Башкортостан</v>
          </cell>
          <cell r="G35" t="str">
            <v>АНО ВСК "Велоспорт Башкортостана"</v>
          </cell>
        </row>
        <row r="36">
          <cell r="A36">
            <v>37</v>
          </cell>
          <cell r="B36" t="str">
            <v>101 046 178 17</v>
          </cell>
          <cell r="C36" t="str">
            <v>Юдакова Ирина Владимировна</v>
          </cell>
          <cell r="D36">
            <v>39203</v>
          </cell>
          <cell r="E36" t="str">
            <v>КМС</v>
          </cell>
          <cell r="F36" t="str">
            <v>Самарская область</v>
          </cell>
          <cell r="G36" t="str">
            <v>ГАУ ДО СО СШОР №7</v>
          </cell>
        </row>
        <row r="37">
          <cell r="A37">
            <v>38</v>
          </cell>
          <cell r="B37" t="str">
            <v>101 280 993 92</v>
          </cell>
          <cell r="C37" t="str">
            <v>Лукина Ангелина Николаевна</v>
          </cell>
          <cell r="D37">
            <v>39776</v>
          </cell>
          <cell r="E37" t="str">
            <v>КМС</v>
          </cell>
          <cell r="F37" t="str">
            <v>Самарская область</v>
          </cell>
          <cell r="G37" t="str">
            <v>ГАУ ДО СО СШОР №8</v>
          </cell>
        </row>
        <row r="38">
          <cell r="A38">
            <v>40</v>
          </cell>
          <cell r="B38" t="str">
            <v>101 176 840 20</v>
          </cell>
          <cell r="C38" t="str">
            <v>Дикая Арина Александровна</v>
          </cell>
          <cell r="D38">
            <v>39268</v>
          </cell>
          <cell r="E38" t="str">
            <v>КМС</v>
          </cell>
          <cell r="F38" t="str">
            <v>Санкт-Петербург</v>
          </cell>
          <cell r="G38" t="str">
            <v>ГБУ ДО СШОР им.В.Коренькова СГУОР</v>
          </cell>
        </row>
        <row r="39">
          <cell r="A39">
            <v>41</v>
          </cell>
          <cell r="B39" t="str">
            <v>101 237 837 04</v>
          </cell>
          <cell r="C39" t="str">
            <v>Таджиева Алина Ринатовна</v>
          </cell>
          <cell r="D39">
            <v>39323</v>
          </cell>
          <cell r="E39" t="str">
            <v>МС</v>
          </cell>
          <cell r="F39" t="str">
            <v>Санкт-Петербург</v>
          </cell>
          <cell r="G39" t="str">
            <v>ГБОУ ШИ «Олимпийский Резерв»</v>
          </cell>
        </row>
        <row r="40">
          <cell r="A40">
            <v>47</v>
          </cell>
          <cell r="B40">
            <v>10137268320</v>
          </cell>
          <cell r="C40" t="str">
            <v>Грибова Марина Анатольевна</v>
          </cell>
          <cell r="D40">
            <v>39488</v>
          </cell>
          <cell r="E40" t="str">
            <v>МС</v>
          </cell>
          <cell r="F40" t="str">
            <v>Санкт-Петербург</v>
          </cell>
          <cell r="G40" t="str">
            <v xml:space="preserve">СПб ГБУ ДО СШОР «ШВСМ по велоспорту и триатлону»  </v>
          </cell>
        </row>
        <row r="41">
          <cell r="A41">
            <v>77</v>
          </cell>
          <cell r="B41" t="str">
            <v>101 276 179 31</v>
          </cell>
          <cell r="C41" t="str">
            <v>ВАСЮКОВА Валерия Дмитриевна</v>
          </cell>
          <cell r="D41">
            <v>39814</v>
          </cell>
          <cell r="E41" t="str">
            <v>КМС</v>
          </cell>
          <cell r="F41" t="str">
            <v>Санкт-Петербург</v>
          </cell>
          <cell r="G41" t="str">
            <v xml:space="preserve">СПб ГБУ ДО СШОР «ШВСМ по велоспорту и триатлону»  </v>
          </cell>
        </row>
        <row r="42">
          <cell r="A42">
            <v>31</v>
          </cell>
          <cell r="B42">
            <v>10112463400</v>
          </cell>
          <cell r="C42" t="str">
            <v>Сашенкова Александра Олеговна</v>
          </cell>
          <cell r="D42">
            <v>39458</v>
          </cell>
          <cell r="E42" t="str">
            <v>КМС</v>
          </cell>
          <cell r="F42" t="str">
            <v>Москва</v>
          </cell>
          <cell r="G42" t="str">
            <v>ГБПОУ "МССУОР №2" Москомспорта</v>
          </cell>
        </row>
        <row r="43">
          <cell r="A43">
            <v>50</v>
          </cell>
          <cell r="B43" t="str">
            <v>101 299 646 24</v>
          </cell>
          <cell r="C43" t="str">
            <v>Минашкина Тамила Сергеевна</v>
          </cell>
          <cell r="D43">
            <v>39591</v>
          </cell>
          <cell r="E43" t="str">
            <v>КМС</v>
          </cell>
          <cell r="F43" t="str">
            <v>Саратовская область</v>
          </cell>
          <cell r="G43" t="str">
            <v>ГБПОУ СОУОР</v>
          </cell>
        </row>
        <row r="44">
          <cell r="A44">
            <v>39</v>
          </cell>
          <cell r="B44" t="str">
            <v>100 956 616 83</v>
          </cell>
          <cell r="C44" t="str">
            <v>Исмагилова Лилия Ренатовна</v>
          </cell>
          <cell r="D44">
            <v>39098</v>
          </cell>
          <cell r="E44" t="str">
            <v>МС</v>
          </cell>
          <cell r="F44" t="str">
            <v>Санкт-Петербург</v>
          </cell>
          <cell r="G44" t="str">
            <v>ГБУ ДО СШОР им.В.Коренькова</v>
          </cell>
        </row>
        <row r="45">
          <cell r="A45">
            <v>43</v>
          </cell>
          <cell r="B45" t="str">
            <v>101 135 144 34</v>
          </cell>
          <cell r="C45" t="str">
            <v>Горбаченко Полина Ильинична</v>
          </cell>
          <cell r="D45">
            <v>39413</v>
          </cell>
          <cell r="E45" t="str">
            <v>МС</v>
          </cell>
          <cell r="F45" t="str">
            <v>Санкт-Петербург</v>
          </cell>
          <cell r="G45" t="str">
            <v>ГБУ ДО СШОР им.В.Коренькова СГУОР</v>
          </cell>
        </row>
        <row r="46">
          <cell r="A46">
            <v>80</v>
          </cell>
          <cell r="B46" t="str">
            <v>101 277 748 48</v>
          </cell>
          <cell r="C46" t="str">
            <v>ДЕМЕНКОВА Анастасия Александровна</v>
          </cell>
          <cell r="D46">
            <v>39967</v>
          </cell>
          <cell r="E46" t="str">
            <v>КМС</v>
          </cell>
          <cell r="F46" t="str">
            <v>Санкт-Петербург</v>
          </cell>
          <cell r="G46" t="str">
            <v xml:space="preserve">СПб ГБУ ДО СШОР «ШВСМ по велоспорту и триатлону»  </v>
          </cell>
        </row>
        <row r="47">
          <cell r="A47">
            <v>82</v>
          </cell>
          <cell r="B47" t="str">
            <v>101 372 710 47</v>
          </cell>
          <cell r="C47" t="str">
            <v xml:space="preserve">КОСТИНА Ольга Николаевна </v>
          </cell>
          <cell r="D47">
            <v>40018</v>
          </cell>
          <cell r="E47" t="str">
            <v>КМС</v>
          </cell>
          <cell r="F47" t="str">
            <v>Санкт-Петербург</v>
          </cell>
          <cell r="G47" t="str">
            <v xml:space="preserve">СПб ГБУ ДО СШОР «ШВСМ по велоспорту и триатлону»  </v>
          </cell>
        </row>
        <row r="48">
          <cell r="A48">
            <v>45</v>
          </cell>
          <cell r="B48" t="str">
            <v>101 172 764 18</v>
          </cell>
          <cell r="C48" t="str">
            <v>Корчебная Ольга Сергеевна</v>
          </cell>
          <cell r="D48">
            <v>39475</v>
          </cell>
          <cell r="E48" t="str">
            <v>КМС</v>
          </cell>
          <cell r="F48" t="str">
            <v>Санкт-Петербург</v>
          </cell>
          <cell r="G48" t="str">
            <v>ГБОУ ШИ «Олимпийский Резерв»</v>
          </cell>
        </row>
        <row r="49">
          <cell r="A49">
            <v>49</v>
          </cell>
          <cell r="B49" t="str">
            <v>101 405 726 83</v>
          </cell>
          <cell r="C49" t="str">
            <v>Гончарова Варвара Викторовна</v>
          </cell>
          <cell r="D49">
            <v>39626</v>
          </cell>
          <cell r="E49" t="str">
            <v>КМС</v>
          </cell>
          <cell r="F49" t="str">
            <v>Санкт-Петербург</v>
          </cell>
          <cell r="G49" t="str">
            <v>ГБОУ ШИ «Олимпийский Резерв»</v>
          </cell>
        </row>
        <row r="50">
          <cell r="A50">
            <v>44</v>
          </cell>
          <cell r="B50" t="str">
            <v>101 374 501 92</v>
          </cell>
          <cell r="C50" t="str">
            <v>Галкина Кристина Игоревна</v>
          </cell>
          <cell r="D50">
            <v>39453</v>
          </cell>
          <cell r="E50" t="str">
            <v>КМС</v>
          </cell>
          <cell r="F50" t="str">
            <v>Санкт-Петербург</v>
          </cell>
          <cell r="G50" t="str">
            <v>ГБОУ ШИ «Олимпийский Резерв»</v>
          </cell>
        </row>
        <row r="51">
          <cell r="A51">
            <v>48</v>
          </cell>
          <cell r="B51" t="str">
            <v>101 375 501 25</v>
          </cell>
          <cell r="C51" t="str">
            <v>Шипилова Дарья Дмитриевна</v>
          </cell>
          <cell r="D51">
            <v>39501</v>
          </cell>
          <cell r="E51" t="str">
            <v>КМС</v>
          </cell>
          <cell r="F51" t="str">
            <v>Санкт-Петербург</v>
          </cell>
          <cell r="G51" t="str">
            <v>ГБОУ ШИ «Олимпийский Резерв»</v>
          </cell>
        </row>
        <row r="52">
          <cell r="A52">
            <v>42</v>
          </cell>
          <cell r="B52" t="str">
            <v>101 055 267 85</v>
          </cell>
          <cell r="C52" t="str">
            <v>Касимова Виолетта Альбертовна</v>
          </cell>
          <cell r="D52">
            <v>39379</v>
          </cell>
          <cell r="E52" t="str">
            <v>КМС</v>
          </cell>
          <cell r="F52" t="str">
            <v>Санкт-Петербург</v>
          </cell>
          <cell r="G52" t="str">
            <v>ГБОУ ШИ «Олимпийский Резерв»</v>
          </cell>
        </row>
        <row r="53">
          <cell r="A53">
            <v>46</v>
          </cell>
          <cell r="B53" t="str">
            <v>101 301 799 43</v>
          </cell>
          <cell r="C53" t="str">
            <v>Хатунцева Александра Васильевна</v>
          </cell>
          <cell r="D53">
            <v>39478</v>
          </cell>
          <cell r="E53" t="str">
            <v>КМС</v>
          </cell>
          <cell r="F53" t="str">
            <v>Санкт-Петербург</v>
          </cell>
          <cell r="G53" t="str">
            <v>ГБОУ ШИ «Олимпийский Резерв»</v>
          </cell>
        </row>
        <row r="54">
          <cell r="A54">
            <v>35</v>
          </cell>
          <cell r="B54" t="str">
            <v>101 441 407 68</v>
          </cell>
          <cell r="C54" t="str">
            <v>Ахмадуллина Алина Рушановна</v>
          </cell>
          <cell r="D54">
            <v>39689</v>
          </cell>
          <cell r="E54" t="str">
            <v>1 СР</v>
          </cell>
          <cell r="F54" t="str">
            <v>Республика Башкортостан</v>
          </cell>
          <cell r="G54" t="str">
            <v>МАУ ДО СШОР Белорецкого района</v>
          </cell>
        </row>
        <row r="55">
          <cell r="A55">
            <v>51</v>
          </cell>
          <cell r="B55" t="str">
            <v>101 374 394 82</v>
          </cell>
          <cell r="C55" t="str">
            <v>ДЕМИДОВА Ирина Алексеевна</v>
          </cell>
          <cell r="D55">
            <v>40245</v>
          </cell>
          <cell r="E55" t="str">
            <v>2 СР</v>
          </cell>
          <cell r="F55" t="str">
            <v>Забайкальский край</v>
          </cell>
          <cell r="G55" t="str">
            <v>ГБУДО "СШОР № 1" Забайкальского края</v>
          </cell>
        </row>
        <row r="56">
          <cell r="A56">
            <v>56</v>
          </cell>
          <cell r="B56" t="str">
            <v>101 630 028 24</v>
          </cell>
          <cell r="C56" t="str">
            <v>КОНОВАЛОВА Елизавета Юрьевна</v>
          </cell>
          <cell r="D56">
            <v>40692</v>
          </cell>
          <cell r="E56" t="str">
            <v>1 СР</v>
          </cell>
          <cell r="F56" t="str">
            <v>Иркутская область</v>
          </cell>
          <cell r="G56" t="str">
            <v>ОГКУ ДО СШОР "ОЛИМПИЕЦ" клуб "Байкал-ДВ",  Усолье-Сибирское</v>
          </cell>
        </row>
        <row r="57">
          <cell r="A57">
            <v>57</v>
          </cell>
          <cell r="B57" t="str">
            <v>101 301 288 17</v>
          </cell>
          <cell r="C57" t="str">
            <v>АЛЯКРИНСКАЯ София Максимовна</v>
          </cell>
          <cell r="D57">
            <v>40101</v>
          </cell>
          <cell r="E57" t="str">
            <v>КМС</v>
          </cell>
          <cell r="F57" t="str">
            <v>Москва</v>
          </cell>
          <cell r="G57" t="str">
            <v>ГБУ ДО "МГФСО"</v>
          </cell>
        </row>
        <row r="58">
          <cell r="A58">
            <v>58</v>
          </cell>
          <cell r="B58" t="str">
            <v>101 451 332 02</v>
          </cell>
          <cell r="C58" t="str">
            <v>ИГНАТЬЕВА Анастасия Сергеевна</v>
          </cell>
          <cell r="D58">
            <v>40264</v>
          </cell>
          <cell r="E58" t="str">
            <v>КМС</v>
          </cell>
          <cell r="F58" t="str">
            <v>Москва</v>
          </cell>
          <cell r="G58" t="str">
            <v>ГБУ ДО "МГФСО"</v>
          </cell>
        </row>
        <row r="59">
          <cell r="A59">
            <v>61</v>
          </cell>
          <cell r="B59" t="str">
            <v>101 436 190 89</v>
          </cell>
          <cell r="C59" t="str">
            <v>ВОЛКОВА Дарина Сергеевна</v>
          </cell>
          <cell r="D59">
            <v>40061</v>
          </cell>
          <cell r="E59" t="str">
            <v>КМС</v>
          </cell>
          <cell r="F59" t="str">
            <v>Республика Башкортостан</v>
          </cell>
          <cell r="G59" t="str">
            <v>МАУ ДО СШОР Белорецкого района</v>
          </cell>
        </row>
        <row r="60">
          <cell r="A60">
            <v>72</v>
          </cell>
          <cell r="B60">
            <v>10165374674</v>
          </cell>
          <cell r="C60" t="str">
            <v>Халитова Диана Артуровна</v>
          </cell>
          <cell r="D60">
            <v>40807</v>
          </cell>
          <cell r="E60" t="str">
            <v>2 СР</v>
          </cell>
          <cell r="F60" t="str">
            <v>Республика Башкортостан</v>
          </cell>
          <cell r="G60" t="str">
            <v>МАУ ДО СШОР Белорецкого района</v>
          </cell>
        </row>
        <row r="61">
          <cell r="A61">
            <v>86</v>
          </cell>
          <cell r="B61" t="str">
            <v>101 446 461 78</v>
          </cell>
          <cell r="C61" t="str">
            <v>РЕППО Эрика Алексеевна</v>
          </cell>
          <cell r="D61">
            <v>40295</v>
          </cell>
          <cell r="E61" t="str">
            <v>КМС</v>
          </cell>
          <cell r="F61" t="str">
            <v>Санкт-Петербург</v>
          </cell>
          <cell r="G61" t="str">
            <v xml:space="preserve">СПб ГБУ ДО СШОР «ШВСМ по велоспорту и триатлону»  </v>
          </cell>
        </row>
        <row r="62">
          <cell r="A62">
            <v>91</v>
          </cell>
          <cell r="B62" t="str">
            <v>101 565 548 49</v>
          </cell>
          <cell r="C62" t="str">
            <v>ТУЧИНА Дарья Алексеевна</v>
          </cell>
          <cell r="D62">
            <v>40613</v>
          </cell>
          <cell r="E62" t="str">
            <v>КМС</v>
          </cell>
          <cell r="F62" t="str">
            <v>Санкт-Петербург</v>
          </cell>
          <cell r="G62" t="str">
            <v xml:space="preserve">СПб ГБУ ДО СШОР «ШВСМ по велоспорту и триатлону»  </v>
          </cell>
        </row>
        <row r="63">
          <cell r="A63">
            <v>98</v>
          </cell>
          <cell r="B63" t="str">
            <v>101 372 154 73</v>
          </cell>
          <cell r="C63" t="str">
            <v>БЕЛЬКОВА Ульяна Игоревна</v>
          </cell>
          <cell r="D63">
            <v>40237</v>
          </cell>
          <cell r="E63" t="str">
            <v>КМС</v>
          </cell>
          <cell r="F63" t="str">
            <v>Свердловская область</v>
          </cell>
          <cell r="G63" t="str">
            <v>ГАУ ДО СО СШОР по велоспорту "Велогор"</v>
          </cell>
        </row>
        <row r="64">
          <cell r="A64">
            <v>99</v>
          </cell>
          <cell r="B64" t="str">
            <v>101 493 399 68</v>
          </cell>
          <cell r="C64" t="str">
            <v>КУЗНЕЦОВА Александра Анатольевна</v>
          </cell>
          <cell r="D64">
            <v>40677</v>
          </cell>
          <cell r="E64" t="str">
            <v>2 СР</v>
          </cell>
          <cell r="F64" t="str">
            <v>Свердловская область</v>
          </cell>
          <cell r="G64" t="str">
            <v>ГАУ ДО СО СШОР по велоспорту "Велогор"</v>
          </cell>
        </row>
        <row r="65">
          <cell r="A65">
            <v>104</v>
          </cell>
          <cell r="B65">
            <v>10165760654</v>
          </cell>
          <cell r="C65" t="str">
            <v>Шоисломова Диёра Бахром кизи</v>
          </cell>
          <cell r="D65">
            <v>40106</v>
          </cell>
          <cell r="F65" t="str">
            <v>Узбекистан</v>
          </cell>
          <cell r="G65" t="str">
            <v>Федерация велосипедного спорта Узбекистана</v>
          </cell>
        </row>
        <row r="66">
          <cell r="A66">
            <v>106</v>
          </cell>
          <cell r="B66">
            <v>10165760452</v>
          </cell>
          <cell r="C66" t="str">
            <v>Жонкобилова Сабрина Уткир кизи</v>
          </cell>
          <cell r="D66">
            <v>40211</v>
          </cell>
          <cell r="F66" t="str">
            <v>Узбекистан</v>
          </cell>
          <cell r="G66" t="str">
            <v>Федерация велосипедного спорта Узбекистана</v>
          </cell>
        </row>
        <row r="67">
          <cell r="A67">
            <v>59</v>
          </cell>
          <cell r="B67" t="str">
            <v>101 459 877 11</v>
          </cell>
          <cell r="C67" t="str">
            <v>ЛЕПЕХА Диана Андреевна</v>
          </cell>
          <cell r="D67">
            <v>40417</v>
          </cell>
          <cell r="E67" t="str">
            <v>КМС</v>
          </cell>
          <cell r="F67" t="str">
            <v>Москва</v>
          </cell>
          <cell r="G67" t="str">
            <v>ГБУ ДО "МГФСО"</v>
          </cell>
        </row>
        <row r="68">
          <cell r="A68">
            <v>60</v>
          </cell>
          <cell r="B68" t="str">
            <v>101 450 856 11</v>
          </cell>
          <cell r="C68" t="str">
            <v>АНДРЮШИНА Маргарита Руслановна</v>
          </cell>
          <cell r="D68">
            <v>40472</v>
          </cell>
          <cell r="E68" t="str">
            <v>1 СР</v>
          </cell>
          <cell r="F68" t="str">
            <v>Москва</v>
          </cell>
          <cell r="G68" t="str">
            <v>ГБУ ДО "МГФСО"</v>
          </cell>
        </row>
        <row r="69">
          <cell r="A69">
            <v>65</v>
          </cell>
          <cell r="B69" t="str">
            <v>101 642 699 85</v>
          </cell>
          <cell r="C69" t="str">
            <v>Кусакина Арина Андреевна</v>
          </cell>
          <cell r="D69">
            <v>40314</v>
          </cell>
          <cell r="E69" t="str">
            <v>2 СР</v>
          </cell>
          <cell r="F69" t="str">
            <v>Республика Башкортостан</v>
          </cell>
          <cell r="G69" t="str">
            <v>МАУ ДО СШ №1 МР Ишимбайский район РБ</v>
          </cell>
        </row>
        <row r="70">
          <cell r="A70">
            <v>68</v>
          </cell>
          <cell r="B70" t="str">
            <v>101 592 631 69</v>
          </cell>
          <cell r="C70" t="str">
            <v>Утегалиева Камилла Шамилевна</v>
          </cell>
          <cell r="D70">
            <v>40637</v>
          </cell>
          <cell r="E70" t="str">
            <v>2 СР</v>
          </cell>
          <cell r="F70" t="str">
            <v>Республика Башкортостан</v>
          </cell>
          <cell r="G70" t="str">
            <v>МАУ ДО СШ №1 МР Ишимбайский район РБ</v>
          </cell>
        </row>
        <row r="71">
          <cell r="A71">
            <v>78</v>
          </cell>
          <cell r="B71" t="str">
            <v>101 314 616 56</v>
          </cell>
          <cell r="C71" t="str">
            <v>КАШТАНОВА Мария Павловна</v>
          </cell>
          <cell r="D71">
            <v>39844</v>
          </cell>
          <cell r="E71" t="str">
            <v>КМС</v>
          </cell>
          <cell r="F71" t="str">
            <v>Санкт-Петербург</v>
          </cell>
          <cell r="G71" t="str">
            <v>ГБУ ДО СШОР им. Коренькова</v>
          </cell>
        </row>
        <row r="72">
          <cell r="A72">
            <v>84</v>
          </cell>
          <cell r="B72">
            <v>10136909420</v>
          </cell>
          <cell r="C72" t="str">
            <v>АДЦЕЕВА Софья Юрьевна</v>
          </cell>
          <cell r="D72">
            <v>40172</v>
          </cell>
          <cell r="E72" t="str">
            <v>КМС</v>
          </cell>
          <cell r="F72" t="str">
            <v>Санкт-Петербург</v>
          </cell>
          <cell r="G72" t="str">
            <v>СПб ГБУ ДО СШОР Петродворцового  района</v>
          </cell>
        </row>
        <row r="73">
          <cell r="A73">
            <v>96</v>
          </cell>
          <cell r="B73" t="str">
            <v>101 243 507 48</v>
          </cell>
          <cell r="C73" t="str">
            <v>ПИСКУНОВА Дарья Александровна</v>
          </cell>
          <cell r="D73">
            <v>39965</v>
          </cell>
          <cell r="E73" t="str">
            <v>1 СР</v>
          </cell>
          <cell r="F73" t="str">
            <v>Свердловская область</v>
          </cell>
          <cell r="G73" t="str">
            <v>ГАУ ДО СО СШОР по велоспорту "Велогор"</v>
          </cell>
        </row>
        <row r="74">
          <cell r="A74">
            <v>97</v>
          </cell>
          <cell r="B74" t="str">
            <v>101 243 518 59</v>
          </cell>
          <cell r="C74" t="str">
            <v>ПИСКУНОВА Софья Александровна</v>
          </cell>
          <cell r="D74">
            <v>39965</v>
          </cell>
          <cell r="E74" t="str">
            <v>КМС</v>
          </cell>
          <cell r="F74" t="str">
            <v>Свердловская область</v>
          </cell>
          <cell r="G74" t="str">
            <v>ГАУ ДО СО СШОР по велоспорту "Велогор"</v>
          </cell>
        </row>
        <row r="75">
          <cell r="A75">
            <v>100</v>
          </cell>
          <cell r="B75">
            <v>10152114471</v>
          </cell>
          <cell r="C75" t="str">
            <v>Бикмаева Самира Карловна</v>
          </cell>
          <cell r="D75">
            <v>39820</v>
          </cell>
          <cell r="F75" t="str">
            <v>Узбекистан</v>
          </cell>
          <cell r="G75" t="str">
            <v>Федерация велосипедного спорта Узбекистана</v>
          </cell>
        </row>
        <row r="76">
          <cell r="A76">
            <v>105</v>
          </cell>
          <cell r="B76">
            <v>10152115784</v>
          </cell>
          <cell r="C76" t="str">
            <v>Макарочкина Екатерина Александровна</v>
          </cell>
          <cell r="D76">
            <v>40159</v>
          </cell>
          <cell r="F76" t="str">
            <v>Узбекистан</v>
          </cell>
          <cell r="G76" t="str">
            <v>Федерация велосипедного спорта Узбекистана</v>
          </cell>
        </row>
        <row r="77">
          <cell r="A77">
            <v>67</v>
          </cell>
          <cell r="B77" t="str">
            <v>101 484 684 83</v>
          </cell>
          <cell r="C77" t="str">
            <v>СМОЛЕНКО Екатерина Сергеевна</v>
          </cell>
          <cell r="D77">
            <v>40522</v>
          </cell>
          <cell r="E77" t="str">
            <v>2 СР</v>
          </cell>
          <cell r="F77" t="str">
            <v>Республика Башкортостан</v>
          </cell>
          <cell r="G77" t="str">
            <v>ГАУ ДО СШОР по велоспорту РБ</v>
          </cell>
        </row>
        <row r="78">
          <cell r="A78">
            <v>71</v>
          </cell>
          <cell r="B78" t="str">
            <v>101 649 735 40</v>
          </cell>
          <cell r="C78" t="str">
            <v>Стулова Дарья Сергеевна</v>
          </cell>
          <cell r="D78">
            <v>40797</v>
          </cell>
          <cell r="E78" t="str">
            <v>2 СР</v>
          </cell>
          <cell r="F78" t="str">
            <v>Республика Башкортостан</v>
          </cell>
          <cell r="G78" t="str">
            <v>ГАУ ДО СШОР по велоспорту РБ</v>
          </cell>
        </row>
        <row r="79">
          <cell r="A79">
            <v>87</v>
          </cell>
          <cell r="B79" t="str">
            <v>101 446 476 93</v>
          </cell>
          <cell r="C79" t="str">
            <v>КОРОЛЕВА София Владимировна</v>
          </cell>
          <cell r="D79">
            <v>40324</v>
          </cell>
          <cell r="E79" t="str">
            <v>КМС</v>
          </cell>
          <cell r="F79" t="str">
            <v>Санкт-Петербург</v>
          </cell>
          <cell r="G79" t="str">
            <v xml:space="preserve">СПб ГБУ ДО СШОР «ШВСМ по велоспорту и триатлону»  </v>
          </cell>
        </row>
        <row r="80">
          <cell r="A80">
            <v>89</v>
          </cell>
          <cell r="B80" t="str">
            <v>101 417 804 36</v>
          </cell>
          <cell r="C80" t="str">
            <v>ГОЛЫБИНА Валентина Владимировна</v>
          </cell>
          <cell r="D80">
            <v>40463</v>
          </cell>
          <cell r="E80" t="str">
            <v>КМС</v>
          </cell>
          <cell r="F80" t="str">
            <v>Санкт-Петербург</v>
          </cell>
          <cell r="G80" t="str">
            <v xml:space="preserve">СПб ГБУ ДО СШОР «ШВСМ по велоспорту и триатлону»  </v>
          </cell>
        </row>
        <row r="81">
          <cell r="A81">
            <v>102</v>
          </cell>
          <cell r="B81">
            <v>10152117303</v>
          </cell>
          <cell r="C81" t="str">
            <v>Мирзавалиева Дилнурахон Нурали кизи</v>
          </cell>
          <cell r="D81">
            <v>39966</v>
          </cell>
          <cell r="F81" t="str">
            <v>Узбекистан</v>
          </cell>
          <cell r="G81" t="str">
            <v>Федерация велосипедного спорта Узбекистана</v>
          </cell>
        </row>
        <row r="82">
          <cell r="A82">
            <v>107</v>
          </cell>
          <cell r="B82">
            <v>10152114875</v>
          </cell>
          <cell r="C82" t="str">
            <v>Анварова Мадина Ахатжон кизи</v>
          </cell>
          <cell r="D82">
            <v>40256</v>
          </cell>
          <cell r="F82" t="str">
            <v>Узбекистан</v>
          </cell>
          <cell r="G82" t="str">
            <v>Федерация велосипедного спорта Узбекистана</v>
          </cell>
        </row>
        <row r="83">
          <cell r="A83">
            <v>62</v>
          </cell>
          <cell r="B83" t="str">
            <v>101 618 369 05</v>
          </cell>
          <cell r="C83" t="str">
            <v>Килина Анна Денисовна</v>
          </cell>
          <cell r="D83">
            <v>40081</v>
          </cell>
          <cell r="E83" t="str">
            <v>2 СР</v>
          </cell>
          <cell r="F83" t="str">
            <v>Республика Башкортостан</v>
          </cell>
          <cell r="G83" t="str">
            <v>ГАУ ДО СШОР по велоспорту РБ</v>
          </cell>
        </row>
        <row r="84">
          <cell r="A84">
            <v>66</v>
          </cell>
          <cell r="B84" t="str">
            <v>101 462 952 79</v>
          </cell>
          <cell r="C84" t="str">
            <v>ГУЛИНА Юлия Вячеславовна</v>
          </cell>
          <cell r="D84">
            <v>40368</v>
          </cell>
          <cell r="E84" t="str">
            <v>2 СР</v>
          </cell>
          <cell r="F84" t="str">
            <v>Республика Башкортостан</v>
          </cell>
          <cell r="G84" t="str">
            <v>ГАУ ДО СШОР по велоспорту РБ</v>
          </cell>
        </row>
        <row r="85">
          <cell r="A85">
            <v>88</v>
          </cell>
          <cell r="B85">
            <v>10136740880</v>
          </cell>
          <cell r="C85" t="str">
            <v>МЕРШИНА ВалерияМаксимовна</v>
          </cell>
          <cell r="D85">
            <v>40357</v>
          </cell>
          <cell r="E85" t="str">
            <v>КМС</v>
          </cell>
          <cell r="F85" t="str">
            <v>Санкт-Петербург</v>
          </cell>
          <cell r="G85" t="str">
            <v>СПб ГБУ ДО СШОР Петродворцового  района</v>
          </cell>
        </row>
        <row r="86">
          <cell r="A86">
            <v>93</v>
          </cell>
          <cell r="B86">
            <v>10147843845</v>
          </cell>
          <cell r="C86" t="str">
            <v>ФИЛИППОВА Анастасия Дмитриевна</v>
          </cell>
          <cell r="D86">
            <v>40823</v>
          </cell>
          <cell r="E86" t="str">
            <v>1 СР</v>
          </cell>
          <cell r="F86" t="str">
            <v>Санкт-Петербург</v>
          </cell>
          <cell r="G86" t="str">
            <v>СПб ГБУ ДО СШОР Петродворцового  района</v>
          </cell>
        </row>
        <row r="87">
          <cell r="A87">
            <v>101</v>
          </cell>
          <cell r="B87">
            <v>10152114673</v>
          </cell>
          <cell r="C87" t="str">
            <v>Саттарова Гулхайо Зийодулла кизи</v>
          </cell>
          <cell r="D87">
            <v>39949</v>
          </cell>
          <cell r="F87" t="str">
            <v>Узбекистан</v>
          </cell>
          <cell r="G87" t="str">
            <v>Федерация велосипедного спорта Узбекистана</v>
          </cell>
        </row>
        <row r="88">
          <cell r="A88">
            <v>103</v>
          </cell>
          <cell r="B88">
            <v>10152114774</v>
          </cell>
          <cell r="C88" t="str">
            <v>Алтинбекова Сабрина Шерзод кизи</v>
          </cell>
          <cell r="D88">
            <v>39970</v>
          </cell>
          <cell r="F88" t="str">
            <v>Узбекистан</v>
          </cell>
          <cell r="G88" t="str">
            <v>Федерация велосипедного спорта Узбекистана</v>
          </cell>
        </row>
        <row r="89">
          <cell r="A89">
            <v>63</v>
          </cell>
          <cell r="B89" t="str">
            <v>101 551 070 24</v>
          </cell>
          <cell r="C89" t="str">
            <v>ЛЕОНОВА Рената Денисовна</v>
          </cell>
          <cell r="D89">
            <v>40082</v>
          </cell>
          <cell r="E89" t="str">
            <v>1 СР</v>
          </cell>
          <cell r="F89" t="str">
            <v>Республика Башкортостан</v>
          </cell>
          <cell r="G89" t="str">
            <v>ГАУ ДО СШОР по велоспорту РБ</v>
          </cell>
        </row>
        <row r="90">
          <cell r="A90">
            <v>64</v>
          </cell>
          <cell r="B90" t="str">
            <v>101 525 474 36</v>
          </cell>
          <cell r="C90" t="str">
            <v>КАГАРМАНОВА Аделина Маратовна</v>
          </cell>
          <cell r="D90">
            <v>40167</v>
          </cell>
          <cell r="E90" t="str">
            <v>2 СР</v>
          </cell>
          <cell r="F90" t="str">
            <v>Республика Башкортостан</v>
          </cell>
          <cell r="G90" t="str">
            <v>МАУ ДО СШ №1 МР Ишимбайский район РБ</v>
          </cell>
        </row>
        <row r="91">
          <cell r="A91">
            <v>69</v>
          </cell>
          <cell r="B91" t="str">
            <v>101 613 113 84</v>
          </cell>
          <cell r="C91" t="str">
            <v>Бисерова Мария Дмитриевна</v>
          </cell>
          <cell r="D91">
            <v>40666</v>
          </cell>
          <cell r="E91" t="str">
            <v>2 СР</v>
          </cell>
          <cell r="F91" t="str">
            <v>Республика Башкортостан</v>
          </cell>
          <cell r="G91" t="str">
            <v>АНО ВСК "Велоспорт Башкортостана"</v>
          </cell>
        </row>
        <row r="92">
          <cell r="A92">
            <v>70</v>
          </cell>
          <cell r="B92" t="str">
            <v>101 609 797 66</v>
          </cell>
          <cell r="C92" t="str">
            <v>Шарипова Екатерина Сергеевна</v>
          </cell>
          <cell r="D92">
            <v>40697</v>
          </cell>
          <cell r="E92" t="str">
            <v>2 СР</v>
          </cell>
          <cell r="F92" t="str">
            <v>Республика Башкортостан</v>
          </cell>
          <cell r="G92" t="str">
            <v>МАУ ДО СШ №1 МР Ишимбайский район РБ</v>
          </cell>
        </row>
        <row r="93">
          <cell r="A93">
            <v>52</v>
          </cell>
          <cell r="B93" t="str">
            <v>101 419 828 23</v>
          </cell>
          <cell r="C93" t="str">
            <v>КАРАНДАЕВА Анастасия Андреевна</v>
          </cell>
          <cell r="D93">
            <v>40343</v>
          </cell>
          <cell r="E93" t="str">
            <v>1 СР</v>
          </cell>
          <cell r="F93" t="str">
            <v>Забайкальский край</v>
          </cell>
          <cell r="G93" t="str">
            <v>ГБУДО "СШОР № 1" Забайкальского края</v>
          </cell>
        </row>
        <row r="94">
          <cell r="A94">
            <v>53</v>
          </cell>
          <cell r="B94" t="str">
            <v>101 406 976 72</v>
          </cell>
          <cell r="C94" t="str">
            <v>ХАЛАИМОВА Ирина Дмитриевна</v>
          </cell>
          <cell r="D94">
            <v>40036</v>
          </cell>
          <cell r="E94" t="str">
            <v>КМС</v>
          </cell>
          <cell r="F94" t="str">
            <v>Иркутская область</v>
          </cell>
          <cell r="G94" t="str">
            <v>ОГКУ ДО СШОР "ОЛИМПИЕЦ" клуб "Байкал-ДВ",  Усолье-Сибирское</v>
          </cell>
        </row>
        <row r="95">
          <cell r="A95">
            <v>54</v>
          </cell>
          <cell r="B95" t="str">
            <v>101 326 079 73</v>
          </cell>
          <cell r="C95" t="str">
            <v>БЕЛЬКОВА Яна Александровна</v>
          </cell>
          <cell r="D95">
            <v>40063</v>
          </cell>
          <cell r="E95" t="str">
            <v>КМС</v>
          </cell>
          <cell r="F95" t="str">
            <v>Иркутская область</v>
          </cell>
          <cell r="G95" t="str">
            <v>ОГКУ ДО СШОР "ОЛИМПИЕЦ" клуб "Байкал-ДВ",  Усолье-Сибирское</v>
          </cell>
        </row>
        <row r="96">
          <cell r="A96">
            <v>55</v>
          </cell>
          <cell r="B96" t="str">
            <v>101 326 372 75</v>
          </cell>
          <cell r="C96" t="str">
            <v>САМОДЕЕНКО Дарья Сергеевна</v>
          </cell>
          <cell r="D96">
            <v>40070</v>
          </cell>
          <cell r="E96" t="str">
            <v>КМС</v>
          </cell>
          <cell r="F96" t="str">
            <v>Иркутская область</v>
          </cell>
          <cell r="G96" t="str">
            <v>ОГКУ ДО СШОР "ОЛИМПИЕЦ" клуб "Байкал-ДВ",  Усолье-Сибирское</v>
          </cell>
        </row>
        <row r="97">
          <cell r="A97">
            <v>73</v>
          </cell>
          <cell r="B97" t="str">
            <v>101 315 471 38</v>
          </cell>
          <cell r="C97" t="str">
            <v>ПРОНИНА Анастасия Денисовна</v>
          </cell>
          <cell r="D97">
            <v>39814</v>
          </cell>
          <cell r="E97" t="str">
            <v>1 СР</v>
          </cell>
          <cell r="F97" t="str">
            <v>Самарская область</v>
          </cell>
          <cell r="G97" t="str">
            <v>ГАУ ДО СО СШОР 7</v>
          </cell>
        </row>
        <row r="98">
          <cell r="A98">
            <v>74</v>
          </cell>
          <cell r="B98" t="str">
            <v>101 280 999 01</v>
          </cell>
          <cell r="C98" t="str">
            <v>ПИРОГОВА Анастасия Владимировна</v>
          </cell>
          <cell r="D98">
            <v>40058</v>
          </cell>
          <cell r="E98" t="str">
            <v>КМС</v>
          </cell>
          <cell r="F98" t="str">
            <v>Самарская область</v>
          </cell>
          <cell r="G98" t="str">
            <v>ГАУ ДО СО СШОР 7</v>
          </cell>
        </row>
        <row r="99">
          <cell r="A99">
            <v>75</v>
          </cell>
          <cell r="B99" t="str">
            <v>101 508 824 70</v>
          </cell>
          <cell r="C99" t="str">
            <v>ХАРЛАМОВА Софья Сергеевна</v>
          </cell>
          <cell r="D99">
            <v>40071</v>
          </cell>
          <cell r="E99" t="str">
            <v>КМС</v>
          </cell>
          <cell r="F99" t="str">
            <v>Самарская область</v>
          </cell>
          <cell r="G99" t="str">
            <v>ГАУ ДО СО СШОР 7</v>
          </cell>
        </row>
        <row r="100">
          <cell r="A100">
            <v>76</v>
          </cell>
          <cell r="B100" t="str">
            <v>101 440 697 37</v>
          </cell>
          <cell r="C100" t="str">
            <v>ЧЕРЕВАНЬ Елизавета Александровна</v>
          </cell>
          <cell r="D100">
            <v>40170</v>
          </cell>
          <cell r="E100" t="str">
            <v>1 СР</v>
          </cell>
          <cell r="F100" t="str">
            <v>Самарская область</v>
          </cell>
          <cell r="G100" t="str">
            <v>ГАУ ДО СО СШОР 7</v>
          </cell>
        </row>
        <row r="101">
          <cell r="A101">
            <v>77</v>
          </cell>
          <cell r="B101" t="str">
            <v>101 276 179 31</v>
          </cell>
          <cell r="C101" t="str">
            <v>ВАСЮКОВА Валерия Дмитриевна</v>
          </cell>
          <cell r="D101">
            <v>39814</v>
          </cell>
          <cell r="E101" t="str">
            <v>КМС</v>
          </cell>
          <cell r="F101" t="str">
            <v>Санкт-Петербург</v>
          </cell>
          <cell r="G101" t="str">
            <v xml:space="preserve">СПб ГБУ ДО СШОР «ШВСМ по велоспорту и триатлону»  </v>
          </cell>
        </row>
        <row r="102">
          <cell r="A102">
            <v>79</v>
          </cell>
          <cell r="B102" t="str">
            <v>101 399 987 67</v>
          </cell>
          <cell r="C102" t="str">
            <v>ЧЕРКАСОВА Серафима Дмитриевна</v>
          </cell>
          <cell r="D102">
            <v>39847</v>
          </cell>
          <cell r="E102" t="str">
            <v>КМС</v>
          </cell>
          <cell r="F102" t="str">
            <v>Санкт-Петербург</v>
          </cell>
          <cell r="G102" t="str">
            <v>ГБОУ ШИ «Олимпийский Резерв»-Тверь</v>
          </cell>
        </row>
        <row r="103">
          <cell r="A103">
            <v>80</v>
          </cell>
          <cell r="B103" t="str">
            <v>101 277 748 48</v>
          </cell>
          <cell r="C103" t="str">
            <v>ДЕМЕНКОВА Анастасия Александровна</v>
          </cell>
          <cell r="D103">
            <v>39967</v>
          </cell>
          <cell r="E103" t="str">
            <v>КМС</v>
          </cell>
          <cell r="F103" t="str">
            <v>Санкт-Петербург</v>
          </cell>
          <cell r="G103" t="str">
            <v xml:space="preserve">СПб ГБУ ДО СШОР «ШВСМ по велоспорту и триатлону»  </v>
          </cell>
        </row>
        <row r="104">
          <cell r="A104">
            <v>81</v>
          </cell>
          <cell r="B104" t="str">
            <v>101 252 493 13</v>
          </cell>
          <cell r="C104" t="str">
            <v>БОНДАРЕВА Екатерина Константиновна</v>
          </cell>
          <cell r="D104">
            <v>39982</v>
          </cell>
          <cell r="E104" t="str">
            <v>КМС</v>
          </cell>
          <cell r="F104" t="str">
            <v>Санкт-Петербург</v>
          </cell>
          <cell r="G104" t="str">
            <v>ГБОУ ШИ «Олимпийский Резерв»</v>
          </cell>
        </row>
        <row r="105">
          <cell r="A105">
            <v>82</v>
          </cell>
          <cell r="B105" t="str">
            <v>101 372 710 47</v>
          </cell>
          <cell r="C105" t="str">
            <v xml:space="preserve">КОСТИНА Ольга Николаевна </v>
          </cell>
          <cell r="D105">
            <v>40018</v>
          </cell>
          <cell r="E105" t="str">
            <v>КМС</v>
          </cell>
          <cell r="F105" t="str">
            <v>Санкт-Петербург</v>
          </cell>
          <cell r="G105" t="str">
            <v xml:space="preserve">СПб ГБУ ДО СШОР «ШВСМ по велоспорту и триатлону»  </v>
          </cell>
        </row>
        <row r="106">
          <cell r="A106">
            <v>83</v>
          </cell>
          <cell r="B106" t="str">
            <v>101 417 785 17</v>
          </cell>
          <cell r="C106" t="str">
            <v>ГОЛЫБИНА Ирина Владимировна</v>
          </cell>
          <cell r="D106">
            <v>40065</v>
          </cell>
          <cell r="E106" t="str">
            <v>КМС</v>
          </cell>
          <cell r="F106" t="str">
            <v>Санкт-Петербург</v>
          </cell>
          <cell r="G106" t="str">
            <v>ГБОУ ШИ «Олимпийский Резерв»</v>
          </cell>
        </row>
        <row r="107">
          <cell r="A107">
            <v>85</v>
          </cell>
          <cell r="B107" t="str">
            <v>101 440 577 14</v>
          </cell>
          <cell r="C107" t="str">
            <v>Пчельникова Виктория Денисовна</v>
          </cell>
          <cell r="D107">
            <v>40201</v>
          </cell>
          <cell r="E107" t="str">
            <v>1 СР</v>
          </cell>
          <cell r="F107" t="str">
            <v>Санкт-Петербург</v>
          </cell>
          <cell r="G107" t="str">
            <v>ГБОУ ШИ «Олимпийский Резерв»</v>
          </cell>
        </row>
        <row r="108">
          <cell r="A108">
            <v>90</v>
          </cell>
          <cell r="B108" t="str">
            <v>101 649 784 89</v>
          </cell>
          <cell r="C108" t="str">
            <v>ЛУКЬЯНЕНКО Александра Вячеславовна</v>
          </cell>
          <cell r="D108">
            <v>40569</v>
          </cell>
          <cell r="E108" t="str">
            <v>1 СР</v>
          </cell>
          <cell r="F108" t="str">
            <v>Санкт-Петербург</v>
          </cell>
          <cell r="G108" t="str">
            <v>СПб ГБУ ДО СШОР Петродворцового района</v>
          </cell>
        </row>
        <row r="109">
          <cell r="A109">
            <v>92</v>
          </cell>
          <cell r="B109" t="str">
            <v>101 565 527 28</v>
          </cell>
          <cell r="C109" t="str">
            <v>АФАНАСЬЕВА Дарья Александровна</v>
          </cell>
          <cell r="D109">
            <v>40708</v>
          </cell>
          <cell r="E109" t="str">
            <v>КМС</v>
          </cell>
          <cell r="F109" t="str">
            <v>Санкт-Петербург</v>
          </cell>
          <cell r="G109" t="str">
            <v xml:space="preserve">СПб ГБУ ДО СШОР «ШВСМ по велоспорту и триатлону»  </v>
          </cell>
        </row>
        <row r="110">
          <cell r="A110">
            <v>94</v>
          </cell>
        </row>
        <row r="111">
          <cell r="A111">
            <v>95</v>
          </cell>
          <cell r="B111" t="str">
            <v>101 548 128 89</v>
          </cell>
          <cell r="C111" t="str">
            <v>Захарова Юлия Вадимовна</v>
          </cell>
          <cell r="D111">
            <v>40652</v>
          </cell>
          <cell r="E111" t="str">
            <v>2 СР</v>
          </cell>
          <cell r="F111" t="str">
            <v>Республика Башкортостан</v>
          </cell>
          <cell r="G111" t="str">
            <v>МАУ ДО ДЮСШ с.Кушнаренково РБ</v>
          </cell>
        </row>
        <row r="114">
          <cell r="A114">
            <v>145</v>
          </cell>
          <cell r="C114" t="str">
            <v>Лукьяненко Александра Вячеславовна</v>
          </cell>
          <cell r="D114">
            <v>40569</v>
          </cell>
          <cell r="E114" t="str">
            <v>1 СР</v>
          </cell>
          <cell r="F114" t="str">
            <v>СПБ</v>
          </cell>
        </row>
        <row r="115">
          <cell r="A115">
            <v>146</v>
          </cell>
          <cell r="C115" t="str">
            <v>Понурова Полина Евгеньевна</v>
          </cell>
          <cell r="D115">
            <v>41621</v>
          </cell>
          <cell r="E115" t="str">
            <v>3 СР</v>
          </cell>
          <cell r="F115" t="str">
            <v>СПБ</v>
          </cell>
        </row>
        <row r="116">
          <cell r="A116">
            <v>147</v>
          </cell>
          <cell r="C116" t="str">
            <v>Баранова Ксения</v>
          </cell>
        </row>
        <row r="117">
          <cell r="A117">
            <v>148</v>
          </cell>
          <cell r="C117" t="str">
            <v>Константинова Кристина Антоновна</v>
          </cell>
          <cell r="D117">
            <v>41595</v>
          </cell>
          <cell r="E117" t="str">
            <v>бр</v>
          </cell>
        </row>
        <row r="118">
          <cell r="A118">
            <v>149</v>
          </cell>
          <cell r="C118" t="str">
            <v xml:space="preserve">Тихонов Матвей </v>
          </cell>
          <cell r="D118">
            <v>40179</v>
          </cell>
          <cell r="E118" t="str">
            <v>2 СР</v>
          </cell>
        </row>
        <row r="119">
          <cell r="A119">
            <v>150</v>
          </cell>
          <cell r="C119" t="str">
            <v>Ильбарисова Эвелина</v>
          </cell>
          <cell r="D119">
            <v>40148</v>
          </cell>
          <cell r="E119" t="str">
            <v>бр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C90DF1-0AD2-4473-90CA-76830D3E23AC}">
  <sheetPr>
    <tabColor theme="3" tint="-0.249977111117893"/>
    <outlinePr summaryBelow="0"/>
    <pageSetUpPr fitToPage="1"/>
  </sheetPr>
  <dimension ref="A1:AA121"/>
  <sheetViews>
    <sheetView tabSelected="1" view="pageBreakPreview" topLeftCell="A10" zoomScale="85" zoomScaleNormal="70" zoomScaleSheetLayoutView="85" zoomScalePageLayoutView="50" workbookViewId="0">
      <selection activeCell="G18" sqref="G18"/>
    </sheetView>
  </sheetViews>
  <sheetFormatPr defaultColWidth="9.1796875" defaultRowHeight="13" x14ac:dyDescent="0.25"/>
  <cols>
    <col min="1" max="1" width="7" style="8" customWidth="1"/>
    <col min="2" max="2" width="6.7265625" style="19" customWidth="1"/>
    <col min="3" max="3" width="14.54296875" style="19" customWidth="1"/>
    <col min="4" max="4" width="32" style="8" customWidth="1"/>
    <col min="5" max="5" width="11.54296875" style="10" customWidth="1"/>
    <col min="6" max="6" width="10.453125" style="8" customWidth="1"/>
    <col min="7" max="7" width="24.453125" style="8" customWidth="1"/>
    <col min="8" max="8" width="12.1796875" style="28" customWidth="1"/>
    <col min="9" max="9" width="15.54296875" style="8" customWidth="1"/>
    <col min="10" max="10" width="10.81640625" style="13" customWidth="1"/>
    <col min="11" max="11" width="13.453125" style="8" customWidth="1"/>
    <col min="12" max="12" width="18.54296875" style="8" customWidth="1"/>
    <col min="13" max="16384" width="9.1796875" style="8"/>
  </cols>
  <sheetData>
    <row r="1" spans="1:20" s="2" customFormat="1" ht="21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0" s="2" customFormat="1" ht="21.75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20" s="2" customFormat="1" ht="21.75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20" s="2" customFormat="1" ht="21.75" customHeight="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20" s="2" customFormat="1" ht="9" customHeight="1" x14ac:dyDescent="0.2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20" s="5" customFormat="1" ht="26" x14ac:dyDescent="0.25">
      <c r="A6" s="3" t="s">
        <v>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4"/>
      <c r="N6" s="4"/>
      <c r="O6" s="4"/>
      <c r="P6" s="4"/>
      <c r="Q6" s="4"/>
      <c r="R6" s="4"/>
      <c r="S6" s="4"/>
      <c r="T6" s="4"/>
    </row>
    <row r="7" spans="1:20" s="2" customFormat="1" ht="18" customHeight="1" x14ac:dyDescent="0.25">
      <c r="A7" s="6" t="s">
        <v>6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</row>
    <row r="8" spans="1:20" s="2" customFormat="1" ht="4.5" customHeight="1" x14ac:dyDescent="0.25">
      <c r="A8" s="6" t="s">
        <v>4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</row>
    <row r="9" spans="1:20" s="2" customFormat="1" ht="19.5" customHeight="1" x14ac:dyDescent="0.25">
      <c r="A9" s="6" t="s">
        <v>7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</row>
    <row r="10" spans="1:20" s="2" customFormat="1" ht="18" customHeight="1" x14ac:dyDescent="0.25">
      <c r="A10" s="6" t="s">
        <v>8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</row>
    <row r="11" spans="1:20" s="2" customFormat="1" ht="19.5" customHeight="1" x14ac:dyDescent="0.25">
      <c r="A11" s="6" t="s">
        <v>9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</row>
    <row r="12" spans="1:20" ht="5.25" customHeight="1" x14ac:dyDescent="0.25">
      <c r="A12" s="7" t="s">
        <v>4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</row>
    <row r="13" spans="1:20" x14ac:dyDescent="0.25">
      <c r="A13" s="9" t="s">
        <v>10</v>
      </c>
      <c r="B13" s="9"/>
      <c r="C13" s="9"/>
      <c r="D13" s="9"/>
      <c r="F13" s="11" t="s">
        <v>11</v>
      </c>
      <c r="G13" s="11"/>
      <c r="H13" s="12"/>
      <c r="K13" s="14"/>
      <c r="L13" s="14" t="s">
        <v>12</v>
      </c>
    </row>
    <row r="14" spans="1:20" x14ac:dyDescent="0.25">
      <c r="A14" s="9" t="s">
        <v>13</v>
      </c>
      <c r="B14" s="9"/>
      <c r="C14" s="9"/>
      <c r="D14" s="9"/>
      <c r="F14" s="15" t="s">
        <v>14</v>
      </c>
      <c r="G14" s="15"/>
      <c r="H14" s="12"/>
      <c r="K14" s="14"/>
      <c r="L14" s="14" t="s">
        <v>15</v>
      </c>
    </row>
    <row r="15" spans="1:20" x14ac:dyDescent="0.25">
      <c r="A15" s="16" t="s">
        <v>16</v>
      </c>
      <c r="B15" s="16"/>
      <c r="C15" s="16"/>
      <c r="D15" s="16"/>
      <c r="E15" s="16"/>
      <c r="F15" s="16"/>
      <c r="G15" s="17"/>
      <c r="H15" s="18" t="s">
        <v>17</v>
      </c>
      <c r="I15" s="18"/>
      <c r="J15" s="18"/>
      <c r="K15" s="18"/>
      <c r="L15" s="18"/>
    </row>
    <row r="16" spans="1:20" x14ac:dyDescent="0.25">
      <c r="A16" s="8" t="s">
        <v>18</v>
      </c>
      <c r="E16" s="20"/>
      <c r="G16" s="21"/>
      <c r="H16" s="22" t="s">
        <v>19</v>
      </c>
      <c r="I16" s="22"/>
      <c r="J16" s="22"/>
      <c r="K16" s="22"/>
      <c r="L16" s="22"/>
    </row>
    <row r="17" spans="1:12" x14ac:dyDescent="0.25">
      <c r="A17" s="8" t="s">
        <v>20</v>
      </c>
      <c r="D17" s="14"/>
      <c r="G17" s="23" t="s">
        <v>21</v>
      </c>
      <c r="H17" s="24" t="s">
        <v>22</v>
      </c>
      <c r="I17" s="25"/>
      <c r="J17" s="25"/>
      <c r="K17" s="25"/>
      <c r="L17" s="26"/>
    </row>
    <row r="18" spans="1:12" x14ac:dyDescent="0.25">
      <c r="A18" s="8" t="s">
        <v>23</v>
      </c>
      <c r="D18" s="14"/>
      <c r="G18" s="23" t="s">
        <v>24</v>
      </c>
      <c r="H18" s="24" t="s">
        <v>25</v>
      </c>
      <c r="I18" s="25"/>
      <c r="J18" s="25"/>
      <c r="K18" s="25"/>
      <c r="L18" s="26"/>
    </row>
    <row r="19" spans="1:12" x14ac:dyDescent="0.25">
      <c r="A19" s="8" t="s">
        <v>26</v>
      </c>
      <c r="G19" s="23" t="s">
        <v>27</v>
      </c>
      <c r="H19" s="27" t="s">
        <v>28</v>
      </c>
      <c r="J19" s="19">
        <v>25</v>
      </c>
      <c r="K19" s="14"/>
      <c r="L19" s="14" t="s">
        <v>29</v>
      </c>
    </row>
    <row r="20" spans="1:12" ht="9" customHeight="1" x14ac:dyDescent="0.25">
      <c r="G20" s="21"/>
    </row>
    <row r="21" spans="1:12" s="33" customFormat="1" ht="14.25" customHeight="1" x14ac:dyDescent="0.25">
      <c r="A21" s="16" t="s">
        <v>30</v>
      </c>
      <c r="B21" s="29" t="s">
        <v>31</v>
      </c>
      <c r="C21" s="29" t="s">
        <v>32</v>
      </c>
      <c r="D21" s="29" t="s">
        <v>33</v>
      </c>
      <c r="E21" s="30" t="s">
        <v>34</v>
      </c>
      <c r="F21" s="29" t="s">
        <v>35</v>
      </c>
      <c r="G21" s="29" t="s">
        <v>36</v>
      </c>
      <c r="H21" s="29" t="s">
        <v>37</v>
      </c>
      <c r="I21" s="29" t="s">
        <v>38</v>
      </c>
      <c r="J21" s="31" t="s">
        <v>39</v>
      </c>
      <c r="K21" s="32" t="s">
        <v>40</v>
      </c>
      <c r="L21" s="32" t="s">
        <v>41</v>
      </c>
    </row>
    <row r="22" spans="1:12" s="33" customFormat="1" ht="14.25" customHeight="1" x14ac:dyDescent="0.25">
      <c r="A22" s="16"/>
      <c r="B22" s="29"/>
      <c r="C22" s="29"/>
      <c r="D22" s="29"/>
      <c r="E22" s="30"/>
      <c r="F22" s="29"/>
      <c r="G22" s="29"/>
      <c r="H22" s="29"/>
      <c r="I22" s="29"/>
      <c r="J22" s="31"/>
      <c r="K22" s="32"/>
      <c r="L22" s="32"/>
    </row>
    <row r="23" spans="1:12" ht="21.75" customHeight="1" x14ac:dyDescent="0.25">
      <c r="A23" s="34">
        <v>1</v>
      </c>
      <c r="B23" s="35">
        <v>40</v>
      </c>
      <c r="C23" s="35" t="str" cm="1">
        <f t="array" ref="C23">INDEX([1]base!$A$2:$G$137,MATCH($B23,[1]base!$A$2:$A$137,0),COLUMN()-1)</f>
        <v>101 176 840 20</v>
      </c>
      <c r="D23" s="35" t="str" cm="1">
        <f t="array" ref="D23">INDEX([1]base!$A$2:$G$137,MATCH($B23,[1]base!$A$2:$A$137,0),COLUMN()-1)</f>
        <v>Дикая Арина Александровна</v>
      </c>
      <c r="E23" s="36" cm="1">
        <f t="array" ref="E23">INDEX([1]base!$A$2:$G$137,MATCH($B23,[1]base!$A$2:$A$137,0),COLUMN()-1)</f>
        <v>39268</v>
      </c>
      <c r="F23" s="35" t="str" cm="1">
        <f t="array" ref="F23">INDEX([1]base!$A$2:$G$137,MATCH($B23,[1]base!$A$2:$A$137,0),COLUMN()-1)</f>
        <v>КМС</v>
      </c>
      <c r="G23" s="35" t="str" cm="1">
        <f t="array" ref="G23">INDEX([1]base!$A$2:$G$137,MATCH($B23,[1]base!$A$2:$A$137,0),COLUMN()-1)</f>
        <v>Санкт-Петербург</v>
      </c>
      <c r="H23" s="37">
        <v>2.2557870370370367E-2</v>
      </c>
      <c r="I23" s="38" t="s">
        <v>4</v>
      </c>
      <c r="J23" s="39">
        <f>$J$19/((H23*24))</f>
        <v>46.177526936890722</v>
      </c>
      <c r="K23" s="19"/>
      <c r="L23" s="35"/>
    </row>
    <row r="24" spans="1:12" ht="21.75" customHeight="1" x14ac:dyDescent="0.25">
      <c r="A24" s="34"/>
      <c r="B24" s="35">
        <v>41</v>
      </c>
      <c r="C24" s="35" t="str" cm="1">
        <f t="array" ref="C24">INDEX([1]base!$A$2:$G$137,MATCH($B24,[1]base!$A$2:$A$137,0),COLUMN()-1)</f>
        <v>101 237 837 04</v>
      </c>
      <c r="D24" s="35" t="str" cm="1">
        <f t="array" ref="D24">INDEX([1]base!$A$2:$G$137,MATCH($B24,[1]base!$A$2:$A$137,0),COLUMN()-1)</f>
        <v>Таджиева Алина Ринатовна</v>
      </c>
      <c r="E24" s="36" cm="1">
        <f t="array" ref="E24">INDEX([1]base!$A$2:$G$137,MATCH($B24,[1]base!$A$2:$A$137,0),COLUMN()-1)</f>
        <v>39323</v>
      </c>
      <c r="F24" s="35" t="str" cm="1">
        <f t="array" ref="F24">INDEX([1]base!$A$2:$G$137,MATCH($B24,[1]base!$A$2:$A$137,0),COLUMN()-1)</f>
        <v>МС</v>
      </c>
      <c r="G24" s="35" t="str" cm="1">
        <f t="array" ref="G24">INDEX([1]base!$A$2:$G$137,MATCH($B24,[1]base!$A$2:$A$137,0),COLUMN()-1)</f>
        <v>Санкт-Петербург</v>
      </c>
      <c r="H24" s="37"/>
      <c r="I24" s="38"/>
      <c r="J24" s="39"/>
      <c r="K24" s="19"/>
      <c r="L24" s="35"/>
    </row>
    <row r="25" spans="1:12" ht="21.75" customHeight="1" x14ac:dyDescent="0.25">
      <c r="A25" s="34"/>
      <c r="B25" s="35">
        <v>39</v>
      </c>
      <c r="C25" s="35" t="str" cm="1">
        <f t="array" ref="C25">INDEX([1]base!$A$2:$G$137,MATCH($B25,[1]base!$A$2:$A$137,0),COLUMN()-1)</f>
        <v>100 956 616 83</v>
      </c>
      <c r="D25" s="35" t="str" cm="1">
        <f t="array" ref="D25">INDEX([1]base!$A$2:$G$137,MATCH($B25,[1]base!$A$2:$A$137,0),COLUMN()-1)</f>
        <v>Исмагилова Лилия Ренатовна</v>
      </c>
      <c r="E25" s="36" cm="1">
        <f t="array" ref="E25">INDEX([1]base!$A$2:$G$137,MATCH($B25,[1]base!$A$2:$A$137,0),COLUMN()-1)</f>
        <v>39098</v>
      </c>
      <c r="F25" s="35" t="str" cm="1">
        <f t="array" ref="F25">INDEX([1]base!$A$2:$G$137,MATCH($B25,[1]base!$A$2:$A$137,0),COLUMN()-1)</f>
        <v>МС</v>
      </c>
      <c r="G25" s="35" t="str" cm="1">
        <f t="array" ref="G25">INDEX([1]base!$A$2:$G$137,MATCH($B25,[1]base!$A$2:$A$137,0),COLUMN()-1)</f>
        <v>Санкт-Петербург</v>
      </c>
      <c r="H25" s="37"/>
      <c r="I25" s="38"/>
      <c r="J25" s="39"/>
      <c r="K25" s="19"/>
      <c r="L25" s="35"/>
    </row>
    <row r="26" spans="1:12" ht="21.75" customHeight="1" x14ac:dyDescent="0.25">
      <c r="A26" s="34"/>
      <c r="B26" s="35">
        <v>43</v>
      </c>
      <c r="C26" s="35" t="str" cm="1">
        <f t="array" ref="C26">INDEX([1]base!$A$2:$G$137,MATCH($B26,[1]base!$A$2:$A$137,0),COLUMN()-1)</f>
        <v>101 135 144 34</v>
      </c>
      <c r="D26" s="35" t="str" cm="1">
        <f t="array" ref="D26">INDEX([1]base!$A$2:$G$137,MATCH($B26,[1]base!$A$2:$A$137,0),COLUMN()-1)</f>
        <v>Горбаченко Полина Ильинична</v>
      </c>
      <c r="E26" s="36" cm="1">
        <f t="array" ref="E26">INDEX([1]base!$A$2:$G$137,MATCH($B26,[1]base!$A$2:$A$137,0),COLUMN()-1)</f>
        <v>39413</v>
      </c>
      <c r="F26" s="35" t="str" cm="1">
        <f t="array" ref="F26">INDEX([1]base!$A$2:$G$137,MATCH($B26,[1]base!$A$2:$A$137,0),COLUMN()-1)</f>
        <v>МС</v>
      </c>
      <c r="G26" s="35" t="str" cm="1">
        <f t="array" ref="G26">INDEX([1]base!$A$2:$G$137,MATCH($B26,[1]base!$A$2:$A$137,0),COLUMN()-1)</f>
        <v>Санкт-Петербург</v>
      </c>
      <c r="H26" s="37"/>
      <c r="I26" s="38"/>
      <c r="J26" s="39"/>
      <c r="K26" s="19"/>
      <c r="L26" s="35"/>
    </row>
    <row r="27" spans="1:12" ht="21.75" customHeight="1" x14ac:dyDescent="0.25">
      <c r="A27" s="34">
        <v>2</v>
      </c>
      <c r="B27" s="35">
        <v>47</v>
      </c>
      <c r="C27" s="35" cm="1">
        <f t="array" ref="C27">INDEX([1]base!$A$2:$G$137,MATCH($B27,[1]base!$A$2:$A$137,0),COLUMN()-1)</f>
        <v>10137268320</v>
      </c>
      <c r="D27" s="35" t="str" cm="1">
        <f t="array" ref="D27">INDEX([1]base!$A$2:$G$137,MATCH($B27,[1]base!$A$2:$A$137,0),COLUMN()-1)</f>
        <v>Грибова Марина Анатольевна</v>
      </c>
      <c r="E27" s="36" cm="1">
        <f t="array" ref="E27">INDEX([1]base!$A$2:$G$137,MATCH($B27,[1]base!$A$2:$A$137,0),COLUMN()-1)</f>
        <v>39488</v>
      </c>
      <c r="F27" s="35" t="str" cm="1">
        <f t="array" ref="F27">INDEX([1]base!$A$2:$G$137,MATCH($B27,[1]base!$A$2:$A$137,0),COLUMN()-1)</f>
        <v>МС</v>
      </c>
      <c r="G27" s="35" t="str" cm="1">
        <f t="array" ref="G27">INDEX([1]base!$A$2:$G$137,MATCH($B27,[1]base!$A$2:$A$137,0),COLUMN()-1)</f>
        <v>Санкт-Петербург</v>
      </c>
      <c r="H27" s="37">
        <v>2.2905092592592595E-2</v>
      </c>
      <c r="I27" s="38">
        <f>H27-$H$23</f>
        <v>3.4722222222222793E-4</v>
      </c>
      <c r="J27" s="39">
        <f t="shared" ref="J27" si="0">$J$19/((H27*24))</f>
        <v>45.477513895907023</v>
      </c>
      <c r="K27" s="19"/>
      <c r="L27" s="35"/>
    </row>
    <row r="28" spans="1:12" ht="21.75" customHeight="1" x14ac:dyDescent="0.25">
      <c r="A28" s="34"/>
      <c r="B28" s="35">
        <v>77</v>
      </c>
      <c r="C28" s="35" t="str" cm="1">
        <f t="array" ref="C28">INDEX([1]base!$A$2:$G$137,MATCH($B28,[1]base!$A$2:$A$137,0),COLUMN()-1)</f>
        <v>101 276 179 31</v>
      </c>
      <c r="D28" s="35" t="str" cm="1">
        <f t="array" ref="D28">INDEX([1]base!$A$2:$G$137,MATCH($B28,[1]base!$A$2:$A$137,0),COLUMN()-1)</f>
        <v>ВАСЮКОВА Валерия Дмитриевна</v>
      </c>
      <c r="E28" s="36" cm="1">
        <f t="array" ref="E28">INDEX([1]base!$A$2:$G$137,MATCH($B28,[1]base!$A$2:$A$137,0),COLUMN()-1)</f>
        <v>39814</v>
      </c>
      <c r="F28" s="35" t="str" cm="1">
        <f t="array" ref="F28">INDEX([1]base!$A$2:$G$137,MATCH($B28,[1]base!$A$2:$A$137,0),COLUMN()-1)</f>
        <v>КМС</v>
      </c>
      <c r="G28" s="35" t="str" cm="1">
        <f t="array" ref="G28">INDEX([1]base!$A$2:$G$137,MATCH($B28,[1]base!$A$2:$A$137,0),COLUMN()-1)</f>
        <v>Санкт-Петербург</v>
      </c>
      <c r="H28" s="37">
        <v>2.2905092592592595E-2</v>
      </c>
      <c r="I28" s="38">
        <f>I27</f>
        <v>3.4722222222222793E-4</v>
      </c>
      <c r="J28" s="39"/>
      <c r="K28" s="19"/>
      <c r="L28" s="35"/>
    </row>
    <row r="29" spans="1:12" ht="21.75" customHeight="1" x14ac:dyDescent="0.25">
      <c r="A29" s="34"/>
      <c r="B29" s="35">
        <v>80</v>
      </c>
      <c r="C29" s="35" t="str" cm="1">
        <f t="array" ref="C29">INDEX([1]base!$A$2:$G$137,MATCH($B29,[1]base!$A$2:$A$137,0),COLUMN()-1)</f>
        <v>101 277 748 48</v>
      </c>
      <c r="D29" s="35" t="str" cm="1">
        <f t="array" ref="D29">INDEX([1]base!$A$2:$G$137,MATCH($B29,[1]base!$A$2:$A$137,0),COLUMN()-1)</f>
        <v>ДЕМЕНКОВА Анастасия Александровна</v>
      </c>
      <c r="E29" s="36" cm="1">
        <f t="array" ref="E29">INDEX([1]base!$A$2:$G$137,MATCH($B29,[1]base!$A$2:$A$137,0),COLUMN()-1)</f>
        <v>39967</v>
      </c>
      <c r="F29" s="35" t="str" cm="1">
        <f t="array" ref="F29">INDEX([1]base!$A$2:$G$137,MATCH($B29,[1]base!$A$2:$A$137,0),COLUMN()-1)</f>
        <v>КМС</v>
      </c>
      <c r="G29" s="35" t="str" cm="1">
        <f t="array" ref="G29">INDEX([1]base!$A$2:$G$137,MATCH($B29,[1]base!$A$2:$A$137,0),COLUMN()-1)</f>
        <v>Санкт-Петербург</v>
      </c>
      <c r="H29" s="37">
        <v>2.2905092592592595E-2</v>
      </c>
      <c r="I29" s="38">
        <f>I27</f>
        <v>3.4722222222222793E-4</v>
      </c>
      <c r="J29" s="39"/>
      <c r="K29" s="19"/>
      <c r="L29" s="35"/>
    </row>
    <row r="30" spans="1:12" ht="21.75" customHeight="1" x14ac:dyDescent="0.25">
      <c r="A30" s="34"/>
      <c r="B30" s="35">
        <v>82</v>
      </c>
      <c r="C30" s="35" t="str" cm="1">
        <f t="array" ref="C30">INDEX([1]base!$A$2:$G$137,MATCH($B30,[1]base!$A$2:$A$137,0),COLUMN()-1)</f>
        <v>101 372 710 47</v>
      </c>
      <c r="D30" s="35" t="str" cm="1">
        <f t="array" ref="D30">INDEX([1]base!$A$2:$G$137,MATCH($B30,[1]base!$A$2:$A$137,0),COLUMN()-1)</f>
        <v xml:space="preserve">КОСТИНА Ольга Николаевна </v>
      </c>
      <c r="E30" s="36" cm="1">
        <f t="array" ref="E30">INDEX([1]base!$A$2:$G$137,MATCH($B30,[1]base!$A$2:$A$137,0),COLUMN()-1)</f>
        <v>40018</v>
      </c>
      <c r="F30" s="35" t="str" cm="1">
        <f t="array" ref="F30">INDEX([1]base!$A$2:$G$137,MATCH($B30,[1]base!$A$2:$A$137,0),COLUMN()-1)</f>
        <v>КМС</v>
      </c>
      <c r="G30" s="35" t="str" cm="1">
        <f t="array" ref="G30">INDEX([1]base!$A$2:$G$137,MATCH($B30,[1]base!$A$2:$A$137,0),COLUMN()-1)</f>
        <v>Санкт-Петербург</v>
      </c>
      <c r="H30" s="37">
        <v>2.2905092592592595E-2</v>
      </c>
      <c r="I30" s="38">
        <f>I27</f>
        <v>3.4722222222222793E-4</v>
      </c>
      <c r="J30" s="39"/>
      <c r="K30" s="19"/>
      <c r="L30" s="35"/>
    </row>
    <row r="31" spans="1:12" ht="21.75" customHeight="1" x14ac:dyDescent="0.25">
      <c r="A31" s="34">
        <v>3</v>
      </c>
      <c r="B31" s="35">
        <v>45</v>
      </c>
      <c r="C31" s="35" t="str" cm="1">
        <f t="array" ref="C31">INDEX([1]base!$A$2:$G$137,MATCH($B31,[1]base!$A$2:$A$137,0),COLUMN()-1)</f>
        <v>101 172 764 18</v>
      </c>
      <c r="D31" s="35" t="str" cm="1">
        <f t="array" ref="D31">INDEX([1]base!$A$2:$G$137,MATCH($B31,[1]base!$A$2:$A$137,0),COLUMN()-1)</f>
        <v>Корчебная Ольга Сергеевна</v>
      </c>
      <c r="E31" s="36" cm="1">
        <f t="array" ref="E31">INDEX([1]base!$A$2:$G$137,MATCH($B31,[1]base!$A$2:$A$137,0),COLUMN()-1)</f>
        <v>39475</v>
      </c>
      <c r="F31" s="35" t="str" cm="1">
        <f t="array" ref="F31">INDEX([1]base!$A$2:$G$137,MATCH($B31,[1]base!$A$2:$A$137,0),COLUMN()-1)</f>
        <v>КМС</v>
      </c>
      <c r="G31" s="35" t="str" cm="1">
        <f t="array" ref="G31">INDEX([1]base!$A$2:$G$137,MATCH($B31,[1]base!$A$2:$A$137,0),COLUMN()-1)</f>
        <v>Санкт-Петербург</v>
      </c>
      <c r="H31" s="37">
        <v>2.3541666666666666E-2</v>
      </c>
      <c r="I31" s="38">
        <f>H31-$H$23</f>
        <v>9.8379629629629858E-4</v>
      </c>
      <c r="J31" s="39">
        <f t="shared" ref="J31" si="1">$J$19/((H31*24))</f>
        <v>44.247787610619476</v>
      </c>
      <c r="K31" s="19"/>
      <c r="L31" s="35"/>
    </row>
    <row r="32" spans="1:12" ht="21.75" customHeight="1" x14ac:dyDescent="0.25">
      <c r="A32" s="34">
        <f>A31</f>
        <v>3</v>
      </c>
      <c r="B32" s="35">
        <v>49</v>
      </c>
      <c r="C32" s="35" t="str" cm="1">
        <f t="array" ref="C32">INDEX([1]base!$A$2:$G$137,MATCH($B32,[1]base!$A$2:$A$137,0),COLUMN()-1)</f>
        <v>101 405 726 83</v>
      </c>
      <c r="D32" s="35" t="str" cm="1">
        <f t="array" ref="D32">INDEX([1]base!$A$2:$G$137,MATCH($B32,[1]base!$A$2:$A$137,0),COLUMN()-1)</f>
        <v>Гончарова Варвара Викторовна</v>
      </c>
      <c r="E32" s="36" cm="1">
        <f t="array" ref="E32">INDEX([1]base!$A$2:$G$137,MATCH($B32,[1]base!$A$2:$A$137,0),COLUMN()-1)</f>
        <v>39626</v>
      </c>
      <c r="F32" s="35" t="str" cm="1">
        <f t="array" ref="F32">INDEX([1]base!$A$2:$G$137,MATCH($B32,[1]base!$A$2:$A$137,0),COLUMN()-1)</f>
        <v>КМС</v>
      </c>
      <c r="G32" s="35" t="str" cm="1">
        <f t="array" ref="G32">INDEX([1]base!$A$2:$G$137,MATCH($B32,[1]base!$A$2:$A$137,0),COLUMN()-1)</f>
        <v>Санкт-Петербург</v>
      </c>
      <c r="H32" s="37">
        <v>2.3541666666666666E-2</v>
      </c>
      <c r="I32" s="38">
        <f>I31</f>
        <v>9.8379629629629858E-4</v>
      </c>
      <c r="J32" s="39"/>
      <c r="K32" s="19"/>
      <c r="L32" s="35"/>
    </row>
    <row r="33" spans="1:12" ht="21.75" customHeight="1" x14ac:dyDescent="0.25">
      <c r="A33" s="34">
        <f>A31</f>
        <v>3</v>
      </c>
      <c r="B33" s="35">
        <v>44</v>
      </c>
      <c r="C33" s="35" t="str" cm="1">
        <f t="array" ref="C33">INDEX([1]base!$A$2:$G$137,MATCH($B33,[1]base!$A$2:$A$137,0),COLUMN()-1)</f>
        <v>101 374 501 92</v>
      </c>
      <c r="D33" s="35" t="str" cm="1">
        <f t="array" ref="D33">INDEX([1]base!$A$2:$G$137,MATCH($B33,[1]base!$A$2:$A$137,0),COLUMN()-1)</f>
        <v>Галкина Кристина Игоревна</v>
      </c>
      <c r="E33" s="36" cm="1">
        <f t="array" ref="E33">INDEX([1]base!$A$2:$G$137,MATCH($B33,[1]base!$A$2:$A$137,0),COLUMN()-1)</f>
        <v>39453</v>
      </c>
      <c r="F33" s="35" t="str" cm="1">
        <f t="array" ref="F33">INDEX([1]base!$A$2:$G$137,MATCH($B33,[1]base!$A$2:$A$137,0),COLUMN()-1)</f>
        <v>КМС</v>
      </c>
      <c r="G33" s="35" t="str" cm="1">
        <f t="array" ref="G33">INDEX([1]base!$A$2:$G$137,MATCH($B33,[1]base!$A$2:$A$137,0),COLUMN()-1)</f>
        <v>Санкт-Петербург</v>
      </c>
      <c r="H33" s="37">
        <v>2.3541666666666666E-2</v>
      </c>
      <c r="I33" s="38">
        <f>I31</f>
        <v>9.8379629629629858E-4</v>
      </c>
      <c r="J33" s="39"/>
      <c r="K33" s="19"/>
      <c r="L33" s="35"/>
    </row>
    <row r="34" spans="1:12" ht="21.75" customHeight="1" x14ac:dyDescent="0.25">
      <c r="A34" s="34">
        <f>A31</f>
        <v>3</v>
      </c>
      <c r="B34" s="35">
        <v>48</v>
      </c>
      <c r="C34" s="35" t="str" cm="1">
        <f t="array" ref="C34">INDEX([1]base!$A$2:$G$137,MATCH($B34,[1]base!$A$2:$A$137,0),COLUMN()-1)</f>
        <v>101 375 501 25</v>
      </c>
      <c r="D34" s="35" t="str" cm="1">
        <f t="array" ref="D34">INDEX([1]base!$A$2:$G$137,MATCH($B34,[1]base!$A$2:$A$137,0),COLUMN()-1)</f>
        <v>Шипилова Дарья Дмитриевна</v>
      </c>
      <c r="E34" s="36" cm="1">
        <f t="array" ref="E34">INDEX([1]base!$A$2:$G$137,MATCH($B34,[1]base!$A$2:$A$137,0),COLUMN()-1)</f>
        <v>39501</v>
      </c>
      <c r="F34" s="35" t="str" cm="1">
        <f t="array" ref="F34">INDEX([1]base!$A$2:$G$137,MATCH($B34,[1]base!$A$2:$A$137,0),COLUMN()-1)</f>
        <v>КМС</v>
      </c>
      <c r="G34" s="35" t="str" cm="1">
        <f t="array" ref="G34">INDEX([1]base!$A$2:$G$137,MATCH($B34,[1]base!$A$2:$A$137,0),COLUMN()-1)</f>
        <v>Санкт-Петербург</v>
      </c>
      <c r="H34" s="37">
        <v>2.3541666666666666E-2</v>
      </c>
      <c r="I34" s="38">
        <f>I31</f>
        <v>9.8379629629629858E-4</v>
      </c>
      <c r="J34" s="39"/>
      <c r="K34" s="19"/>
      <c r="L34" s="35"/>
    </row>
    <row r="35" spans="1:12" ht="21.75" customHeight="1" x14ac:dyDescent="0.25">
      <c r="A35" s="34">
        <v>4</v>
      </c>
      <c r="B35" s="35">
        <v>32</v>
      </c>
      <c r="C35" s="35" cm="1">
        <f t="array" ref="C35">INDEX([1]base!$A$2:$G$137,MATCH($B35,[1]base!$A$2:$A$137,0),COLUMN()-1)</f>
        <v>10130164280</v>
      </c>
      <c r="D35" s="35" t="str" cm="1">
        <f t="array" ref="D35">INDEX([1]base!$A$2:$G$137,MATCH($B35,[1]base!$A$2:$A$137,0),COLUMN()-1)</f>
        <v>Босаргина Дарья Александровна</v>
      </c>
      <c r="E35" s="36" cm="1">
        <f t="array" ref="E35">INDEX([1]base!$A$2:$G$137,MATCH($B35,[1]base!$A$2:$A$137,0),COLUMN()-1)</f>
        <v>39492</v>
      </c>
      <c r="F35" s="35" t="str" cm="1">
        <f t="array" ref="F35">INDEX([1]base!$A$2:$G$137,MATCH($B35,[1]base!$A$2:$A$137,0),COLUMN()-1)</f>
        <v>КМС</v>
      </c>
      <c r="G35" s="35" t="str" cm="1">
        <f t="array" ref="G35">INDEX([1]base!$A$2:$G$137,MATCH($B35,[1]base!$A$2:$A$137,0),COLUMN()-1)</f>
        <v>Москва</v>
      </c>
      <c r="H35" s="37">
        <v>2.3831018518518522E-2</v>
      </c>
      <c r="I35" s="38">
        <f>H35-$H$23</f>
        <v>1.2731481481481552E-3</v>
      </c>
      <c r="J35" s="39">
        <f t="shared" ref="J35" si="2">$J$19/((H35*24))</f>
        <v>43.710539096648844</v>
      </c>
      <c r="K35" s="19"/>
      <c r="L35" s="35"/>
    </row>
    <row r="36" spans="1:12" ht="21.75" customHeight="1" x14ac:dyDescent="0.25">
      <c r="A36" s="34">
        <f>A35</f>
        <v>4</v>
      </c>
      <c r="B36" s="35">
        <v>33</v>
      </c>
      <c r="C36" s="35" cm="1">
        <f t="array" ref="C36">INDEX([1]base!$A$2:$G$137,MATCH($B36,[1]base!$A$2:$A$137,0),COLUMN()-1)</f>
        <v>10116260544</v>
      </c>
      <c r="D36" s="35" t="str" cm="1">
        <f t="array" ref="D36">INDEX([1]base!$A$2:$G$137,MATCH($B36,[1]base!$A$2:$A$137,0),COLUMN()-1)</f>
        <v>Баженова Кристина Алексеевна</v>
      </c>
      <c r="E36" s="36" cm="1">
        <f t="array" ref="E36">INDEX([1]base!$A$2:$G$137,MATCH($B36,[1]base!$A$2:$A$137,0),COLUMN()-1)</f>
        <v>39526</v>
      </c>
      <c r="F36" s="35" t="str" cm="1">
        <f t="array" ref="F36">INDEX([1]base!$A$2:$G$137,MATCH($B36,[1]base!$A$2:$A$137,0),COLUMN()-1)</f>
        <v>КМС</v>
      </c>
      <c r="G36" s="35" t="str" cm="1">
        <f t="array" ref="G36">INDEX([1]base!$A$2:$G$137,MATCH($B36,[1]base!$A$2:$A$137,0),COLUMN()-1)</f>
        <v>Москва</v>
      </c>
      <c r="H36" s="37">
        <v>2.3831018518518522E-2</v>
      </c>
      <c r="I36" s="38">
        <f>I35</f>
        <v>1.2731481481481552E-3</v>
      </c>
      <c r="J36" s="39"/>
      <c r="K36" s="19"/>
      <c r="L36" s="35"/>
    </row>
    <row r="37" spans="1:12" ht="21.75" customHeight="1" x14ac:dyDescent="0.25">
      <c r="A37" s="34">
        <f>A35</f>
        <v>4</v>
      </c>
      <c r="B37" s="35">
        <v>31</v>
      </c>
      <c r="C37" s="35" cm="1">
        <f t="array" ref="C37">INDEX([1]base!$A$2:$G$137,MATCH($B37,[1]base!$A$2:$A$137,0),COLUMN()-1)</f>
        <v>10112463400</v>
      </c>
      <c r="D37" s="35" t="str" cm="1">
        <f t="array" ref="D37">INDEX([1]base!$A$2:$G$137,MATCH($B37,[1]base!$A$2:$A$137,0),COLUMN()-1)</f>
        <v>Сашенкова Александра Олеговна</v>
      </c>
      <c r="E37" s="36" cm="1">
        <f t="array" ref="E37">INDEX([1]base!$A$2:$G$137,MATCH($B37,[1]base!$A$2:$A$137,0),COLUMN()-1)</f>
        <v>39458</v>
      </c>
      <c r="F37" s="35" t="str" cm="1">
        <f t="array" ref="F37">INDEX([1]base!$A$2:$G$137,MATCH($B37,[1]base!$A$2:$A$137,0),COLUMN()-1)</f>
        <v>КМС</v>
      </c>
      <c r="G37" s="35" t="str" cm="1">
        <f t="array" ref="G37">INDEX([1]base!$A$2:$G$137,MATCH($B37,[1]base!$A$2:$A$137,0),COLUMN()-1)</f>
        <v>Москва</v>
      </c>
      <c r="H37" s="37">
        <v>2.3831018518518522E-2</v>
      </c>
      <c r="I37" s="38">
        <f>I35</f>
        <v>1.2731481481481552E-3</v>
      </c>
      <c r="J37" s="39"/>
      <c r="K37" s="19"/>
      <c r="L37" s="35"/>
    </row>
    <row r="38" spans="1:12" ht="21.75" customHeight="1" x14ac:dyDescent="0.25">
      <c r="A38" s="34">
        <f>A35</f>
        <v>4</v>
      </c>
      <c r="B38" s="35">
        <v>50</v>
      </c>
      <c r="C38" s="35" t="str" cm="1">
        <f t="array" ref="C38">INDEX([1]base!$A$2:$G$137,MATCH($B38,[1]base!$A$2:$A$137,0),COLUMN()-1)</f>
        <v>101 299 646 24</v>
      </c>
      <c r="D38" s="35" t="str" cm="1">
        <f t="array" ref="D38">INDEX([1]base!$A$2:$G$137,MATCH($B38,[1]base!$A$2:$A$137,0),COLUMN()-1)</f>
        <v>Минашкина Тамила Сергеевна</v>
      </c>
      <c r="E38" s="36" cm="1">
        <f t="array" ref="E38">INDEX([1]base!$A$2:$G$137,MATCH($B38,[1]base!$A$2:$A$137,0),COLUMN()-1)</f>
        <v>39591</v>
      </c>
      <c r="F38" s="35" t="str" cm="1">
        <f t="array" ref="F38">INDEX([1]base!$A$2:$G$137,MATCH($B38,[1]base!$A$2:$A$137,0),COLUMN()-1)</f>
        <v>КМС</v>
      </c>
      <c r="G38" s="35" t="str" cm="1">
        <f t="array" ref="G38">INDEX([1]base!$A$2:$G$137,MATCH($B38,[1]base!$A$2:$A$137,0),COLUMN()-1)</f>
        <v>Саратовская область</v>
      </c>
      <c r="H38" s="37">
        <v>2.3831018518518522E-2</v>
      </c>
      <c r="I38" s="38">
        <f>I35</f>
        <v>1.2731481481481552E-3</v>
      </c>
      <c r="J38" s="39"/>
      <c r="K38" s="19"/>
      <c r="L38" s="35"/>
    </row>
    <row r="39" spans="1:12" ht="21.75" customHeight="1" x14ac:dyDescent="0.25">
      <c r="A39" s="34">
        <v>5</v>
      </c>
      <c r="B39" s="35">
        <v>34</v>
      </c>
      <c r="C39" s="35" t="str" cm="1">
        <f t="array" ref="C39">INDEX([1]base!$A$2:$G$137,MATCH($B39,[1]base!$A$2:$A$137,0),COLUMN()-1)</f>
        <v>101 407 084 83</v>
      </c>
      <c r="D39" s="35" t="str" cm="1">
        <f t="array" ref="D39">INDEX([1]base!$A$2:$G$137,MATCH($B39,[1]base!$A$2:$A$137,0),COLUMN()-1)</f>
        <v>Круглова Юлия Александровна</v>
      </c>
      <c r="E39" s="36" cm="1">
        <f t="array" ref="E39">INDEX([1]base!$A$2:$G$137,MATCH($B39,[1]base!$A$2:$A$137,0),COLUMN()-1)</f>
        <v>39459</v>
      </c>
      <c r="F39" s="35" t="str" cm="1">
        <f t="array" ref="F39">INDEX([1]base!$A$2:$G$137,MATCH($B39,[1]base!$A$2:$A$137,0),COLUMN()-1)</f>
        <v>КМС</v>
      </c>
      <c r="G39" s="35" t="str" cm="1">
        <f t="array" ref="G39">INDEX([1]base!$A$2:$G$137,MATCH($B39,[1]base!$A$2:$A$137,0),COLUMN()-1)</f>
        <v>Республика Башкортостан</v>
      </c>
      <c r="H39" s="37">
        <v>2.599537037037037E-2</v>
      </c>
      <c r="I39" s="38">
        <f>H39-$H$23</f>
        <v>3.4375000000000031E-3</v>
      </c>
      <c r="J39" s="39">
        <f t="shared" ref="J39" si="3">$J$19/((H39*24))</f>
        <v>40.071237756010682</v>
      </c>
      <c r="K39" s="19"/>
      <c r="L39" s="35"/>
    </row>
    <row r="40" spans="1:12" ht="21.75" customHeight="1" x14ac:dyDescent="0.25">
      <c r="A40" s="34">
        <f>A39</f>
        <v>5</v>
      </c>
      <c r="B40" s="35">
        <v>35</v>
      </c>
      <c r="C40" s="35" t="str" cm="1">
        <f t="array" ref="C40">INDEX([1]base!$A$2:$G$137,MATCH($B40,[1]base!$A$2:$A$137,0),COLUMN()-1)</f>
        <v>101 441 407 68</v>
      </c>
      <c r="D40" s="35" t="str" cm="1">
        <f t="array" ref="D40">INDEX([1]base!$A$2:$G$137,MATCH($B40,[1]base!$A$2:$A$137,0),COLUMN()-1)</f>
        <v>Ахмадуллина Алина Рушановна</v>
      </c>
      <c r="E40" s="36" cm="1">
        <f t="array" ref="E40">INDEX([1]base!$A$2:$G$137,MATCH($B40,[1]base!$A$2:$A$137,0),COLUMN()-1)</f>
        <v>39689</v>
      </c>
      <c r="F40" s="35" t="str" cm="1">
        <f t="array" ref="F40">INDEX([1]base!$A$2:$G$137,MATCH($B40,[1]base!$A$2:$A$137,0),COLUMN()-1)</f>
        <v>1 СР</v>
      </c>
      <c r="G40" s="35" t="str" cm="1">
        <f t="array" ref="G40">INDEX([1]base!$A$2:$G$137,MATCH($B40,[1]base!$A$2:$A$137,0),COLUMN()-1)</f>
        <v>Республика Башкортостан</v>
      </c>
      <c r="H40" s="37"/>
      <c r="I40" s="38">
        <f>I39</f>
        <v>3.4375000000000031E-3</v>
      </c>
      <c r="J40" s="39"/>
      <c r="K40" s="19"/>
      <c r="L40" s="35"/>
    </row>
    <row r="41" spans="1:12" ht="21.75" customHeight="1" x14ac:dyDescent="0.25">
      <c r="A41" s="34">
        <f>A39</f>
        <v>5</v>
      </c>
      <c r="B41" s="35">
        <v>36</v>
      </c>
      <c r="C41" s="35" t="str" cm="1">
        <f t="array" ref="C41">INDEX([1]base!$A$2:$G$137,MATCH($B41,[1]base!$A$2:$A$137,0),COLUMN()-1)</f>
        <v>101 407 098 00</v>
      </c>
      <c r="D41" s="35" t="str" cm="1">
        <f t="array" ref="D41">INDEX([1]base!$A$2:$G$137,MATCH($B41,[1]base!$A$2:$A$137,0),COLUMN()-1)</f>
        <v>Миронова Алена Евгеньевна</v>
      </c>
      <c r="E41" s="36" cm="1">
        <f t="array" ref="E41">INDEX([1]base!$A$2:$G$137,MATCH($B41,[1]base!$A$2:$A$137,0),COLUMN()-1)</f>
        <v>39763</v>
      </c>
      <c r="F41" s="35" t="str" cm="1">
        <f t="array" ref="F41">INDEX([1]base!$A$2:$G$137,MATCH($B41,[1]base!$A$2:$A$137,0),COLUMN()-1)</f>
        <v>КМС</v>
      </c>
      <c r="G41" s="35" t="str" cm="1">
        <f t="array" ref="G41">INDEX([1]base!$A$2:$G$137,MATCH($B41,[1]base!$A$2:$A$137,0),COLUMN()-1)</f>
        <v>Республика Башкортостан</v>
      </c>
      <c r="H41" s="37"/>
      <c r="I41" s="38">
        <f>I39</f>
        <v>3.4375000000000031E-3</v>
      </c>
      <c r="J41" s="39"/>
      <c r="K41" s="19"/>
      <c r="L41" s="35"/>
    </row>
    <row r="42" spans="1:12" ht="21.75" customHeight="1" x14ac:dyDescent="0.25">
      <c r="A42" s="34">
        <f>A39</f>
        <v>5</v>
      </c>
      <c r="B42" s="35">
        <v>37</v>
      </c>
      <c r="C42" s="35" t="str" cm="1">
        <f t="array" ref="C42">INDEX([1]base!$A$2:$G$137,MATCH($B42,[1]base!$A$2:$A$137,0),COLUMN()-1)</f>
        <v>101 046 178 17</v>
      </c>
      <c r="D42" s="35" t="str" cm="1">
        <f t="array" ref="D42">INDEX([1]base!$A$2:$G$137,MATCH($B42,[1]base!$A$2:$A$137,0),COLUMN()-1)</f>
        <v>Юдакова Ирина Владимировна</v>
      </c>
      <c r="E42" s="36" cm="1">
        <f t="array" ref="E42">INDEX([1]base!$A$2:$G$137,MATCH($B42,[1]base!$A$2:$A$137,0),COLUMN()-1)</f>
        <v>39203</v>
      </c>
      <c r="F42" s="35" t="str" cm="1">
        <f t="array" ref="F42">INDEX([1]base!$A$2:$G$137,MATCH($B42,[1]base!$A$2:$A$137,0),COLUMN()-1)</f>
        <v>КМС</v>
      </c>
      <c r="G42" s="35" t="str" cm="1">
        <f t="array" ref="G42">INDEX([1]base!$A$2:$G$137,MATCH($B42,[1]base!$A$2:$A$137,0),COLUMN()-1)</f>
        <v>Самарская область</v>
      </c>
      <c r="H42" s="37"/>
      <c r="I42" s="38">
        <f>I39</f>
        <v>3.4375000000000031E-3</v>
      </c>
      <c r="J42" s="39"/>
      <c r="K42" s="19"/>
      <c r="L42" s="35"/>
    </row>
    <row r="43" spans="1:12" ht="21.75" hidden="1" customHeight="1" x14ac:dyDescent="0.25">
      <c r="A43" s="34">
        <v>6</v>
      </c>
      <c r="B43" s="35"/>
      <c r="C43" s="35" t="e" cm="1">
        <f t="array" ref="C43">INDEX([1]base!$A$2:$G$137,MATCH($B43,[1]base!$A$2:$A$137,0),COLUMN()-1)</f>
        <v>#N/A</v>
      </c>
      <c r="D43" s="35" t="e" cm="1">
        <f t="array" ref="D43">INDEX([1]base!$A$2:$G$137,MATCH($B43,[1]base!$A$2:$A$137,0),COLUMN()-1)</f>
        <v>#N/A</v>
      </c>
      <c r="E43" s="35" t="e" cm="1">
        <f t="array" ref="E43">INDEX([1]base!$A$2:$G$137,MATCH($B43,[1]base!$A$2:$A$137,0),COLUMN()-1)</f>
        <v>#N/A</v>
      </c>
      <c r="F43" s="35" t="e" cm="1">
        <f t="array" ref="F43">INDEX([1]base!$A$2:$G$137,MATCH($B43,[1]base!$A$2:$A$137,0),COLUMN()-1)</f>
        <v>#N/A</v>
      </c>
      <c r="G43" s="35" t="e" cm="1">
        <f t="array" ref="G43">INDEX([1]base!$A$2:$G$137,MATCH($B43,[1]base!$A$2:$A$137,0),COLUMN()-1)</f>
        <v>#N/A</v>
      </c>
      <c r="H43" s="37"/>
      <c r="I43" s="38">
        <f>H43-$H$23</f>
        <v>-2.2557870370370367E-2</v>
      </c>
      <c r="J43" s="39" t="e">
        <f t="shared" ref="J43" si="4">$J$19/((H43*24))</f>
        <v>#DIV/0!</v>
      </c>
      <c r="K43" s="19"/>
      <c r="L43" s="35"/>
    </row>
    <row r="44" spans="1:12" ht="21.75" hidden="1" customHeight="1" x14ac:dyDescent="0.25">
      <c r="A44" s="34">
        <f>A43</f>
        <v>6</v>
      </c>
      <c r="C44" s="35" t="e" cm="1">
        <f t="array" ref="C44">INDEX([1]base!$A$2:$G$137,MATCH($B44,[1]base!$A$2:$A$137,0),COLUMN()-1)</f>
        <v>#N/A</v>
      </c>
      <c r="D44" s="35" t="e" cm="1">
        <f t="array" ref="D44">INDEX([1]base!$A$2:$G$137,MATCH($B44,[1]base!$A$2:$A$137,0),COLUMN()-1)</f>
        <v>#N/A</v>
      </c>
      <c r="E44" s="35" t="e" cm="1">
        <f t="array" ref="E44">INDEX([1]base!$A$2:$G$137,MATCH($B44,[1]base!$A$2:$A$137,0),COLUMN()-1)</f>
        <v>#N/A</v>
      </c>
      <c r="F44" s="35" t="e" cm="1">
        <f t="array" ref="F44">INDEX([1]base!$A$2:$G$137,MATCH($B44,[1]base!$A$2:$A$137,0),COLUMN()-1)</f>
        <v>#N/A</v>
      </c>
      <c r="G44" s="35" t="e" cm="1">
        <f t="array" ref="G44">INDEX([1]base!$A$2:$G$137,MATCH($B44,[1]base!$A$2:$A$137,0),COLUMN()-1)</f>
        <v>#N/A</v>
      </c>
      <c r="H44" s="37"/>
      <c r="I44" s="38">
        <f>I43</f>
        <v>-2.2557870370370367E-2</v>
      </c>
      <c r="J44" s="39"/>
      <c r="K44" s="19"/>
      <c r="L44" s="35"/>
    </row>
    <row r="45" spans="1:12" ht="21.75" hidden="1" customHeight="1" x14ac:dyDescent="0.25">
      <c r="A45" s="34">
        <f>A43</f>
        <v>6</v>
      </c>
      <c r="B45" s="35"/>
      <c r="C45" s="35" t="e" cm="1">
        <f t="array" ref="C45">INDEX([1]base!$A$2:$G$137,MATCH($B45,[1]base!$A$2:$A$137,0),COLUMN()-1)</f>
        <v>#N/A</v>
      </c>
      <c r="D45" s="35" t="e" cm="1">
        <f t="array" ref="D45">INDEX([1]base!$A$2:$G$137,MATCH($B45,[1]base!$A$2:$A$137,0),COLUMN()-1)</f>
        <v>#N/A</v>
      </c>
      <c r="E45" s="35" t="e" cm="1">
        <f t="array" ref="E45">INDEX([1]base!$A$2:$G$137,MATCH($B45,[1]base!$A$2:$A$137,0),COLUMN()-1)</f>
        <v>#N/A</v>
      </c>
      <c r="F45" s="35" t="e" cm="1">
        <f t="array" ref="F45">INDEX([1]base!$A$2:$G$137,MATCH($B45,[1]base!$A$2:$A$137,0),COLUMN()-1)</f>
        <v>#N/A</v>
      </c>
      <c r="G45" s="35" t="e" cm="1">
        <f t="array" ref="G45">INDEX([1]base!$A$2:$G$137,MATCH($B45,[1]base!$A$2:$A$137,0),COLUMN()-1)</f>
        <v>#N/A</v>
      </c>
      <c r="H45" s="37"/>
      <c r="I45" s="38">
        <f>I43</f>
        <v>-2.2557870370370367E-2</v>
      </c>
      <c r="J45" s="39"/>
      <c r="K45" s="19"/>
      <c r="L45" s="35"/>
    </row>
    <row r="46" spans="1:12" ht="21.75" hidden="1" customHeight="1" x14ac:dyDescent="0.25">
      <c r="A46" s="34">
        <f>A43</f>
        <v>6</v>
      </c>
      <c r="B46" s="35"/>
      <c r="C46" s="35" t="e" cm="1">
        <f t="array" ref="C46">INDEX([1]base!$A$2:$G$137,MATCH($B46,[1]base!$A$2:$A$137,0),COLUMN()-1)</f>
        <v>#N/A</v>
      </c>
      <c r="D46" s="35" t="e" cm="1">
        <f t="array" ref="D46">INDEX([1]base!$A$2:$G$137,MATCH($B46,[1]base!$A$2:$A$137,0),COLUMN()-1)</f>
        <v>#N/A</v>
      </c>
      <c r="E46" s="35" t="e" cm="1">
        <f t="array" ref="E46">INDEX([1]base!$A$2:$G$137,MATCH($B46,[1]base!$A$2:$A$137,0),COLUMN()-1)</f>
        <v>#N/A</v>
      </c>
      <c r="F46" s="35" t="e" cm="1">
        <f t="array" ref="F46">INDEX([1]base!$A$2:$G$137,MATCH($B46,[1]base!$A$2:$A$137,0),COLUMN()-1)</f>
        <v>#N/A</v>
      </c>
      <c r="G46" s="35" t="e" cm="1">
        <f t="array" ref="G46">INDEX([1]base!$A$2:$G$137,MATCH($B46,[1]base!$A$2:$A$137,0),COLUMN()-1)</f>
        <v>#N/A</v>
      </c>
      <c r="H46" s="37"/>
      <c r="I46" s="38">
        <f>I43</f>
        <v>-2.2557870370370367E-2</v>
      </c>
      <c r="J46" s="39"/>
      <c r="K46" s="19"/>
      <c r="L46" s="35"/>
    </row>
    <row r="47" spans="1:12" ht="21.75" hidden="1" customHeight="1" x14ac:dyDescent="0.25">
      <c r="A47" s="34">
        <v>7</v>
      </c>
      <c r="B47" s="35"/>
      <c r="C47" s="35" t="e" cm="1">
        <f t="array" ref="C47">INDEX([1]base!$A$2:$G$137,MATCH($B47,[1]base!$A$2:$A$137,0),COLUMN()-1)</f>
        <v>#N/A</v>
      </c>
      <c r="D47" s="35" t="e" cm="1">
        <f t="array" ref="D47">INDEX([1]base!$A$2:$G$137,MATCH($B47,[1]base!$A$2:$A$137,0),COLUMN()-1)</f>
        <v>#N/A</v>
      </c>
      <c r="E47" s="35" t="e" cm="1">
        <f t="array" ref="E47">INDEX([1]base!$A$2:$G$137,MATCH($B47,[1]base!$A$2:$A$137,0),COLUMN()-1)</f>
        <v>#N/A</v>
      </c>
      <c r="F47" s="35" t="e" cm="1">
        <f t="array" ref="F47">INDEX([1]base!$A$2:$G$137,MATCH($B47,[1]base!$A$2:$A$137,0),COLUMN()-1)</f>
        <v>#N/A</v>
      </c>
      <c r="G47" s="35" t="e" cm="1">
        <f t="array" ref="G47">INDEX([1]base!$A$2:$G$137,MATCH($B47,[1]base!$A$2:$A$137,0),COLUMN()-1)</f>
        <v>#N/A</v>
      </c>
      <c r="H47" s="37"/>
      <c r="I47" s="38">
        <f>H47-$H$23</f>
        <v>-2.2557870370370367E-2</v>
      </c>
      <c r="J47" s="39" t="e">
        <f t="shared" ref="J47" si="5">$J$19/((H47*24))</f>
        <v>#DIV/0!</v>
      </c>
      <c r="K47" s="19"/>
      <c r="L47" s="35"/>
    </row>
    <row r="48" spans="1:12" ht="21.75" hidden="1" customHeight="1" x14ac:dyDescent="0.25">
      <c r="A48" s="34">
        <f>A47</f>
        <v>7</v>
      </c>
      <c r="C48" s="35" t="e" cm="1">
        <f t="array" ref="C48">INDEX([1]base!$A$2:$G$137,MATCH($B48,[1]base!$A$2:$A$137,0),COLUMN()-1)</f>
        <v>#N/A</v>
      </c>
      <c r="D48" s="35" t="e" cm="1">
        <f t="array" ref="D48">INDEX([1]base!$A$2:$G$137,MATCH($B48,[1]base!$A$2:$A$137,0),COLUMN()-1)</f>
        <v>#N/A</v>
      </c>
      <c r="E48" s="35" t="e" cm="1">
        <f t="array" ref="E48">INDEX([1]base!$A$2:$G$137,MATCH($B48,[1]base!$A$2:$A$137,0),COLUMN()-1)</f>
        <v>#N/A</v>
      </c>
      <c r="F48" s="35" t="e" cm="1">
        <f t="array" ref="F48">INDEX([1]base!$A$2:$G$137,MATCH($B48,[1]base!$A$2:$A$137,0),COLUMN()-1)</f>
        <v>#N/A</v>
      </c>
      <c r="G48" s="35" t="e" cm="1">
        <f t="array" ref="G48">INDEX([1]base!$A$2:$G$137,MATCH($B48,[1]base!$A$2:$A$137,0),COLUMN()-1)</f>
        <v>#N/A</v>
      </c>
      <c r="H48" s="37"/>
      <c r="I48" s="38">
        <f>I47</f>
        <v>-2.2557870370370367E-2</v>
      </c>
      <c r="J48" s="39"/>
      <c r="K48" s="19"/>
      <c r="L48" s="35"/>
    </row>
    <row r="49" spans="1:12" ht="21.75" hidden="1" customHeight="1" x14ac:dyDescent="0.25">
      <c r="A49" s="34">
        <f>A47</f>
        <v>7</v>
      </c>
      <c r="B49" s="35"/>
      <c r="C49" s="35" t="e" cm="1">
        <f t="array" ref="C49">INDEX([1]base!$A$2:$G$137,MATCH($B49,[1]base!$A$2:$A$137,0),COLUMN()-1)</f>
        <v>#N/A</v>
      </c>
      <c r="D49" s="35" t="e" cm="1">
        <f t="array" ref="D49">INDEX([1]base!$A$2:$G$137,MATCH($B49,[1]base!$A$2:$A$137,0),COLUMN()-1)</f>
        <v>#N/A</v>
      </c>
      <c r="E49" s="35" t="e" cm="1">
        <f t="array" ref="E49">INDEX([1]base!$A$2:$G$137,MATCH($B49,[1]base!$A$2:$A$137,0),COLUMN()-1)</f>
        <v>#N/A</v>
      </c>
      <c r="F49" s="35" t="e" cm="1">
        <f t="array" ref="F49">INDEX([1]base!$A$2:$G$137,MATCH($B49,[1]base!$A$2:$A$137,0),COLUMN()-1)</f>
        <v>#N/A</v>
      </c>
      <c r="G49" s="35" t="e" cm="1">
        <f t="array" ref="G49">INDEX([1]base!$A$2:$G$137,MATCH($B49,[1]base!$A$2:$A$137,0),COLUMN()-1)</f>
        <v>#N/A</v>
      </c>
      <c r="H49" s="37"/>
      <c r="I49" s="38">
        <f>I47</f>
        <v>-2.2557870370370367E-2</v>
      </c>
      <c r="J49" s="39"/>
      <c r="K49" s="19"/>
      <c r="L49" s="35"/>
    </row>
    <row r="50" spans="1:12" ht="21.75" hidden="1" customHeight="1" x14ac:dyDescent="0.25">
      <c r="A50" s="34">
        <f>A47</f>
        <v>7</v>
      </c>
      <c r="B50" s="35"/>
      <c r="C50" s="35" t="e" cm="1">
        <f t="array" ref="C50">INDEX([1]base!$A$2:$G$137,MATCH($B50,[1]base!$A$2:$A$137,0),COLUMN()-1)</f>
        <v>#N/A</v>
      </c>
      <c r="D50" s="35" t="e" cm="1">
        <f t="array" ref="D50">INDEX([1]base!$A$2:$G$137,MATCH($B50,[1]base!$A$2:$A$137,0),COLUMN()-1)</f>
        <v>#N/A</v>
      </c>
      <c r="E50" s="35" t="e" cm="1">
        <f t="array" ref="E50">INDEX([1]base!$A$2:$G$137,MATCH($B50,[1]base!$A$2:$A$137,0),COLUMN()-1)</f>
        <v>#N/A</v>
      </c>
      <c r="F50" s="35" t="e" cm="1">
        <f t="array" ref="F50">INDEX([1]base!$A$2:$G$137,MATCH($B50,[1]base!$A$2:$A$137,0),COLUMN()-1)</f>
        <v>#N/A</v>
      </c>
      <c r="G50" s="35" t="e" cm="1">
        <f t="array" ref="G50">INDEX([1]base!$A$2:$G$137,MATCH($B50,[1]base!$A$2:$A$137,0),COLUMN()-1)</f>
        <v>#N/A</v>
      </c>
      <c r="H50" s="37"/>
      <c r="I50" s="38">
        <f>I47</f>
        <v>-2.2557870370370367E-2</v>
      </c>
      <c r="J50" s="39"/>
      <c r="K50" s="19"/>
      <c r="L50" s="35"/>
    </row>
    <row r="51" spans="1:12" ht="21.75" hidden="1" customHeight="1" x14ac:dyDescent="0.25">
      <c r="A51" s="34">
        <v>8</v>
      </c>
      <c r="B51" s="35"/>
      <c r="C51" s="35" t="e" cm="1">
        <f t="array" ref="C51">INDEX([1]base!$A$2:$G$137,MATCH($B51,[1]base!$A$2:$A$137,0),COLUMN()-1)</f>
        <v>#N/A</v>
      </c>
      <c r="D51" s="35" t="e" cm="1">
        <f t="array" ref="D51">INDEX([1]base!$A$2:$G$137,MATCH($B51,[1]base!$A$2:$A$137,0),COLUMN()-1)</f>
        <v>#N/A</v>
      </c>
      <c r="E51" s="35" t="e" cm="1">
        <f t="array" ref="E51">INDEX([1]base!$A$2:$G$137,MATCH($B51,[1]base!$A$2:$A$137,0),COLUMN()-1)</f>
        <v>#N/A</v>
      </c>
      <c r="F51" s="35" t="e" cm="1">
        <f t="array" ref="F51">INDEX([1]base!$A$2:$G$137,MATCH($B51,[1]base!$A$2:$A$137,0),COLUMN()-1)</f>
        <v>#N/A</v>
      </c>
      <c r="G51" s="35" t="e" cm="1">
        <f t="array" ref="G51">INDEX([1]base!$A$2:$G$137,MATCH($B51,[1]base!$A$2:$A$137,0),COLUMN()-1)</f>
        <v>#N/A</v>
      </c>
      <c r="H51" s="37"/>
      <c r="I51" s="38">
        <f>H51-$H$23</f>
        <v>-2.2557870370370367E-2</v>
      </c>
      <c r="J51" s="39" t="e">
        <f t="shared" ref="J51" si="6">$J$19/((H51*24))</f>
        <v>#DIV/0!</v>
      </c>
      <c r="K51" s="19"/>
      <c r="L51" s="35"/>
    </row>
    <row r="52" spans="1:12" ht="21.75" hidden="1" customHeight="1" x14ac:dyDescent="0.25">
      <c r="A52" s="34">
        <f>A51</f>
        <v>8</v>
      </c>
      <c r="C52" s="35" t="e" cm="1">
        <f t="array" ref="C52">INDEX([1]base!$A$2:$G$137,MATCH($B52,[1]base!$A$2:$A$137,0),COLUMN()-1)</f>
        <v>#N/A</v>
      </c>
      <c r="D52" s="35" t="e" cm="1">
        <f t="array" ref="D52">INDEX([1]base!$A$2:$G$137,MATCH($B52,[1]base!$A$2:$A$137,0),COLUMN()-1)</f>
        <v>#N/A</v>
      </c>
      <c r="E52" s="35" t="e" cm="1">
        <f t="array" ref="E52">INDEX([1]base!$A$2:$G$137,MATCH($B52,[1]base!$A$2:$A$137,0),COLUMN()-1)</f>
        <v>#N/A</v>
      </c>
      <c r="F52" s="35" t="e" cm="1">
        <f t="array" ref="F52">INDEX([1]base!$A$2:$G$137,MATCH($B52,[1]base!$A$2:$A$137,0),COLUMN()-1)</f>
        <v>#N/A</v>
      </c>
      <c r="G52" s="35" t="e" cm="1">
        <f t="array" ref="G52">INDEX([1]base!$A$2:$G$137,MATCH($B52,[1]base!$A$2:$A$137,0),COLUMN()-1)</f>
        <v>#N/A</v>
      </c>
      <c r="H52" s="37"/>
      <c r="I52" s="38">
        <f>I51</f>
        <v>-2.2557870370370367E-2</v>
      </c>
      <c r="J52" s="39"/>
      <c r="K52" s="19"/>
      <c r="L52" s="35"/>
    </row>
    <row r="53" spans="1:12" ht="21.75" hidden="1" customHeight="1" x14ac:dyDescent="0.25">
      <c r="A53" s="34">
        <f>A51</f>
        <v>8</v>
      </c>
      <c r="B53" s="35"/>
      <c r="C53" s="35" t="e" cm="1">
        <f t="array" ref="C53">INDEX([1]base!$A$2:$G$137,MATCH($B53,[1]base!$A$2:$A$137,0),COLUMN()-1)</f>
        <v>#N/A</v>
      </c>
      <c r="D53" s="35" t="e" cm="1">
        <f t="array" ref="D53">INDEX([1]base!$A$2:$G$137,MATCH($B53,[1]base!$A$2:$A$137,0),COLUMN()-1)</f>
        <v>#N/A</v>
      </c>
      <c r="E53" s="35" t="e" cm="1">
        <f t="array" ref="E53">INDEX([1]base!$A$2:$G$137,MATCH($B53,[1]base!$A$2:$A$137,0),COLUMN()-1)</f>
        <v>#N/A</v>
      </c>
      <c r="F53" s="35" t="e" cm="1">
        <f t="array" ref="F53">INDEX([1]base!$A$2:$G$137,MATCH($B53,[1]base!$A$2:$A$137,0),COLUMN()-1)</f>
        <v>#N/A</v>
      </c>
      <c r="G53" s="35" t="e" cm="1">
        <f t="array" ref="G53">INDEX([1]base!$A$2:$G$137,MATCH($B53,[1]base!$A$2:$A$137,0),COLUMN()-1)</f>
        <v>#N/A</v>
      </c>
      <c r="H53" s="37"/>
      <c r="I53" s="38">
        <f>I51</f>
        <v>-2.2557870370370367E-2</v>
      </c>
      <c r="J53" s="39"/>
      <c r="K53" s="19"/>
      <c r="L53" s="35"/>
    </row>
    <row r="54" spans="1:12" ht="21.75" hidden="1" customHeight="1" x14ac:dyDescent="0.25">
      <c r="A54" s="34">
        <f>A51</f>
        <v>8</v>
      </c>
      <c r="B54" s="35"/>
      <c r="C54" s="35" t="e" cm="1">
        <f t="array" ref="C54">INDEX([1]base!$A$2:$G$137,MATCH($B54,[1]base!$A$2:$A$137,0),COLUMN()-1)</f>
        <v>#N/A</v>
      </c>
      <c r="D54" s="35" t="e" cm="1">
        <f t="array" ref="D54">INDEX([1]base!$A$2:$G$137,MATCH($B54,[1]base!$A$2:$A$137,0),COLUMN()-1)</f>
        <v>#N/A</v>
      </c>
      <c r="E54" s="35" t="e" cm="1">
        <f t="array" ref="E54">INDEX([1]base!$A$2:$G$137,MATCH($B54,[1]base!$A$2:$A$137,0),COLUMN()-1)</f>
        <v>#N/A</v>
      </c>
      <c r="F54" s="35" t="e" cm="1">
        <f t="array" ref="F54">INDEX([1]base!$A$2:$G$137,MATCH($B54,[1]base!$A$2:$A$137,0),COLUMN()-1)</f>
        <v>#N/A</v>
      </c>
      <c r="G54" s="35" t="e" cm="1">
        <f t="array" ref="G54">INDEX([1]base!$A$2:$G$137,MATCH($B54,[1]base!$A$2:$A$137,0),COLUMN()-1)</f>
        <v>#N/A</v>
      </c>
      <c r="H54" s="37"/>
      <c r="I54" s="38">
        <f>I51</f>
        <v>-2.2557870370370367E-2</v>
      </c>
      <c r="J54" s="39"/>
      <c r="K54" s="19"/>
      <c r="L54" s="35"/>
    </row>
    <row r="55" spans="1:12" ht="21.75" hidden="1" customHeight="1" x14ac:dyDescent="0.25">
      <c r="A55" s="34">
        <v>9</v>
      </c>
      <c r="B55" s="35"/>
      <c r="C55" s="35" t="e" cm="1">
        <f t="array" ref="C55">INDEX([1]base!$A$2:$G$137,MATCH($B55,[1]base!$A$2:$A$137,0),COLUMN()-1)</f>
        <v>#N/A</v>
      </c>
      <c r="D55" s="35" t="e" cm="1">
        <f t="array" ref="D55">INDEX([1]base!$A$2:$G$137,MATCH($B55,[1]base!$A$2:$A$137,0),COLUMN()-1)</f>
        <v>#N/A</v>
      </c>
      <c r="E55" s="35" t="e" cm="1">
        <f t="array" ref="E55">INDEX([1]base!$A$2:$G$137,MATCH($B55,[1]base!$A$2:$A$137,0),COLUMN()-1)</f>
        <v>#N/A</v>
      </c>
      <c r="F55" s="35" t="e" cm="1">
        <f t="array" ref="F55">INDEX([1]base!$A$2:$G$137,MATCH($B55,[1]base!$A$2:$A$137,0),COLUMN()-1)</f>
        <v>#N/A</v>
      </c>
      <c r="G55" s="35" t="e" cm="1">
        <f t="array" ref="G55">INDEX([1]base!$A$2:$G$137,MATCH($B55,[1]base!$A$2:$A$137,0),COLUMN()-1)</f>
        <v>#N/A</v>
      </c>
      <c r="H55" s="37"/>
      <c r="I55" s="38">
        <f>H55-$H$23</f>
        <v>-2.2557870370370367E-2</v>
      </c>
      <c r="J55" s="39" t="e">
        <f t="shared" ref="J55" si="7">$J$19/((H55*24))</f>
        <v>#DIV/0!</v>
      </c>
      <c r="K55" s="19"/>
      <c r="L55" s="35"/>
    </row>
    <row r="56" spans="1:12" ht="21.75" hidden="1" customHeight="1" x14ac:dyDescent="0.25">
      <c r="A56" s="34">
        <f>A55</f>
        <v>9</v>
      </c>
      <c r="C56" s="35" t="e" cm="1">
        <f t="array" ref="C56">INDEX([1]base!$A$2:$G$137,MATCH($B56,[1]base!$A$2:$A$137,0),COLUMN()-1)</f>
        <v>#N/A</v>
      </c>
      <c r="D56" s="35" t="e" cm="1">
        <f t="array" ref="D56">INDEX([1]base!$A$2:$G$137,MATCH($B56,[1]base!$A$2:$A$137,0),COLUMN()-1)</f>
        <v>#N/A</v>
      </c>
      <c r="E56" s="35" t="e" cm="1">
        <f t="array" ref="E56">INDEX([1]base!$A$2:$G$137,MATCH($B56,[1]base!$A$2:$A$137,0),COLUMN()-1)</f>
        <v>#N/A</v>
      </c>
      <c r="F56" s="35" t="e" cm="1">
        <f t="array" ref="F56">INDEX([1]base!$A$2:$G$137,MATCH($B56,[1]base!$A$2:$A$137,0),COLUMN()-1)</f>
        <v>#N/A</v>
      </c>
      <c r="G56" s="35" t="e" cm="1">
        <f t="array" ref="G56">INDEX([1]base!$A$2:$G$137,MATCH($B56,[1]base!$A$2:$A$137,0),COLUMN()-1)</f>
        <v>#N/A</v>
      </c>
      <c r="H56" s="37"/>
      <c r="I56" s="38">
        <f>I55</f>
        <v>-2.2557870370370367E-2</v>
      </c>
      <c r="J56" s="39"/>
      <c r="K56" s="19"/>
      <c r="L56" s="35"/>
    </row>
    <row r="57" spans="1:12" ht="21.75" hidden="1" customHeight="1" x14ac:dyDescent="0.25">
      <c r="A57" s="34">
        <f>A55</f>
        <v>9</v>
      </c>
      <c r="B57" s="35"/>
      <c r="C57" s="35" t="e" cm="1">
        <f t="array" ref="C57">INDEX([1]base!$A$2:$G$137,MATCH($B57,[1]base!$A$2:$A$137,0),COLUMN()-1)</f>
        <v>#N/A</v>
      </c>
      <c r="D57" s="35" t="e" cm="1">
        <f t="array" ref="D57">INDEX([1]base!$A$2:$G$137,MATCH($B57,[1]base!$A$2:$A$137,0),COLUMN()-1)</f>
        <v>#N/A</v>
      </c>
      <c r="E57" s="35" t="e" cm="1">
        <f t="array" ref="E57">INDEX([1]base!$A$2:$G$137,MATCH($B57,[1]base!$A$2:$A$137,0),COLUMN()-1)</f>
        <v>#N/A</v>
      </c>
      <c r="F57" s="35" t="e" cm="1">
        <f t="array" ref="F57">INDEX([1]base!$A$2:$G$137,MATCH($B57,[1]base!$A$2:$A$137,0),COLUMN()-1)</f>
        <v>#N/A</v>
      </c>
      <c r="G57" s="35" t="e" cm="1">
        <f t="array" ref="G57">INDEX([1]base!$A$2:$G$137,MATCH($B57,[1]base!$A$2:$A$137,0),COLUMN()-1)</f>
        <v>#N/A</v>
      </c>
      <c r="H57" s="37"/>
      <c r="I57" s="38">
        <f>I55</f>
        <v>-2.2557870370370367E-2</v>
      </c>
      <c r="J57" s="39"/>
      <c r="K57" s="19"/>
      <c r="L57" s="35"/>
    </row>
    <row r="58" spans="1:12" ht="21.75" hidden="1" customHeight="1" x14ac:dyDescent="0.25">
      <c r="A58" s="34">
        <f>A55</f>
        <v>9</v>
      </c>
      <c r="B58" s="35"/>
      <c r="C58" s="35" t="e" cm="1">
        <f t="array" ref="C58">INDEX([1]base!$A$2:$G$137,MATCH($B58,[1]base!$A$2:$A$137,0),COLUMN()-1)</f>
        <v>#N/A</v>
      </c>
      <c r="D58" s="35" t="e" cm="1">
        <f t="array" ref="D58">INDEX([1]base!$A$2:$G$137,MATCH($B58,[1]base!$A$2:$A$137,0),COLUMN()-1)</f>
        <v>#N/A</v>
      </c>
      <c r="E58" s="35" t="e" cm="1">
        <f t="array" ref="E58">INDEX([1]base!$A$2:$G$137,MATCH($B58,[1]base!$A$2:$A$137,0),COLUMN()-1)</f>
        <v>#N/A</v>
      </c>
      <c r="F58" s="35" t="e" cm="1">
        <f t="array" ref="F58">INDEX([1]base!$A$2:$G$137,MATCH($B58,[1]base!$A$2:$A$137,0),COLUMN()-1)</f>
        <v>#N/A</v>
      </c>
      <c r="G58" s="35" t="e" cm="1">
        <f t="array" ref="G58">INDEX([1]base!$A$2:$G$137,MATCH($B58,[1]base!$A$2:$A$137,0),COLUMN()-1)</f>
        <v>#N/A</v>
      </c>
      <c r="H58" s="37"/>
      <c r="I58" s="38">
        <f>I55</f>
        <v>-2.2557870370370367E-2</v>
      </c>
      <c r="J58" s="39"/>
      <c r="K58" s="19"/>
      <c r="L58" s="35"/>
    </row>
    <row r="59" spans="1:12" ht="21.75" hidden="1" customHeight="1" x14ac:dyDescent="0.25">
      <c r="A59" s="34">
        <v>10</v>
      </c>
      <c r="B59" s="35"/>
      <c r="C59" s="35" t="e" cm="1">
        <f t="array" ref="C59">INDEX([1]base!$A$2:$G$137,MATCH($B59,[1]base!$A$2:$A$137,0),COLUMN()-1)</f>
        <v>#N/A</v>
      </c>
      <c r="D59" s="35" t="e" cm="1">
        <f t="array" ref="D59">INDEX([1]base!$A$2:$G$137,MATCH($B59,[1]base!$A$2:$A$137,0),COLUMN()-1)</f>
        <v>#N/A</v>
      </c>
      <c r="E59" s="35" t="e" cm="1">
        <f t="array" ref="E59">INDEX([1]base!$A$2:$G$137,MATCH($B59,[1]base!$A$2:$A$137,0),COLUMN()-1)</f>
        <v>#N/A</v>
      </c>
      <c r="F59" s="35" t="e" cm="1">
        <f t="array" ref="F59">INDEX([1]base!$A$2:$G$137,MATCH($B59,[1]base!$A$2:$A$137,0),COLUMN()-1)</f>
        <v>#N/A</v>
      </c>
      <c r="G59" s="35" t="e" cm="1">
        <f t="array" ref="G59">INDEX([1]base!$A$2:$G$137,MATCH($B59,[1]base!$A$2:$A$137,0),COLUMN()-1)</f>
        <v>#N/A</v>
      </c>
      <c r="H59" s="37"/>
      <c r="I59" s="38">
        <f>H59-$H$23</f>
        <v>-2.2557870370370367E-2</v>
      </c>
      <c r="J59" s="39" t="e">
        <f t="shared" ref="J59" si="8">$J$19/((H59*24))</f>
        <v>#DIV/0!</v>
      </c>
      <c r="K59" s="19"/>
      <c r="L59" s="35"/>
    </row>
    <row r="60" spans="1:12" ht="21.75" hidden="1" customHeight="1" x14ac:dyDescent="0.25">
      <c r="A60" s="34">
        <f>A59</f>
        <v>10</v>
      </c>
      <c r="C60" s="35" t="e" cm="1">
        <f t="array" ref="C60">INDEX([1]base!$A$2:$G$137,MATCH($B60,[1]base!$A$2:$A$137,0),COLUMN()-1)</f>
        <v>#N/A</v>
      </c>
      <c r="D60" s="35" t="e" cm="1">
        <f t="array" ref="D60">INDEX([1]base!$A$2:$G$137,MATCH($B60,[1]base!$A$2:$A$137,0),COLUMN()-1)</f>
        <v>#N/A</v>
      </c>
      <c r="E60" s="35" t="e" cm="1">
        <f t="array" ref="E60">INDEX([1]base!$A$2:$G$137,MATCH($B60,[1]base!$A$2:$A$137,0),COLUMN()-1)</f>
        <v>#N/A</v>
      </c>
      <c r="F60" s="35" t="e" cm="1">
        <f t="array" ref="F60">INDEX([1]base!$A$2:$G$137,MATCH($B60,[1]base!$A$2:$A$137,0),COLUMN()-1)</f>
        <v>#N/A</v>
      </c>
      <c r="G60" s="35" t="e" cm="1">
        <f t="array" ref="G60">INDEX([1]base!$A$2:$G$137,MATCH($B60,[1]base!$A$2:$A$137,0),COLUMN()-1)</f>
        <v>#N/A</v>
      </c>
      <c r="H60" s="37"/>
      <c r="I60" s="38">
        <f>I59</f>
        <v>-2.2557870370370367E-2</v>
      </c>
      <c r="J60" s="39"/>
      <c r="K60" s="19"/>
      <c r="L60" s="35"/>
    </row>
    <row r="61" spans="1:12" ht="21.75" hidden="1" customHeight="1" x14ac:dyDescent="0.25">
      <c r="A61" s="34">
        <f>A59</f>
        <v>10</v>
      </c>
      <c r="B61" s="35"/>
      <c r="C61" s="35" t="e" cm="1">
        <f t="array" ref="C61">INDEX([1]base!$A$2:$G$137,MATCH($B61,[1]base!$A$2:$A$137,0),COLUMN()-1)</f>
        <v>#N/A</v>
      </c>
      <c r="D61" s="35" t="e" cm="1">
        <f t="array" ref="D61">INDEX([1]base!$A$2:$G$137,MATCH($B61,[1]base!$A$2:$A$137,0),COLUMN()-1)</f>
        <v>#N/A</v>
      </c>
      <c r="E61" s="35" t="e" cm="1">
        <f t="array" ref="E61">INDEX([1]base!$A$2:$G$137,MATCH($B61,[1]base!$A$2:$A$137,0),COLUMN()-1)</f>
        <v>#N/A</v>
      </c>
      <c r="F61" s="35" t="e" cm="1">
        <f t="array" ref="F61">INDEX([1]base!$A$2:$G$137,MATCH($B61,[1]base!$A$2:$A$137,0),COLUMN()-1)</f>
        <v>#N/A</v>
      </c>
      <c r="G61" s="35" t="e" cm="1">
        <f t="array" ref="G61">INDEX([1]base!$A$2:$G$137,MATCH($B61,[1]base!$A$2:$A$137,0),COLUMN()-1)</f>
        <v>#N/A</v>
      </c>
      <c r="H61" s="37"/>
      <c r="I61" s="38">
        <f>I59</f>
        <v>-2.2557870370370367E-2</v>
      </c>
      <c r="J61" s="39"/>
      <c r="K61" s="19"/>
      <c r="L61" s="35"/>
    </row>
    <row r="62" spans="1:12" ht="21.75" hidden="1" customHeight="1" x14ac:dyDescent="0.25">
      <c r="A62" s="34">
        <f>A59</f>
        <v>10</v>
      </c>
      <c r="B62" s="35"/>
      <c r="C62" s="35" t="e" cm="1">
        <f t="array" ref="C62">INDEX([1]base!$A$2:$G$137,MATCH($B62,[1]base!$A$2:$A$137,0),COLUMN()-1)</f>
        <v>#N/A</v>
      </c>
      <c r="D62" s="35" t="e" cm="1">
        <f t="array" ref="D62">INDEX([1]base!$A$2:$G$137,MATCH($B62,[1]base!$A$2:$A$137,0),COLUMN()-1)</f>
        <v>#N/A</v>
      </c>
      <c r="E62" s="35" t="e" cm="1">
        <f t="array" ref="E62">INDEX([1]base!$A$2:$G$137,MATCH($B62,[1]base!$A$2:$A$137,0),COLUMN()-1)</f>
        <v>#N/A</v>
      </c>
      <c r="F62" s="35" t="e" cm="1">
        <f t="array" ref="F62">INDEX([1]base!$A$2:$G$137,MATCH($B62,[1]base!$A$2:$A$137,0),COLUMN()-1)</f>
        <v>#N/A</v>
      </c>
      <c r="G62" s="35" t="e" cm="1">
        <f t="array" ref="G62">INDEX([1]base!$A$2:$G$137,MATCH($B62,[1]base!$A$2:$A$137,0),COLUMN()-1)</f>
        <v>#N/A</v>
      </c>
      <c r="H62" s="37"/>
      <c r="I62" s="38">
        <f>I59</f>
        <v>-2.2557870370370367E-2</v>
      </c>
      <c r="J62" s="39"/>
      <c r="K62" s="19"/>
      <c r="L62" s="35"/>
    </row>
    <row r="63" spans="1:12" ht="21.75" hidden="1" customHeight="1" x14ac:dyDescent="0.25">
      <c r="A63" s="34">
        <v>11</v>
      </c>
      <c r="B63" s="35"/>
      <c r="C63" s="35" t="e" cm="1">
        <f t="array" ref="C63">INDEX([1]base!$A$2:$G$137,MATCH($B63,[1]base!$A$2:$A$137,0),COLUMN()-1)</f>
        <v>#N/A</v>
      </c>
      <c r="D63" s="35" t="e" cm="1">
        <f t="array" ref="D63">INDEX([1]base!$A$2:$G$137,MATCH($B63,[1]base!$A$2:$A$137,0),COLUMN()-1)</f>
        <v>#N/A</v>
      </c>
      <c r="E63" s="35" t="e" cm="1">
        <f t="array" ref="E63">INDEX([1]base!$A$2:$G$137,MATCH($B63,[1]base!$A$2:$A$137,0),COLUMN()-1)</f>
        <v>#N/A</v>
      </c>
      <c r="F63" s="35" t="e" cm="1">
        <f t="array" ref="F63">INDEX([1]base!$A$2:$G$137,MATCH($B63,[1]base!$A$2:$A$137,0),COLUMN()-1)</f>
        <v>#N/A</v>
      </c>
      <c r="G63" s="35" t="e" cm="1">
        <f t="array" ref="G63">INDEX([1]base!$A$2:$G$137,MATCH($B63,[1]base!$A$2:$A$137,0),COLUMN()-1)</f>
        <v>#N/A</v>
      </c>
      <c r="H63" s="37"/>
      <c r="I63" s="38">
        <f>H63-$H$23</f>
        <v>-2.2557870370370367E-2</v>
      </c>
      <c r="J63" s="39" t="e">
        <f t="shared" ref="J63" si="9">$J$19/((H63*24))</f>
        <v>#DIV/0!</v>
      </c>
      <c r="K63" s="19"/>
      <c r="L63" s="35"/>
    </row>
    <row r="64" spans="1:12" ht="21.75" hidden="1" customHeight="1" x14ac:dyDescent="0.25">
      <c r="A64" s="34">
        <f>A63</f>
        <v>11</v>
      </c>
      <c r="C64" s="35" t="e" cm="1">
        <f t="array" ref="C64">INDEX([1]base!$A$2:$G$137,MATCH($B64,[1]base!$A$2:$A$137,0),COLUMN()-1)</f>
        <v>#N/A</v>
      </c>
      <c r="D64" s="35" t="e" cm="1">
        <f t="array" ref="D64">INDEX([1]base!$A$2:$G$137,MATCH($B64,[1]base!$A$2:$A$137,0),COLUMN()-1)</f>
        <v>#N/A</v>
      </c>
      <c r="E64" s="35" t="e" cm="1">
        <f t="array" ref="E64">INDEX([1]base!$A$2:$G$137,MATCH($B64,[1]base!$A$2:$A$137,0),COLUMN()-1)</f>
        <v>#N/A</v>
      </c>
      <c r="F64" s="35" t="e" cm="1">
        <f t="array" ref="F64">INDEX([1]base!$A$2:$G$137,MATCH($B64,[1]base!$A$2:$A$137,0),COLUMN()-1)</f>
        <v>#N/A</v>
      </c>
      <c r="G64" s="35" t="e" cm="1">
        <f t="array" ref="G64">INDEX([1]base!$A$2:$G$137,MATCH($B64,[1]base!$A$2:$A$137,0),COLUMN()-1)</f>
        <v>#N/A</v>
      </c>
      <c r="H64" s="37"/>
      <c r="I64" s="38">
        <f>I63</f>
        <v>-2.2557870370370367E-2</v>
      </c>
      <c r="J64" s="39"/>
      <c r="K64" s="19"/>
      <c r="L64" s="35"/>
    </row>
    <row r="65" spans="1:12" ht="21.75" hidden="1" customHeight="1" x14ac:dyDescent="0.25">
      <c r="A65" s="34">
        <f>A63</f>
        <v>11</v>
      </c>
      <c r="B65" s="35"/>
      <c r="C65" s="35" t="e" cm="1">
        <f t="array" ref="C65">INDEX([1]base!$A$2:$G$137,MATCH($B65,[1]base!$A$2:$A$137,0),COLUMN()-1)</f>
        <v>#N/A</v>
      </c>
      <c r="D65" s="35" t="e" cm="1">
        <f t="array" ref="D65">INDEX([1]base!$A$2:$G$137,MATCH($B65,[1]base!$A$2:$A$137,0),COLUMN()-1)</f>
        <v>#N/A</v>
      </c>
      <c r="E65" s="35" t="e" cm="1">
        <f t="array" ref="E65">INDEX([1]base!$A$2:$G$137,MATCH($B65,[1]base!$A$2:$A$137,0),COLUMN()-1)</f>
        <v>#N/A</v>
      </c>
      <c r="F65" s="35" t="e" cm="1">
        <f t="array" ref="F65">INDEX([1]base!$A$2:$G$137,MATCH($B65,[1]base!$A$2:$A$137,0),COLUMN()-1)</f>
        <v>#N/A</v>
      </c>
      <c r="G65" s="35" t="e" cm="1">
        <f t="array" ref="G65">INDEX([1]base!$A$2:$G$137,MATCH($B65,[1]base!$A$2:$A$137,0),COLUMN()-1)</f>
        <v>#N/A</v>
      </c>
      <c r="H65" s="37"/>
      <c r="I65" s="38">
        <f>I63</f>
        <v>-2.2557870370370367E-2</v>
      </c>
      <c r="J65" s="39"/>
      <c r="K65" s="19"/>
      <c r="L65" s="35"/>
    </row>
    <row r="66" spans="1:12" ht="21.75" hidden="1" customHeight="1" x14ac:dyDescent="0.25">
      <c r="A66" s="34">
        <f>A63</f>
        <v>11</v>
      </c>
      <c r="B66" s="35"/>
      <c r="C66" s="35" t="e" cm="1">
        <f t="array" ref="C66">INDEX([1]base!$A$2:$G$137,MATCH($B66,[1]base!$A$2:$A$137,0),COLUMN()-1)</f>
        <v>#N/A</v>
      </c>
      <c r="D66" s="35" t="e" cm="1">
        <f t="array" ref="D66">INDEX([1]base!$A$2:$G$137,MATCH($B66,[1]base!$A$2:$A$137,0),COLUMN()-1)</f>
        <v>#N/A</v>
      </c>
      <c r="E66" s="35" t="e" cm="1">
        <f t="array" ref="E66">INDEX([1]base!$A$2:$G$137,MATCH($B66,[1]base!$A$2:$A$137,0),COLUMN()-1)</f>
        <v>#N/A</v>
      </c>
      <c r="F66" s="35" t="e" cm="1">
        <f t="array" ref="F66">INDEX([1]base!$A$2:$G$137,MATCH($B66,[1]base!$A$2:$A$137,0),COLUMN()-1)</f>
        <v>#N/A</v>
      </c>
      <c r="G66" s="35" t="e" cm="1">
        <f t="array" ref="G66">INDEX([1]base!$A$2:$G$137,MATCH($B66,[1]base!$A$2:$A$137,0),COLUMN()-1)</f>
        <v>#N/A</v>
      </c>
      <c r="H66" s="37"/>
      <c r="I66" s="38">
        <f>I63</f>
        <v>-2.2557870370370367E-2</v>
      </c>
      <c r="J66" s="39"/>
      <c r="K66" s="19"/>
      <c r="L66" s="35"/>
    </row>
    <row r="67" spans="1:12" ht="21.75" hidden="1" customHeight="1" x14ac:dyDescent="0.25">
      <c r="A67" s="34">
        <v>12</v>
      </c>
      <c r="B67" s="35"/>
      <c r="C67" s="35" t="e" cm="1">
        <f t="array" ref="C67">INDEX([1]base!$A$2:$G$137,MATCH($B67,[1]base!$A$2:$A$137,0),COLUMN()-1)</f>
        <v>#N/A</v>
      </c>
      <c r="D67" s="35" t="e" cm="1">
        <f t="array" ref="D67">INDEX([1]base!$A$2:$G$137,MATCH($B67,[1]base!$A$2:$A$137,0),COLUMN()-1)</f>
        <v>#N/A</v>
      </c>
      <c r="E67" s="35" t="e" cm="1">
        <f t="array" ref="E67">INDEX([1]base!$A$2:$G$137,MATCH($B67,[1]base!$A$2:$A$137,0),COLUMN()-1)</f>
        <v>#N/A</v>
      </c>
      <c r="F67" s="35" t="e" cm="1">
        <f t="array" ref="F67">INDEX([1]base!$A$2:$G$137,MATCH($B67,[1]base!$A$2:$A$137,0),COLUMN()-1)</f>
        <v>#N/A</v>
      </c>
      <c r="G67" s="35" t="e" cm="1">
        <f t="array" ref="G67">INDEX([1]base!$A$2:$G$137,MATCH($B67,[1]base!$A$2:$A$137,0),COLUMN()-1)</f>
        <v>#N/A</v>
      </c>
      <c r="H67" s="37"/>
      <c r="I67" s="38">
        <f>H67-$H$23</f>
        <v>-2.2557870370370367E-2</v>
      </c>
      <c r="J67" s="39" t="e">
        <f t="shared" ref="J67" si="10">$J$19/((H67*24))</f>
        <v>#DIV/0!</v>
      </c>
      <c r="K67" s="19"/>
      <c r="L67" s="35"/>
    </row>
    <row r="68" spans="1:12" ht="21.75" hidden="1" customHeight="1" x14ac:dyDescent="0.25">
      <c r="A68" s="34">
        <f>A67</f>
        <v>12</v>
      </c>
      <c r="C68" s="35" t="e" cm="1">
        <f t="array" ref="C68">INDEX([1]base!$A$2:$G$137,MATCH($B68,[1]base!$A$2:$A$137,0),COLUMN()-1)</f>
        <v>#N/A</v>
      </c>
      <c r="D68" s="35" t="e" cm="1">
        <f t="array" ref="D68">INDEX([1]base!$A$2:$G$137,MATCH($B68,[1]base!$A$2:$A$137,0),COLUMN()-1)</f>
        <v>#N/A</v>
      </c>
      <c r="E68" s="35" t="e" cm="1">
        <f t="array" ref="E68">INDEX([1]base!$A$2:$G$137,MATCH($B68,[1]base!$A$2:$A$137,0),COLUMN()-1)</f>
        <v>#N/A</v>
      </c>
      <c r="F68" s="35" t="e" cm="1">
        <f t="array" ref="F68">INDEX([1]base!$A$2:$G$137,MATCH($B68,[1]base!$A$2:$A$137,0),COLUMN()-1)</f>
        <v>#N/A</v>
      </c>
      <c r="G68" s="35" t="e" cm="1">
        <f t="array" ref="G68">INDEX([1]base!$A$2:$G$137,MATCH($B68,[1]base!$A$2:$A$137,0),COLUMN()-1)</f>
        <v>#N/A</v>
      </c>
      <c r="H68" s="37"/>
      <c r="I68" s="38">
        <f>I67</f>
        <v>-2.2557870370370367E-2</v>
      </c>
      <c r="J68" s="39"/>
      <c r="K68" s="19"/>
      <c r="L68" s="35"/>
    </row>
    <row r="69" spans="1:12" ht="21.75" hidden="1" customHeight="1" x14ac:dyDescent="0.25">
      <c r="A69" s="34">
        <f>A67</f>
        <v>12</v>
      </c>
      <c r="B69" s="35"/>
      <c r="C69" s="35" t="e" cm="1">
        <f t="array" ref="C69">INDEX([1]base!$A$2:$G$137,MATCH($B69,[1]base!$A$2:$A$137,0),COLUMN()-1)</f>
        <v>#N/A</v>
      </c>
      <c r="D69" s="35" t="e" cm="1">
        <f t="array" ref="D69">INDEX([1]base!$A$2:$G$137,MATCH($B69,[1]base!$A$2:$A$137,0),COLUMN()-1)</f>
        <v>#N/A</v>
      </c>
      <c r="E69" s="35" t="e" cm="1">
        <f t="array" ref="E69">INDEX([1]base!$A$2:$G$137,MATCH($B69,[1]base!$A$2:$A$137,0),COLUMN()-1)</f>
        <v>#N/A</v>
      </c>
      <c r="F69" s="35" t="e" cm="1">
        <f t="array" ref="F69">INDEX([1]base!$A$2:$G$137,MATCH($B69,[1]base!$A$2:$A$137,0),COLUMN()-1)</f>
        <v>#N/A</v>
      </c>
      <c r="G69" s="35" t="e" cm="1">
        <f t="array" ref="G69">INDEX([1]base!$A$2:$G$137,MATCH($B69,[1]base!$A$2:$A$137,0),COLUMN()-1)</f>
        <v>#N/A</v>
      </c>
      <c r="H69" s="37"/>
      <c r="I69" s="38">
        <f>I67</f>
        <v>-2.2557870370370367E-2</v>
      </c>
      <c r="J69" s="39"/>
      <c r="K69" s="19"/>
      <c r="L69" s="35"/>
    </row>
    <row r="70" spans="1:12" ht="21.75" hidden="1" customHeight="1" x14ac:dyDescent="0.25">
      <c r="A70" s="34">
        <f>A67</f>
        <v>12</v>
      </c>
      <c r="B70" s="35"/>
      <c r="C70" s="35" t="e" cm="1">
        <f t="array" ref="C70">INDEX([1]base!$A$2:$G$137,MATCH($B70,[1]base!$A$2:$A$137,0),COLUMN()-1)</f>
        <v>#N/A</v>
      </c>
      <c r="D70" s="35" t="e" cm="1">
        <f t="array" ref="D70">INDEX([1]base!$A$2:$G$137,MATCH($B70,[1]base!$A$2:$A$137,0),COLUMN()-1)</f>
        <v>#N/A</v>
      </c>
      <c r="E70" s="35" t="e" cm="1">
        <f t="array" ref="E70">INDEX([1]base!$A$2:$G$137,MATCH($B70,[1]base!$A$2:$A$137,0),COLUMN()-1)</f>
        <v>#N/A</v>
      </c>
      <c r="F70" s="35" t="e" cm="1">
        <f t="array" ref="F70">INDEX([1]base!$A$2:$G$137,MATCH($B70,[1]base!$A$2:$A$137,0),COLUMN()-1)</f>
        <v>#N/A</v>
      </c>
      <c r="G70" s="35" t="e" cm="1">
        <f t="array" ref="G70">INDEX([1]base!$A$2:$G$137,MATCH($B70,[1]base!$A$2:$A$137,0),COLUMN()-1)</f>
        <v>#N/A</v>
      </c>
      <c r="H70" s="37"/>
      <c r="I70" s="38">
        <f>I67</f>
        <v>-2.2557870370370367E-2</v>
      </c>
      <c r="J70" s="39"/>
      <c r="K70" s="19"/>
      <c r="L70" s="35"/>
    </row>
    <row r="71" spans="1:12" ht="21.75" hidden="1" customHeight="1" x14ac:dyDescent="0.25">
      <c r="A71" s="34"/>
      <c r="B71" s="35"/>
      <c r="C71" s="35" t="e" cm="1">
        <f t="array" ref="C71">INDEX([1]base!$A$2:$G$137,MATCH($B71,[1]base!$A$2:$A$137,0),COLUMN()-1)</f>
        <v>#N/A</v>
      </c>
      <c r="D71" s="35" t="e" cm="1">
        <f t="array" ref="D71">INDEX([1]base!$A$2:$G$137,MATCH($B71,[1]base!$A$2:$A$137,0),COLUMN()-1)</f>
        <v>#N/A</v>
      </c>
      <c r="E71" s="35" t="e" cm="1">
        <f t="array" ref="E71">INDEX([1]base!$A$2:$G$137,MATCH($B71,[1]base!$A$2:$A$137,0),COLUMN()-1)</f>
        <v>#N/A</v>
      </c>
      <c r="F71" s="35" t="e" cm="1">
        <f t="array" ref="F71">INDEX([1]base!$A$2:$G$137,MATCH($B71,[1]base!$A$2:$A$137,0),COLUMN()-1)</f>
        <v>#N/A</v>
      </c>
      <c r="G71" s="35" t="e" cm="1">
        <f t="array" ref="G71">INDEX([1]base!$A$2:$G$137,MATCH($B71,[1]base!$A$2:$A$137,0),COLUMN()-1)</f>
        <v>#N/A</v>
      </c>
      <c r="H71" s="37"/>
      <c r="I71" s="38">
        <f>H71-$H$23</f>
        <v>-2.2557870370370367E-2</v>
      </c>
      <c r="J71" s="39" t="e">
        <f t="shared" ref="J71" si="11">$J$19/((H71*24))</f>
        <v>#DIV/0!</v>
      </c>
      <c r="K71" s="19"/>
      <c r="L71" s="35"/>
    </row>
    <row r="72" spans="1:12" ht="21.75" hidden="1" customHeight="1" x14ac:dyDescent="0.25">
      <c r="A72" s="34"/>
      <c r="C72" s="35" t="e" cm="1">
        <f t="array" ref="C72">INDEX([1]base!$A$2:$G$137,MATCH($B72,[1]base!$A$2:$A$137,0),COLUMN()-1)</f>
        <v>#N/A</v>
      </c>
      <c r="D72" s="35" t="e" cm="1">
        <f t="array" ref="D72">INDEX([1]base!$A$2:$G$137,MATCH($B72,[1]base!$A$2:$A$137,0),COLUMN()-1)</f>
        <v>#N/A</v>
      </c>
      <c r="E72" s="35" t="e" cm="1">
        <f t="array" ref="E72">INDEX([1]base!$A$2:$G$137,MATCH($B72,[1]base!$A$2:$A$137,0),COLUMN()-1)</f>
        <v>#N/A</v>
      </c>
      <c r="F72" s="35" t="e" cm="1">
        <f t="array" ref="F72">INDEX([1]base!$A$2:$G$137,MATCH($B72,[1]base!$A$2:$A$137,0),COLUMN()-1)</f>
        <v>#N/A</v>
      </c>
      <c r="G72" s="35" t="e" cm="1">
        <f t="array" ref="G72">INDEX([1]base!$A$2:$G$137,MATCH($B72,[1]base!$A$2:$A$137,0),COLUMN()-1)</f>
        <v>#N/A</v>
      </c>
      <c r="H72" s="37"/>
      <c r="I72" s="38">
        <f>I71</f>
        <v>-2.2557870370370367E-2</v>
      </c>
      <c r="J72" s="39"/>
      <c r="K72" s="19"/>
      <c r="L72" s="35"/>
    </row>
    <row r="73" spans="1:12" ht="21.75" hidden="1" customHeight="1" x14ac:dyDescent="0.25">
      <c r="A73" s="34"/>
      <c r="B73" s="35"/>
      <c r="C73" s="35" t="e" cm="1">
        <f t="array" ref="C73">INDEX([1]base!$A$2:$G$137,MATCH($B73,[1]base!$A$2:$A$137,0),COLUMN()-1)</f>
        <v>#N/A</v>
      </c>
      <c r="D73" s="35" t="e" cm="1">
        <f t="array" ref="D73">INDEX([1]base!$A$2:$G$137,MATCH($B73,[1]base!$A$2:$A$137,0),COLUMN()-1)</f>
        <v>#N/A</v>
      </c>
      <c r="E73" s="35" t="e" cm="1">
        <f t="array" ref="E73">INDEX([1]base!$A$2:$G$137,MATCH($B73,[1]base!$A$2:$A$137,0),COLUMN()-1)</f>
        <v>#N/A</v>
      </c>
      <c r="F73" s="35" t="e" cm="1">
        <f t="array" ref="F73">INDEX([1]base!$A$2:$G$137,MATCH($B73,[1]base!$A$2:$A$137,0),COLUMN()-1)</f>
        <v>#N/A</v>
      </c>
      <c r="G73" s="35" t="e" cm="1">
        <f t="array" ref="G73">INDEX([1]base!$A$2:$G$137,MATCH($B73,[1]base!$A$2:$A$137,0),COLUMN()-1)</f>
        <v>#N/A</v>
      </c>
      <c r="H73" s="37"/>
      <c r="I73" s="38">
        <f>I71</f>
        <v>-2.2557870370370367E-2</v>
      </c>
      <c r="J73" s="39"/>
      <c r="K73" s="19"/>
      <c r="L73" s="35"/>
    </row>
    <row r="74" spans="1:12" ht="21.75" hidden="1" customHeight="1" x14ac:dyDescent="0.25">
      <c r="A74" s="34"/>
      <c r="B74" s="35"/>
      <c r="C74" s="35" t="e" cm="1">
        <f t="array" ref="C74">INDEX([1]base!$A$2:$G$137,MATCH($B74,[1]base!$A$2:$A$137,0),COLUMN()-1)</f>
        <v>#N/A</v>
      </c>
      <c r="D74" s="35" t="e" cm="1">
        <f t="array" ref="D74">INDEX([1]base!$A$2:$G$137,MATCH($B74,[1]base!$A$2:$A$137,0),COLUMN()-1)</f>
        <v>#N/A</v>
      </c>
      <c r="E74" s="35" t="e" cm="1">
        <f t="array" ref="E74">INDEX([1]base!$A$2:$G$137,MATCH($B74,[1]base!$A$2:$A$137,0),COLUMN()-1)</f>
        <v>#N/A</v>
      </c>
      <c r="F74" s="35" t="e" cm="1">
        <f t="array" ref="F74">INDEX([1]base!$A$2:$G$137,MATCH($B74,[1]base!$A$2:$A$137,0),COLUMN()-1)</f>
        <v>#N/A</v>
      </c>
      <c r="G74" s="35" t="e" cm="1">
        <f t="array" ref="G74">INDEX([1]base!$A$2:$G$137,MATCH($B74,[1]base!$A$2:$A$137,0),COLUMN()-1)</f>
        <v>#N/A</v>
      </c>
      <c r="H74" s="37"/>
      <c r="I74" s="38">
        <f>I71</f>
        <v>-2.2557870370370367E-2</v>
      </c>
      <c r="J74" s="39"/>
      <c r="K74" s="19"/>
      <c r="L74" s="35"/>
    </row>
    <row r="75" spans="1:12" ht="21.75" hidden="1" customHeight="1" x14ac:dyDescent="0.25">
      <c r="A75" s="34"/>
      <c r="B75" s="35"/>
      <c r="C75" s="35" t="e" cm="1">
        <f t="array" ref="C75">INDEX([1]base!$A$2:$G$137,MATCH($B75,[1]base!$A$2:$A$137,0),COLUMN()-1)</f>
        <v>#N/A</v>
      </c>
      <c r="D75" s="35" t="e" cm="1">
        <f t="array" ref="D75">INDEX([1]base!$A$2:$G$137,MATCH($B75,[1]base!$A$2:$A$137,0),COLUMN()-1)</f>
        <v>#N/A</v>
      </c>
      <c r="E75" s="35" t="e" cm="1">
        <f t="array" ref="E75">INDEX([1]base!$A$2:$G$137,MATCH($B75,[1]base!$A$2:$A$137,0),COLUMN()-1)</f>
        <v>#N/A</v>
      </c>
      <c r="F75" s="35" t="e" cm="1">
        <f t="array" ref="F75">INDEX([1]base!$A$2:$G$137,MATCH($B75,[1]base!$A$2:$A$137,0),COLUMN()-1)</f>
        <v>#N/A</v>
      </c>
      <c r="G75" s="35" t="e" cm="1">
        <f t="array" ref="G75">INDEX([1]base!$A$2:$G$137,MATCH($B75,[1]base!$A$2:$A$137,0),COLUMN()-1)</f>
        <v>#N/A</v>
      </c>
      <c r="H75" s="37"/>
      <c r="I75" s="38">
        <f>H75-$H$23</f>
        <v>-2.2557870370370367E-2</v>
      </c>
      <c r="J75" s="39" t="e">
        <f t="shared" ref="J75" si="12">$J$19/((H75*24))</f>
        <v>#DIV/0!</v>
      </c>
      <c r="K75" s="19"/>
      <c r="L75" s="35"/>
    </row>
    <row r="76" spans="1:12" ht="21.75" hidden="1" customHeight="1" x14ac:dyDescent="0.25">
      <c r="A76" s="34"/>
      <c r="C76" s="35" t="e" cm="1">
        <f t="array" ref="C76">INDEX([1]base!$A$2:$G$137,MATCH($B76,[1]base!$A$2:$A$137,0),COLUMN()-1)</f>
        <v>#N/A</v>
      </c>
      <c r="D76" s="35" t="e" cm="1">
        <f t="array" ref="D76">INDEX([1]base!$A$2:$G$137,MATCH($B76,[1]base!$A$2:$A$137,0),COLUMN()-1)</f>
        <v>#N/A</v>
      </c>
      <c r="E76" s="35" t="e" cm="1">
        <f t="array" ref="E76">INDEX([1]base!$A$2:$G$137,MATCH($B76,[1]base!$A$2:$A$137,0),COLUMN()-1)</f>
        <v>#N/A</v>
      </c>
      <c r="F76" s="35" t="e" cm="1">
        <f t="array" ref="F76">INDEX([1]base!$A$2:$G$137,MATCH($B76,[1]base!$A$2:$A$137,0),COLUMN()-1)</f>
        <v>#N/A</v>
      </c>
      <c r="G76" s="35" t="e" cm="1">
        <f t="array" ref="G76">INDEX([1]base!$A$2:$G$137,MATCH($B76,[1]base!$A$2:$A$137,0),COLUMN()-1)</f>
        <v>#N/A</v>
      </c>
      <c r="H76" s="37"/>
      <c r="I76" s="38">
        <f>I75</f>
        <v>-2.2557870370370367E-2</v>
      </c>
      <c r="J76" s="39"/>
      <c r="K76" s="19"/>
      <c r="L76" s="35"/>
    </row>
    <row r="77" spans="1:12" ht="21.75" hidden="1" customHeight="1" x14ac:dyDescent="0.25">
      <c r="A77" s="34"/>
      <c r="B77" s="35"/>
      <c r="C77" s="35" t="e" cm="1">
        <f t="array" ref="C77">INDEX([1]base!$A$2:$G$137,MATCH($B77,[1]base!$A$2:$A$137,0),COLUMN()-1)</f>
        <v>#N/A</v>
      </c>
      <c r="D77" s="35" t="e" cm="1">
        <f t="array" ref="D77">INDEX([1]base!$A$2:$G$137,MATCH($B77,[1]base!$A$2:$A$137,0),COLUMN()-1)</f>
        <v>#N/A</v>
      </c>
      <c r="E77" s="35" t="e" cm="1">
        <f t="array" ref="E77">INDEX([1]base!$A$2:$G$137,MATCH($B77,[1]base!$A$2:$A$137,0),COLUMN()-1)</f>
        <v>#N/A</v>
      </c>
      <c r="F77" s="35" t="e" cm="1">
        <f t="array" ref="F77">INDEX([1]base!$A$2:$G$137,MATCH($B77,[1]base!$A$2:$A$137,0),COLUMN()-1)</f>
        <v>#N/A</v>
      </c>
      <c r="G77" s="35" t="e" cm="1">
        <f t="array" ref="G77">INDEX([1]base!$A$2:$G$137,MATCH($B77,[1]base!$A$2:$A$137,0),COLUMN()-1)</f>
        <v>#N/A</v>
      </c>
      <c r="H77" s="37"/>
      <c r="I77" s="38">
        <f>I75</f>
        <v>-2.2557870370370367E-2</v>
      </c>
      <c r="J77" s="39"/>
      <c r="K77" s="19"/>
      <c r="L77" s="35"/>
    </row>
    <row r="78" spans="1:12" ht="21.75" hidden="1" customHeight="1" x14ac:dyDescent="0.25">
      <c r="A78" s="34"/>
      <c r="B78" s="35"/>
      <c r="C78" s="35" t="e" cm="1">
        <f t="array" ref="C78">INDEX([1]base!$A$2:$G$137,MATCH($B78,[1]base!$A$2:$A$137,0),COLUMN()-1)</f>
        <v>#N/A</v>
      </c>
      <c r="D78" s="35" t="e" cm="1">
        <f t="array" ref="D78">INDEX([1]base!$A$2:$G$137,MATCH($B78,[1]base!$A$2:$A$137,0),COLUMN()-1)</f>
        <v>#N/A</v>
      </c>
      <c r="E78" s="35" t="e" cm="1">
        <f t="array" ref="E78">INDEX([1]base!$A$2:$G$137,MATCH($B78,[1]base!$A$2:$A$137,0),COLUMN()-1)</f>
        <v>#N/A</v>
      </c>
      <c r="F78" s="35" t="e" cm="1">
        <f t="array" ref="F78">INDEX([1]base!$A$2:$G$137,MATCH($B78,[1]base!$A$2:$A$137,0),COLUMN()-1)</f>
        <v>#N/A</v>
      </c>
      <c r="G78" s="35" t="e" cm="1">
        <f t="array" ref="G78">INDEX([1]base!$A$2:$G$137,MATCH($B78,[1]base!$A$2:$A$137,0),COLUMN()-1)</f>
        <v>#N/A</v>
      </c>
      <c r="H78" s="37"/>
      <c r="I78" s="38">
        <f>I75</f>
        <v>-2.2557870370370367E-2</v>
      </c>
      <c r="J78" s="39"/>
      <c r="K78" s="19"/>
      <c r="L78" s="35"/>
    </row>
    <row r="79" spans="1:12" ht="21.75" hidden="1" customHeight="1" x14ac:dyDescent="0.25">
      <c r="A79" s="34"/>
      <c r="B79" s="35"/>
      <c r="C79" s="35" t="e" cm="1">
        <f t="array" ref="C79">INDEX([1]base!$A$2:$G$137,MATCH($B79,[1]base!$A$2:$A$137,0),COLUMN()-1)</f>
        <v>#N/A</v>
      </c>
      <c r="D79" s="35" t="e" cm="1">
        <f t="array" ref="D79">INDEX([1]base!$A$2:$G$137,MATCH($B79,[1]base!$A$2:$A$137,0),COLUMN()-1)</f>
        <v>#N/A</v>
      </c>
      <c r="E79" s="35" t="e" cm="1">
        <f t="array" ref="E79">INDEX([1]base!$A$2:$G$137,MATCH($B79,[1]base!$A$2:$A$137,0),COLUMN()-1)</f>
        <v>#N/A</v>
      </c>
      <c r="F79" s="35" t="e" cm="1">
        <f t="array" ref="F79">INDEX([1]base!$A$2:$G$137,MATCH($B79,[1]base!$A$2:$A$137,0),COLUMN()-1)</f>
        <v>#N/A</v>
      </c>
      <c r="G79" s="35" t="e" cm="1">
        <f t="array" ref="G79">INDEX([1]base!$A$2:$G$137,MATCH($B79,[1]base!$A$2:$A$137,0),COLUMN()-1)</f>
        <v>#N/A</v>
      </c>
      <c r="H79" s="37"/>
      <c r="I79" s="38">
        <f>H79-$H$23</f>
        <v>-2.2557870370370367E-2</v>
      </c>
      <c r="J79" s="39" t="e">
        <f t="shared" ref="J79" si="13">$J$19/((H79*24))</f>
        <v>#DIV/0!</v>
      </c>
      <c r="K79" s="19"/>
      <c r="L79" s="35"/>
    </row>
    <row r="80" spans="1:12" ht="21.75" hidden="1" customHeight="1" x14ac:dyDescent="0.25">
      <c r="A80" s="34"/>
      <c r="C80" s="35" t="e" cm="1">
        <f t="array" ref="C80">INDEX([1]base!$A$2:$G$137,MATCH($B80,[1]base!$A$2:$A$137,0),COLUMN()-1)</f>
        <v>#N/A</v>
      </c>
      <c r="D80" s="35" t="e" cm="1">
        <f t="array" ref="D80">INDEX([1]base!$A$2:$G$137,MATCH($B80,[1]base!$A$2:$A$137,0),COLUMN()-1)</f>
        <v>#N/A</v>
      </c>
      <c r="E80" s="35" t="e" cm="1">
        <f t="array" ref="E80">INDEX([1]base!$A$2:$G$137,MATCH($B80,[1]base!$A$2:$A$137,0),COLUMN()-1)</f>
        <v>#N/A</v>
      </c>
      <c r="F80" s="35" t="e" cm="1">
        <f t="array" ref="F80">INDEX([1]base!$A$2:$G$137,MATCH($B80,[1]base!$A$2:$A$137,0),COLUMN()-1)</f>
        <v>#N/A</v>
      </c>
      <c r="G80" s="35" t="e" cm="1">
        <f t="array" ref="G80">INDEX([1]base!$A$2:$G$137,MATCH($B80,[1]base!$A$2:$A$137,0),COLUMN()-1)</f>
        <v>#N/A</v>
      </c>
      <c r="H80" s="37"/>
      <c r="I80" s="38">
        <f>I79</f>
        <v>-2.2557870370370367E-2</v>
      </c>
      <c r="J80" s="39"/>
      <c r="K80" s="19"/>
      <c r="L80" s="35"/>
    </row>
    <row r="81" spans="1:12" ht="21.75" hidden="1" customHeight="1" x14ac:dyDescent="0.25">
      <c r="A81" s="34"/>
      <c r="B81" s="35"/>
      <c r="C81" s="35" t="e" cm="1">
        <f t="array" ref="C81">INDEX([1]base!$A$2:$G$137,MATCH($B81,[1]base!$A$2:$A$137,0),COLUMN()-1)</f>
        <v>#N/A</v>
      </c>
      <c r="D81" s="35" t="e" cm="1">
        <f t="array" ref="D81">INDEX([1]base!$A$2:$G$137,MATCH($B81,[1]base!$A$2:$A$137,0),COLUMN()-1)</f>
        <v>#N/A</v>
      </c>
      <c r="E81" s="35" t="e" cm="1">
        <f t="array" ref="E81">INDEX([1]base!$A$2:$G$137,MATCH($B81,[1]base!$A$2:$A$137,0),COLUMN()-1)</f>
        <v>#N/A</v>
      </c>
      <c r="F81" s="35" t="e" cm="1">
        <f t="array" ref="F81">INDEX([1]base!$A$2:$G$137,MATCH($B81,[1]base!$A$2:$A$137,0),COLUMN()-1)</f>
        <v>#N/A</v>
      </c>
      <c r="G81" s="35" t="e" cm="1">
        <f t="array" ref="G81">INDEX([1]base!$A$2:$G$137,MATCH($B81,[1]base!$A$2:$A$137,0),COLUMN()-1)</f>
        <v>#N/A</v>
      </c>
      <c r="H81" s="37"/>
      <c r="I81" s="38">
        <f>I79</f>
        <v>-2.2557870370370367E-2</v>
      </c>
      <c r="J81" s="39"/>
      <c r="K81" s="19"/>
      <c r="L81" s="35"/>
    </row>
    <row r="82" spans="1:12" ht="21.75" hidden="1" customHeight="1" x14ac:dyDescent="0.25">
      <c r="A82" s="34"/>
      <c r="B82" s="35"/>
      <c r="C82" s="35" t="e" cm="1">
        <f t="array" ref="C82">INDEX([1]base!$A$2:$G$137,MATCH($B82,[1]base!$A$2:$A$137,0),COLUMN()-1)</f>
        <v>#N/A</v>
      </c>
      <c r="D82" s="35" t="e" cm="1">
        <f t="array" ref="D82">INDEX([1]base!$A$2:$G$137,MATCH($B82,[1]base!$A$2:$A$137,0),COLUMN()-1)</f>
        <v>#N/A</v>
      </c>
      <c r="E82" s="35" t="e" cm="1">
        <f t="array" ref="E82">INDEX([1]base!$A$2:$G$137,MATCH($B82,[1]base!$A$2:$A$137,0),COLUMN()-1)</f>
        <v>#N/A</v>
      </c>
      <c r="F82" s="35" t="e" cm="1">
        <f t="array" ref="F82">INDEX([1]base!$A$2:$G$137,MATCH($B82,[1]base!$A$2:$A$137,0),COLUMN()-1)</f>
        <v>#N/A</v>
      </c>
      <c r="G82" s="35" t="e" cm="1">
        <f t="array" ref="G82">INDEX([1]base!$A$2:$G$137,MATCH($B82,[1]base!$A$2:$A$137,0),COLUMN()-1)</f>
        <v>#N/A</v>
      </c>
      <c r="H82" s="37"/>
      <c r="I82" s="38">
        <f>I79</f>
        <v>-2.2557870370370367E-2</v>
      </c>
      <c r="J82" s="39"/>
      <c r="K82" s="19"/>
      <c r="L82" s="35"/>
    </row>
    <row r="83" spans="1:12" ht="21.75" hidden="1" customHeight="1" x14ac:dyDescent="0.25">
      <c r="A83" s="34"/>
      <c r="B83" s="35"/>
      <c r="C83" s="35" t="e" cm="1">
        <f t="array" ref="C83">INDEX([1]base!$A$2:$G$137,MATCH($B83,[1]base!$A$2:$A$137,0),COLUMN()-1)</f>
        <v>#N/A</v>
      </c>
      <c r="D83" s="35" t="e" cm="1">
        <f t="array" ref="D83">INDEX([1]base!$A$2:$G$137,MATCH($B83,[1]base!$A$2:$A$137,0),COLUMN()-1)</f>
        <v>#N/A</v>
      </c>
      <c r="E83" s="35" t="e" cm="1">
        <f t="array" ref="E83">INDEX([1]base!$A$2:$G$137,MATCH($B83,[1]base!$A$2:$A$137,0),COLUMN()-1)</f>
        <v>#N/A</v>
      </c>
      <c r="F83" s="35" t="e" cm="1">
        <f t="array" ref="F83">INDEX([1]base!$A$2:$G$137,MATCH($B83,[1]base!$A$2:$A$137,0),COLUMN()-1)</f>
        <v>#N/A</v>
      </c>
      <c r="G83" s="35" t="e" cm="1">
        <f t="array" ref="G83">INDEX([1]base!$A$2:$G$137,MATCH($B83,[1]base!$A$2:$A$137,0),COLUMN()-1)</f>
        <v>#N/A</v>
      </c>
      <c r="H83" s="37"/>
      <c r="I83" s="38">
        <f>H83-$H$23</f>
        <v>-2.2557870370370367E-2</v>
      </c>
      <c r="J83" s="39" t="e">
        <f>$J$19/((H83*24))</f>
        <v>#DIV/0!</v>
      </c>
      <c r="K83" s="19"/>
      <c r="L83" s="35"/>
    </row>
    <row r="84" spans="1:12" ht="21.75" hidden="1" customHeight="1" x14ac:dyDescent="0.25">
      <c r="A84" s="34"/>
      <c r="C84" s="35" t="e" cm="1">
        <f t="array" ref="C84">INDEX([1]base!$A$2:$G$137,MATCH($B84,[1]base!$A$2:$A$137,0),COLUMN()-1)</f>
        <v>#N/A</v>
      </c>
      <c r="D84" s="35" t="e" cm="1">
        <f t="array" ref="D84">INDEX([1]base!$A$2:$G$137,MATCH($B84,[1]base!$A$2:$A$137,0),COLUMN()-1)</f>
        <v>#N/A</v>
      </c>
      <c r="E84" s="35" t="e" cm="1">
        <f t="array" ref="E84">INDEX([1]base!$A$2:$G$137,MATCH($B84,[1]base!$A$2:$A$137,0),COLUMN()-1)</f>
        <v>#N/A</v>
      </c>
      <c r="F84" s="35" t="e" cm="1">
        <f t="array" ref="F84">INDEX([1]base!$A$2:$G$137,MATCH($B84,[1]base!$A$2:$A$137,0),COLUMN()-1)</f>
        <v>#N/A</v>
      </c>
      <c r="G84" s="35" t="e" cm="1">
        <f t="array" ref="G84">INDEX([1]base!$A$2:$G$137,MATCH($B84,[1]base!$A$2:$A$137,0),COLUMN()-1)</f>
        <v>#N/A</v>
      </c>
      <c r="H84" s="37"/>
      <c r="I84" s="38">
        <f>I83</f>
        <v>-2.2557870370370367E-2</v>
      </c>
      <c r="J84" s="39"/>
      <c r="K84" s="19"/>
      <c r="L84" s="35"/>
    </row>
    <row r="85" spans="1:12" ht="21.75" hidden="1" customHeight="1" x14ac:dyDescent="0.25">
      <c r="A85" s="34"/>
      <c r="B85" s="35"/>
      <c r="C85" s="35" t="e" cm="1">
        <f t="array" ref="C85">INDEX([1]base!$A$2:$G$137,MATCH($B85,[1]base!$A$2:$A$137,0),COLUMN()-1)</f>
        <v>#N/A</v>
      </c>
      <c r="D85" s="35" t="e" cm="1">
        <f t="array" ref="D85">INDEX([1]base!$A$2:$G$137,MATCH($B85,[1]base!$A$2:$A$137,0),COLUMN()-1)</f>
        <v>#N/A</v>
      </c>
      <c r="E85" s="35" t="e" cm="1">
        <f t="array" ref="E85">INDEX([1]base!$A$2:$G$137,MATCH($B85,[1]base!$A$2:$A$137,0),COLUMN()-1)</f>
        <v>#N/A</v>
      </c>
      <c r="F85" s="35" t="e" cm="1">
        <f t="array" ref="F85">INDEX([1]base!$A$2:$G$137,MATCH($B85,[1]base!$A$2:$A$137,0),COLUMN()-1)</f>
        <v>#N/A</v>
      </c>
      <c r="G85" s="35" t="e" cm="1">
        <f t="array" ref="G85">INDEX([1]base!$A$2:$G$137,MATCH($B85,[1]base!$A$2:$A$137,0),COLUMN()-1)</f>
        <v>#N/A</v>
      </c>
      <c r="H85" s="37"/>
      <c r="I85" s="38">
        <f>I83</f>
        <v>-2.2557870370370367E-2</v>
      </c>
      <c r="J85" s="39"/>
      <c r="K85" s="19"/>
      <c r="L85" s="35"/>
    </row>
    <row r="86" spans="1:12" ht="21.75" hidden="1" customHeight="1" x14ac:dyDescent="0.25">
      <c r="A86" s="34"/>
      <c r="B86" s="35"/>
      <c r="C86" s="35" t="e" cm="1">
        <f t="array" ref="C86">INDEX([1]base!$A$2:$G$137,MATCH($B86,[1]base!$A$2:$A$137,0),COLUMN()-1)</f>
        <v>#N/A</v>
      </c>
      <c r="D86" s="35" t="e" cm="1">
        <f t="array" ref="D86">INDEX([1]base!$A$2:$G$137,MATCH($B86,[1]base!$A$2:$A$137,0),COLUMN()-1)</f>
        <v>#N/A</v>
      </c>
      <c r="E86" s="35" t="e" cm="1">
        <f t="array" ref="E86">INDEX([1]base!$A$2:$G$137,MATCH($B86,[1]base!$A$2:$A$137,0),COLUMN()-1)</f>
        <v>#N/A</v>
      </c>
      <c r="F86" s="35" t="e" cm="1">
        <f t="array" ref="F86">INDEX([1]base!$A$2:$G$137,MATCH($B86,[1]base!$A$2:$A$137,0),COLUMN()-1)</f>
        <v>#N/A</v>
      </c>
      <c r="G86" s="35" t="e" cm="1">
        <f t="array" ref="G86">INDEX([1]base!$A$2:$G$137,MATCH($B86,[1]base!$A$2:$A$137,0),COLUMN()-1)</f>
        <v>#N/A</v>
      </c>
      <c r="H86" s="37"/>
      <c r="I86" s="38">
        <f>I83</f>
        <v>-2.2557870370370367E-2</v>
      </c>
      <c r="J86" s="39"/>
      <c r="K86" s="19"/>
      <c r="L86" s="35"/>
    </row>
    <row r="87" spans="1:12" ht="21.75" hidden="1" customHeight="1" x14ac:dyDescent="0.25">
      <c r="A87" s="34"/>
      <c r="B87" s="35"/>
      <c r="C87" s="35" t="e" cm="1">
        <f t="array" ref="C87">INDEX([1]base!$A$2:$G$137,MATCH($B87,[1]base!$A$2:$A$137,0),COLUMN()-1)</f>
        <v>#N/A</v>
      </c>
      <c r="D87" s="35" t="e" cm="1">
        <f t="array" ref="D87">INDEX([1]base!$A$2:$G$137,MATCH($B87,[1]base!$A$2:$A$137,0),COLUMN()-1)</f>
        <v>#N/A</v>
      </c>
      <c r="E87" s="35" t="e" cm="1">
        <f t="array" ref="E87">INDEX([1]base!$A$2:$G$137,MATCH($B87,[1]base!$A$2:$A$137,0),COLUMN()-1)</f>
        <v>#N/A</v>
      </c>
      <c r="F87" s="35" t="e" cm="1">
        <f t="array" ref="F87">INDEX([1]base!$A$2:$G$137,MATCH($B87,[1]base!$A$2:$A$137,0),COLUMN()-1)</f>
        <v>#N/A</v>
      </c>
      <c r="G87" s="35" t="e" cm="1">
        <f t="array" ref="G87">INDEX([1]base!$A$2:$G$137,MATCH($B87,[1]base!$A$2:$A$137,0),COLUMN()-1)</f>
        <v>#N/A</v>
      </c>
      <c r="H87" s="37"/>
      <c r="I87" s="38" t="s">
        <v>4</v>
      </c>
      <c r="J87" s="39" t="s">
        <v>4</v>
      </c>
      <c r="K87" s="19"/>
      <c r="L87" s="35"/>
    </row>
    <row r="88" spans="1:12" ht="21.75" hidden="1" customHeight="1" x14ac:dyDescent="0.25">
      <c r="A88" s="34"/>
      <c r="C88" s="35" t="e" cm="1">
        <f t="array" ref="C88">INDEX([1]base!$A$2:$G$137,MATCH($B88,[1]base!$A$2:$A$137,0),COLUMN()-1)</f>
        <v>#N/A</v>
      </c>
      <c r="D88" s="35" t="e" cm="1">
        <f t="array" ref="D88">INDEX([1]base!$A$2:$G$137,MATCH($B88,[1]base!$A$2:$A$137,0),COLUMN()-1)</f>
        <v>#N/A</v>
      </c>
      <c r="E88" s="35" t="e" cm="1">
        <f t="array" ref="E88">INDEX([1]base!$A$2:$G$137,MATCH($B88,[1]base!$A$2:$A$137,0),COLUMN()-1)</f>
        <v>#N/A</v>
      </c>
      <c r="F88" s="35" t="e" cm="1">
        <f t="array" ref="F88">INDEX([1]base!$A$2:$G$137,MATCH($B88,[1]base!$A$2:$A$137,0),COLUMN()-1)</f>
        <v>#N/A</v>
      </c>
      <c r="G88" s="35" t="e" cm="1">
        <f t="array" ref="G88">INDEX([1]base!$A$2:$G$137,MATCH($B88,[1]base!$A$2:$A$137,0),COLUMN()-1)</f>
        <v>#N/A</v>
      </c>
      <c r="H88" s="37"/>
      <c r="I88" s="38" t="str">
        <f>I87</f>
        <v/>
      </c>
      <c r="J88" s="39" t="str">
        <f>J87</f>
        <v/>
      </c>
      <c r="K88" s="19"/>
      <c r="L88" s="35"/>
    </row>
    <row r="89" spans="1:12" ht="21.75" hidden="1" customHeight="1" x14ac:dyDescent="0.25">
      <c r="A89" s="34"/>
      <c r="B89" s="35"/>
      <c r="C89" s="35" t="e" cm="1">
        <f t="array" ref="C89">INDEX([1]base!$A$2:$G$137,MATCH($B89,[1]base!$A$2:$A$137,0),COLUMN()-1)</f>
        <v>#N/A</v>
      </c>
      <c r="D89" s="35" t="e" cm="1">
        <f t="array" ref="D89">INDEX([1]base!$A$2:$G$137,MATCH($B89,[1]base!$A$2:$A$137,0),COLUMN()-1)</f>
        <v>#N/A</v>
      </c>
      <c r="E89" s="35" t="e" cm="1">
        <f t="array" ref="E89">INDEX([1]base!$A$2:$G$137,MATCH($B89,[1]base!$A$2:$A$137,0),COLUMN()-1)</f>
        <v>#N/A</v>
      </c>
      <c r="F89" s="35" t="e" cm="1">
        <f t="array" ref="F89">INDEX([1]base!$A$2:$G$137,MATCH($B89,[1]base!$A$2:$A$137,0),COLUMN()-1)</f>
        <v>#N/A</v>
      </c>
      <c r="G89" s="35" t="e" cm="1">
        <f t="array" ref="G89">INDEX([1]base!$A$2:$G$137,MATCH($B89,[1]base!$A$2:$A$137,0),COLUMN()-1)</f>
        <v>#N/A</v>
      </c>
      <c r="H89" s="37"/>
      <c r="I89" s="38" t="str">
        <f>I87</f>
        <v/>
      </c>
      <c r="J89" s="39" t="str">
        <f>J87</f>
        <v/>
      </c>
      <c r="K89" s="19"/>
      <c r="L89" s="35"/>
    </row>
    <row r="90" spans="1:12" ht="21.75" hidden="1" customHeight="1" x14ac:dyDescent="0.25">
      <c r="A90" s="34"/>
      <c r="B90" s="35"/>
      <c r="C90" s="35" t="e" cm="1">
        <f t="array" ref="C90">INDEX([1]base!$A$2:$G$137,MATCH($B90,[1]base!$A$2:$A$137,0),COLUMN()-1)</f>
        <v>#N/A</v>
      </c>
      <c r="D90" s="35" t="e" cm="1">
        <f t="array" ref="D90">INDEX([1]base!$A$2:$G$137,MATCH($B90,[1]base!$A$2:$A$137,0),COLUMN()-1)</f>
        <v>#N/A</v>
      </c>
      <c r="E90" s="35" t="e" cm="1">
        <f t="array" ref="E90">INDEX([1]base!$A$2:$G$137,MATCH($B90,[1]base!$A$2:$A$137,0),COLUMN()-1)</f>
        <v>#N/A</v>
      </c>
      <c r="F90" s="35" t="e" cm="1">
        <f t="array" ref="F90">INDEX([1]base!$A$2:$G$137,MATCH($B90,[1]base!$A$2:$A$137,0),COLUMN()-1)</f>
        <v>#N/A</v>
      </c>
      <c r="G90" s="35" t="e" cm="1">
        <f t="array" ref="G90">INDEX([1]base!$A$2:$G$137,MATCH($B90,[1]base!$A$2:$A$137,0),COLUMN()-1)</f>
        <v>#N/A</v>
      </c>
      <c r="H90" s="37"/>
      <c r="I90" s="38" t="str">
        <f>I87</f>
        <v/>
      </c>
      <c r="J90" s="39" t="str">
        <f>J87</f>
        <v/>
      </c>
      <c r="K90" s="19"/>
      <c r="L90" s="35"/>
    </row>
    <row r="91" spans="1:12" ht="21.75" hidden="1" customHeight="1" x14ac:dyDescent="0.25">
      <c r="A91" s="34"/>
      <c r="B91" s="35"/>
      <c r="C91" s="35" t="e" cm="1">
        <f t="array" ref="C91">INDEX([1]base!$A$2:$G$137,MATCH($B91,[1]base!$A$2:$A$137,0),COLUMN()-1)</f>
        <v>#N/A</v>
      </c>
      <c r="D91" s="35" t="e" cm="1">
        <f t="array" ref="D91">INDEX([1]base!$A$2:$G$137,MATCH($B91,[1]base!$A$2:$A$137,0),COLUMN()-1)</f>
        <v>#N/A</v>
      </c>
      <c r="E91" s="35" t="e" cm="1">
        <f t="array" ref="E91">INDEX([1]base!$A$2:$G$137,MATCH($B91,[1]base!$A$2:$A$137,0),COLUMN()-1)</f>
        <v>#N/A</v>
      </c>
      <c r="F91" s="35" t="e" cm="1">
        <f t="array" ref="F91">INDEX([1]base!$A$2:$G$137,MATCH($B91,[1]base!$A$2:$A$137,0),COLUMN()-1)</f>
        <v>#N/A</v>
      </c>
      <c r="G91" s="35" t="e" cm="1">
        <f t="array" ref="G91">INDEX([1]base!$A$2:$G$137,MATCH($B91,[1]base!$A$2:$A$137,0),COLUMN()-1)</f>
        <v>#N/A</v>
      </c>
      <c r="H91" s="37"/>
      <c r="I91" s="38" t="s">
        <v>4</v>
      </c>
      <c r="J91" s="39" t="s">
        <v>4</v>
      </c>
      <c r="K91" s="19"/>
      <c r="L91" s="35"/>
    </row>
    <row r="92" spans="1:12" ht="21.75" hidden="1" customHeight="1" x14ac:dyDescent="0.25">
      <c r="A92" s="34"/>
      <c r="C92" s="35" t="e" cm="1">
        <f t="array" ref="C92">INDEX([1]base!$A$2:$G$137,MATCH($B92,[1]base!$A$2:$A$137,0),COLUMN()-1)</f>
        <v>#N/A</v>
      </c>
      <c r="D92" s="35" t="e" cm="1">
        <f t="array" ref="D92">INDEX([1]base!$A$2:$G$137,MATCH($B92,[1]base!$A$2:$A$137,0),COLUMN()-1)</f>
        <v>#N/A</v>
      </c>
      <c r="E92" s="35" t="e" cm="1">
        <f t="array" ref="E92">INDEX([1]base!$A$2:$G$137,MATCH($B92,[1]base!$A$2:$A$137,0),COLUMN()-1)</f>
        <v>#N/A</v>
      </c>
      <c r="F92" s="35" t="e" cm="1">
        <f t="array" ref="F92">INDEX([1]base!$A$2:$G$137,MATCH($B92,[1]base!$A$2:$A$137,0),COLUMN()-1)</f>
        <v>#N/A</v>
      </c>
      <c r="G92" s="35" t="e" cm="1">
        <f t="array" ref="G92">INDEX([1]base!$A$2:$G$137,MATCH($B92,[1]base!$A$2:$A$137,0),COLUMN()-1)</f>
        <v>#N/A</v>
      </c>
      <c r="H92" s="37"/>
      <c r="I92" s="38" t="s">
        <v>4</v>
      </c>
      <c r="J92" s="39" t="s">
        <v>4</v>
      </c>
      <c r="K92" s="19"/>
      <c r="L92" s="35"/>
    </row>
    <row r="93" spans="1:12" ht="21.75" hidden="1" customHeight="1" x14ac:dyDescent="0.25">
      <c r="A93" s="34"/>
      <c r="B93" s="35"/>
      <c r="C93" s="35" t="e" cm="1">
        <f t="array" ref="C93">INDEX([1]base!$A$2:$G$137,MATCH($B93,[1]base!$A$2:$A$137,0),COLUMN()-1)</f>
        <v>#N/A</v>
      </c>
      <c r="D93" s="35" t="e" cm="1">
        <f t="array" ref="D93">INDEX([1]base!$A$2:$G$137,MATCH($B93,[1]base!$A$2:$A$137,0),COLUMN()-1)</f>
        <v>#N/A</v>
      </c>
      <c r="E93" s="35" t="e" cm="1">
        <f t="array" ref="E93">INDEX([1]base!$A$2:$G$137,MATCH($B93,[1]base!$A$2:$A$137,0),COLUMN()-1)</f>
        <v>#N/A</v>
      </c>
      <c r="F93" s="35" t="e" cm="1">
        <f t="array" ref="F93">INDEX([1]base!$A$2:$G$137,MATCH($B93,[1]base!$A$2:$A$137,0),COLUMN()-1)</f>
        <v>#N/A</v>
      </c>
      <c r="G93" s="35" t="e" cm="1">
        <f t="array" ref="G93">INDEX([1]base!$A$2:$G$137,MATCH($B93,[1]base!$A$2:$A$137,0),COLUMN()-1)</f>
        <v>#N/A</v>
      </c>
      <c r="H93" s="37"/>
      <c r="I93" s="38" t="s">
        <v>4</v>
      </c>
      <c r="J93" s="39" t="s">
        <v>4</v>
      </c>
      <c r="K93" s="19"/>
      <c r="L93" s="35"/>
    </row>
    <row r="94" spans="1:12" ht="21.75" hidden="1" customHeight="1" x14ac:dyDescent="0.25">
      <c r="A94" s="34"/>
      <c r="B94" s="35"/>
      <c r="C94" s="35" t="e" cm="1">
        <f t="array" ref="C94">INDEX([1]base!$A$2:$G$137,MATCH($B94,[1]base!$A$2:$A$137,0),COLUMN()-1)</f>
        <v>#N/A</v>
      </c>
      <c r="D94" s="35" t="e" cm="1">
        <f t="array" ref="D94">INDEX([1]base!$A$2:$G$137,MATCH($B94,[1]base!$A$2:$A$137,0),COLUMN()-1)</f>
        <v>#N/A</v>
      </c>
      <c r="E94" s="35" t="e" cm="1">
        <f t="array" ref="E94">INDEX([1]base!$A$2:$G$137,MATCH($B94,[1]base!$A$2:$A$137,0),COLUMN()-1)</f>
        <v>#N/A</v>
      </c>
      <c r="F94" s="35" t="e" cm="1">
        <f t="array" ref="F94">INDEX([1]base!$A$2:$G$137,MATCH($B94,[1]base!$A$2:$A$137,0),COLUMN()-1)</f>
        <v>#N/A</v>
      </c>
      <c r="G94" s="35" t="e" cm="1">
        <f t="array" ref="G94">INDEX([1]base!$A$2:$G$137,MATCH($B94,[1]base!$A$2:$A$137,0),COLUMN()-1)</f>
        <v>#N/A</v>
      </c>
      <c r="H94" s="37"/>
      <c r="I94" s="38" t="s">
        <v>4</v>
      </c>
      <c r="J94" s="39" t="s">
        <v>4</v>
      </c>
      <c r="K94" s="19"/>
      <c r="L94" s="35"/>
    </row>
    <row r="95" spans="1:12" ht="21.75" hidden="1" customHeight="1" x14ac:dyDescent="0.25">
      <c r="A95" s="34"/>
      <c r="B95" s="35"/>
      <c r="C95" s="35" t="e" cm="1">
        <f t="array" ref="C95">INDEX([1]base!$A$2:$G$137,MATCH($B95,[1]base!$A$2:$A$137,0),COLUMN()-1)</f>
        <v>#N/A</v>
      </c>
      <c r="D95" s="35" t="e" cm="1">
        <f t="array" ref="D95">INDEX([1]base!$A$2:$G$137,MATCH($B95,[1]base!$A$2:$A$137,0),COLUMN()-1)</f>
        <v>#N/A</v>
      </c>
      <c r="E95" s="35" t="e" cm="1">
        <f t="array" ref="E95">INDEX([1]base!$A$2:$G$137,MATCH($B95,[1]base!$A$2:$A$137,0),COLUMN()-1)</f>
        <v>#N/A</v>
      </c>
      <c r="F95" s="35" t="e" cm="1">
        <f t="array" ref="F95">INDEX([1]base!$A$2:$G$137,MATCH($B95,[1]base!$A$2:$A$137,0),COLUMN()-1)</f>
        <v>#N/A</v>
      </c>
      <c r="G95" s="35" t="e" cm="1">
        <f t="array" ref="G95">INDEX([1]base!$A$2:$G$137,MATCH($B95,[1]base!$A$2:$A$137,0),COLUMN()-1)</f>
        <v>#N/A</v>
      </c>
      <c r="H95" s="37"/>
      <c r="I95" s="38" t="s">
        <v>4</v>
      </c>
      <c r="J95" s="39" t="s">
        <v>4</v>
      </c>
      <c r="K95" s="19"/>
      <c r="L95" s="35"/>
    </row>
    <row r="96" spans="1:12" ht="21.75" hidden="1" customHeight="1" x14ac:dyDescent="0.25">
      <c r="A96" s="34"/>
      <c r="C96" s="35" t="e" cm="1">
        <f t="array" ref="C96">INDEX([1]base!$A$2:$G$137,MATCH($B96,[1]base!$A$2:$A$137,0),COLUMN()-1)</f>
        <v>#N/A</v>
      </c>
      <c r="D96" s="35" t="e" cm="1">
        <f t="array" ref="D96">INDEX([1]base!$A$2:$G$137,MATCH($B96,[1]base!$A$2:$A$137,0),COLUMN()-1)</f>
        <v>#N/A</v>
      </c>
      <c r="E96" s="35" t="e" cm="1">
        <f t="array" ref="E96">INDEX([1]base!$A$2:$G$137,MATCH($B96,[1]base!$A$2:$A$137,0),COLUMN()-1)</f>
        <v>#N/A</v>
      </c>
      <c r="F96" s="35" t="e" cm="1">
        <f t="array" ref="F96">INDEX([1]base!$A$2:$G$137,MATCH($B96,[1]base!$A$2:$A$137,0),COLUMN()-1)</f>
        <v>#N/A</v>
      </c>
      <c r="G96" s="35" t="e" cm="1">
        <f t="array" ref="G96">INDEX([1]base!$A$2:$G$137,MATCH($B96,[1]base!$A$2:$A$137,0),COLUMN()-1)</f>
        <v>#N/A</v>
      </c>
      <c r="H96" s="37"/>
      <c r="I96" s="38" t="s">
        <v>4</v>
      </c>
      <c r="J96" s="39" t="s">
        <v>4</v>
      </c>
      <c r="K96" s="19"/>
      <c r="L96" s="35"/>
    </row>
    <row r="97" spans="1:12" ht="21.75" hidden="1" customHeight="1" x14ac:dyDescent="0.25">
      <c r="A97" s="34"/>
      <c r="B97" s="35"/>
      <c r="C97" s="35" t="e" cm="1">
        <f t="array" ref="C97">INDEX([1]base!$A$2:$G$137,MATCH($B97,[1]base!$A$2:$A$137,0),COLUMN()-1)</f>
        <v>#N/A</v>
      </c>
      <c r="D97" s="35" t="e" cm="1">
        <f t="array" ref="D97">INDEX([1]base!$A$2:$G$137,MATCH($B97,[1]base!$A$2:$A$137,0),COLUMN()-1)</f>
        <v>#N/A</v>
      </c>
      <c r="E97" s="35" t="e" cm="1">
        <f t="array" ref="E97">INDEX([1]base!$A$2:$G$137,MATCH($B97,[1]base!$A$2:$A$137,0),COLUMN()-1)</f>
        <v>#N/A</v>
      </c>
      <c r="F97" s="35" t="e" cm="1">
        <f t="array" ref="F97">INDEX([1]base!$A$2:$G$137,MATCH($B97,[1]base!$A$2:$A$137,0),COLUMN()-1)</f>
        <v>#N/A</v>
      </c>
      <c r="G97" s="35" t="e" cm="1">
        <f t="array" ref="G97">INDEX([1]base!$A$2:$G$137,MATCH($B97,[1]base!$A$2:$A$137,0),COLUMN()-1)</f>
        <v>#N/A</v>
      </c>
      <c r="H97" s="37"/>
      <c r="I97" s="38" t="s">
        <v>4</v>
      </c>
      <c r="J97" s="39" t="s">
        <v>4</v>
      </c>
      <c r="K97" s="19"/>
      <c r="L97" s="35"/>
    </row>
    <row r="98" spans="1:12" ht="21.75" hidden="1" customHeight="1" x14ac:dyDescent="0.25">
      <c r="A98" s="34"/>
      <c r="B98" s="35"/>
      <c r="C98" s="35" t="e" cm="1">
        <f t="array" ref="C98">INDEX([1]base!$A$2:$G$137,MATCH($B98,[1]base!$A$2:$A$137,0),COLUMN()-1)</f>
        <v>#N/A</v>
      </c>
      <c r="D98" s="35" t="e" cm="1">
        <f t="array" ref="D98">INDEX([1]base!$A$2:$G$137,MATCH($B98,[1]base!$A$2:$A$137,0),COLUMN()-1)</f>
        <v>#N/A</v>
      </c>
      <c r="E98" s="35" t="e" cm="1">
        <f t="array" ref="E98">INDEX([1]base!$A$2:$G$137,MATCH($B98,[1]base!$A$2:$A$137,0),COLUMN()-1)</f>
        <v>#N/A</v>
      </c>
      <c r="F98" s="35" t="e" cm="1">
        <f t="array" ref="F98">INDEX([1]base!$A$2:$G$137,MATCH($B98,[1]base!$A$2:$A$137,0),COLUMN()-1)</f>
        <v>#N/A</v>
      </c>
      <c r="G98" s="35" t="e" cm="1">
        <f t="array" ref="G98">INDEX([1]base!$A$2:$G$137,MATCH($B98,[1]base!$A$2:$A$137,0),COLUMN()-1)</f>
        <v>#N/A</v>
      </c>
      <c r="H98" s="37"/>
      <c r="I98" s="38" t="s">
        <v>4</v>
      </c>
      <c r="J98" s="39" t="s">
        <v>4</v>
      </c>
      <c r="K98" s="19"/>
      <c r="L98" s="35"/>
    </row>
    <row r="99" spans="1:12" ht="21.75" hidden="1" customHeight="1" x14ac:dyDescent="0.25">
      <c r="A99" s="34"/>
      <c r="B99" s="35"/>
      <c r="C99" s="35" t="e" cm="1">
        <f t="array" ref="C99">INDEX([1]base!$A$2:$G$137,MATCH($B99,[1]base!$A$2:$A$137,0),COLUMN()-1)</f>
        <v>#N/A</v>
      </c>
      <c r="D99" s="35" t="e" cm="1">
        <f t="array" ref="D99">INDEX([1]base!$A$2:$G$137,MATCH($B99,[1]base!$A$2:$A$137,0),COLUMN()-1)</f>
        <v>#N/A</v>
      </c>
      <c r="E99" s="35" t="e" cm="1">
        <f t="array" ref="E99">INDEX([1]base!$A$2:$G$137,MATCH($B99,[1]base!$A$2:$A$137,0),COLUMN()-1)</f>
        <v>#N/A</v>
      </c>
      <c r="F99" s="35" t="e" cm="1">
        <f t="array" ref="F99">INDEX([1]base!$A$2:$G$137,MATCH($B99,[1]base!$A$2:$A$137,0),COLUMN()-1)</f>
        <v>#N/A</v>
      </c>
      <c r="G99" s="35" t="e" cm="1">
        <f t="array" ref="G99">INDEX([1]base!$A$2:$G$137,MATCH($B99,[1]base!$A$2:$A$137,0),COLUMN()-1)</f>
        <v>#N/A</v>
      </c>
      <c r="H99" s="37"/>
      <c r="I99" s="38" t="s">
        <v>4</v>
      </c>
      <c r="J99" s="39" t="s">
        <v>4</v>
      </c>
      <c r="K99" s="19"/>
      <c r="L99" s="35"/>
    </row>
    <row r="100" spans="1:12" ht="21.75" hidden="1" customHeight="1" x14ac:dyDescent="0.25">
      <c r="A100" s="34"/>
      <c r="C100" s="35" t="e" cm="1">
        <f t="array" ref="C100">INDEX([1]base!$A$2:$G$137,MATCH($B100,[1]base!$A$2:$A$137,0),COLUMN()-1)</f>
        <v>#N/A</v>
      </c>
      <c r="D100" s="35" t="e" cm="1">
        <f t="array" ref="D100">INDEX([1]base!$A$2:$G$137,MATCH($B100,[1]base!$A$2:$A$137,0),COLUMN()-1)</f>
        <v>#N/A</v>
      </c>
      <c r="E100" s="35" t="e" cm="1">
        <f t="array" ref="E100">INDEX([1]base!$A$2:$G$137,MATCH($B100,[1]base!$A$2:$A$137,0),COLUMN()-1)</f>
        <v>#N/A</v>
      </c>
      <c r="F100" s="35" t="e" cm="1">
        <f t="array" ref="F100">INDEX([1]base!$A$2:$G$137,MATCH($B100,[1]base!$A$2:$A$137,0),COLUMN()-1)</f>
        <v>#N/A</v>
      </c>
      <c r="G100" s="35" t="e" cm="1">
        <f t="array" ref="G100">INDEX([1]base!$A$2:$G$137,MATCH($B100,[1]base!$A$2:$A$137,0),COLUMN()-1)</f>
        <v>#N/A</v>
      </c>
      <c r="H100" s="37"/>
      <c r="I100" s="38" t="s">
        <v>4</v>
      </c>
      <c r="J100" s="39" t="s">
        <v>4</v>
      </c>
      <c r="K100" s="19"/>
      <c r="L100" s="35"/>
    </row>
    <row r="101" spans="1:12" ht="21.75" hidden="1" customHeight="1" x14ac:dyDescent="0.25">
      <c r="A101" s="34"/>
      <c r="B101" s="35"/>
      <c r="C101" s="35" t="e" cm="1">
        <f t="array" ref="C101">INDEX([1]base!$A$2:$G$137,MATCH($B101,[1]base!$A$2:$A$137,0),COLUMN()-1)</f>
        <v>#N/A</v>
      </c>
      <c r="D101" s="35" t="e" cm="1">
        <f t="array" ref="D101">INDEX([1]base!$A$2:$G$137,MATCH($B101,[1]base!$A$2:$A$137,0),COLUMN()-1)</f>
        <v>#N/A</v>
      </c>
      <c r="E101" s="35" t="e" cm="1">
        <f t="array" ref="E101">INDEX([1]base!$A$2:$G$137,MATCH($B101,[1]base!$A$2:$A$137,0),COLUMN()-1)</f>
        <v>#N/A</v>
      </c>
      <c r="F101" s="35" t="e" cm="1">
        <f t="array" ref="F101">INDEX([1]base!$A$2:$G$137,MATCH($B101,[1]base!$A$2:$A$137,0),COLUMN()-1)</f>
        <v>#N/A</v>
      </c>
      <c r="G101" s="35" t="e" cm="1">
        <f t="array" ref="G101">INDEX([1]base!$A$2:$G$137,MATCH($B101,[1]base!$A$2:$A$137,0),COLUMN()-1)</f>
        <v>#N/A</v>
      </c>
      <c r="H101" s="37"/>
      <c r="I101" s="38" t="s">
        <v>4</v>
      </c>
      <c r="J101" s="39" t="s">
        <v>4</v>
      </c>
      <c r="K101" s="19"/>
      <c r="L101" s="35"/>
    </row>
    <row r="102" spans="1:12" ht="21.75" hidden="1" customHeight="1" x14ac:dyDescent="0.25">
      <c r="A102" s="34"/>
      <c r="B102" s="35"/>
      <c r="C102" s="35" t="e" cm="1">
        <f t="array" ref="C102">INDEX([1]base!$A$2:$G$137,MATCH($B102,[1]base!$A$2:$A$137,0),COLUMN()-1)</f>
        <v>#N/A</v>
      </c>
      <c r="D102" s="35" t="e" cm="1">
        <f t="array" ref="D102">INDEX([1]base!$A$2:$G$137,MATCH($B102,[1]base!$A$2:$A$137,0),COLUMN()-1)</f>
        <v>#N/A</v>
      </c>
      <c r="E102" s="35" t="e" cm="1">
        <f t="array" ref="E102">INDEX([1]base!$A$2:$G$137,MATCH($B102,[1]base!$A$2:$A$137,0),COLUMN()-1)</f>
        <v>#N/A</v>
      </c>
      <c r="F102" s="35" t="e" cm="1">
        <f t="array" ref="F102">INDEX([1]base!$A$2:$G$137,MATCH($B102,[1]base!$A$2:$A$137,0),COLUMN()-1)</f>
        <v>#N/A</v>
      </c>
      <c r="G102" s="35" t="e" cm="1">
        <f t="array" ref="G102">INDEX([1]base!$A$2:$G$137,MATCH($B102,[1]base!$A$2:$A$137,0),COLUMN()-1)</f>
        <v>#N/A</v>
      </c>
      <c r="H102" s="37"/>
      <c r="I102" s="38" t="s">
        <v>4</v>
      </c>
      <c r="J102" s="39" t="s">
        <v>4</v>
      </c>
      <c r="K102" s="19"/>
      <c r="L102" s="35"/>
    </row>
    <row r="103" spans="1:12" ht="6.75" customHeight="1" x14ac:dyDescent="0.3">
      <c r="A103" s="40"/>
      <c r="B103" s="41"/>
      <c r="C103" s="41"/>
      <c r="D103" s="42"/>
      <c r="E103" s="43"/>
      <c r="F103" s="44"/>
      <c r="G103" s="44"/>
      <c r="H103" s="45"/>
      <c r="I103" s="46"/>
      <c r="J103" s="47"/>
      <c r="K103" s="46"/>
      <c r="L103" s="46"/>
    </row>
    <row r="104" spans="1:12" x14ac:dyDescent="0.25">
      <c r="A104" s="16" t="s">
        <v>42</v>
      </c>
      <c r="B104" s="16"/>
      <c r="C104" s="16"/>
      <c r="D104" s="16"/>
      <c r="E104" s="48"/>
      <c r="F104" s="48"/>
      <c r="G104" s="16" t="s">
        <v>43</v>
      </c>
      <c r="H104" s="16"/>
      <c r="I104" s="16"/>
      <c r="J104" s="16"/>
      <c r="K104" s="16"/>
      <c r="L104" s="16"/>
    </row>
    <row r="105" spans="1:12" s="50" customFormat="1" ht="12" x14ac:dyDescent="0.25">
      <c r="A105" s="49" t="s">
        <v>44</v>
      </c>
      <c r="B105" s="49"/>
      <c r="C105" s="49"/>
      <c r="D105" s="49"/>
      <c r="F105" s="51"/>
      <c r="G105" s="51" t="s">
        <v>45</v>
      </c>
      <c r="H105" s="52">
        <v>5</v>
      </c>
      <c r="J105" s="53"/>
      <c r="K105" s="54" t="s">
        <v>46</v>
      </c>
      <c r="L105" s="51">
        <f>COUNTIF(F23:F102,"ЗМС")</f>
        <v>0</v>
      </c>
    </row>
    <row r="106" spans="1:12" s="50" customFormat="1" ht="12" x14ac:dyDescent="0.25">
      <c r="A106" s="49" t="s">
        <v>47</v>
      </c>
      <c r="B106" s="49"/>
      <c r="C106" s="49"/>
      <c r="D106" s="49"/>
      <c r="F106" s="55"/>
      <c r="G106" s="55" t="s">
        <v>48</v>
      </c>
      <c r="H106" s="56">
        <v>5</v>
      </c>
      <c r="I106" s="54"/>
      <c r="J106" s="53"/>
      <c r="K106" s="54" t="s">
        <v>49</v>
      </c>
      <c r="L106" s="51">
        <f>COUNTIF(F23:F102,"МСМК")</f>
        <v>0</v>
      </c>
    </row>
    <row r="107" spans="1:12" s="50" customFormat="1" ht="12" x14ac:dyDescent="0.25">
      <c r="A107" s="49" t="s">
        <v>50</v>
      </c>
      <c r="B107" s="49"/>
      <c r="C107" s="49"/>
      <c r="D107" s="49"/>
      <c r="F107" s="55"/>
      <c r="G107" s="55" t="s">
        <v>51</v>
      </c>
      <c r="H107" s="56">
        <v>5</v>
      </c>
      <c r="I107" s="54"/>
      <c r="J107" s="53"/>
      <c r="K107" s="54" t="s">
        <v>52</v>
      </c>
      <c r="L107" s="51">
        <f>COUNTIF(F23:F102,"МС")</f>
        <v>4</v>
      </c>
    </row>
    <row r="108" spans="1:12" s="50" customFormat="1" ht="12" x14ac:dyDescent="0.25">
      <c r="A108" s="49" t="s">
        <v>53</v>
      </c>
      <c r="B108" s="49"/>
      <c r="C108" s="49"/>
      <c r="D108" s="49"/>
      <c r="F108" s="55"/>
      <c r="G108" s="55" t="s">
        <v>54</v>
      </c>
      <c r="H108" s="52">
        <v>5</v>
      </c>
      <c r="I108" s="54"/>
      <c r="J108" s="53"/>
      <c r="K108" s="54" t="s">
        <v>55</v>
      </c>
      <c r="L108" s="51">
        <f>COUNTIF(F23:F102,"КМС")</f>
        <v>15</v>
      </c>
    </row>
    <row r="109" spans="1:12" s="50" customFormat="1" ht="12" x14ac:dyDescent="0.25">
      <c r="A109" s="57"/>
      <c r="B109" s="57"/>
      <c r="C109" s="57"/>
      <c r="D109" s="57"/>
      <c r="F109" s="55"/>
      <c r="G109" s="55" t="s">
        <v>56</v>
      </c>
      <c r="H109" s="52"/>
      <c r="I109" s="54"/>
      <c r="J109" s="53"/>
      <c r="K109" s="54" t="s">
        <v>57</v>
      </c>
      <c r="L109" s="51">
        <f>COUNTIF(F23:F102,"1 СР")</f>
        <v>1</v>
      </c>
    </row>
    <row r="110" spans="1:12" s="50" customFormat="1" ht="12" x14ac:dyDescent="0.25">
      <c r="A110" s="58"/>
      <c r="B110" s="58"/>
      <c r="C110" s="58"/>
      <c r="D110" s="58"/>
      <c r="F110" s="55"/>
      <c r="G110" s="54" t="s">
        <v>58</v>
      </c>
      <c r="H110" s="52"/>
      <c r="I110" s="54"/>
      <c r="J110" s="53"/>
      <c r="K110" s="53" t="s">
        <v>59</v>
      </c>
      <c r="L110" s="51">
        <f>COUNTIF(F23:F102,"2 СР")</f>
        <v>0</v>
      </c>
    </row>
    <row r="111" spans="1:12" s="50" customFormat="1" ht="12" x14ac:dyDescent="0.25">
      <c r="A111" s="57"/>
      <c r="B111" s="57"/>
      <c r="C111" s="57"/>
      <c r="D111" s="57"/>
      <c r="F111" s="55"/>
      <c r="G111" s="55" t="s">
        <v>60</v>
      </c>
      <c r="H111" s="52"/>
      <c r="I111" s="54"/>
      <c r="J111" s="53"/>
      <c r="K111" s="53" t="s">
        <v>61</v>
      </c>
      <c r="L111" s="51">
        <f>COUNTIF(F23:F102,"3 СР")</f>
        <v>0</v>
      </c>
    </row>
    <row r="112" spans="1:12" s="50" customFormat="1" ht="12" x14ac:dyDescent="0.25">
      <c r="A112" s="57"/>
      <c r="B112" s="57"/>
      <c r="C112" s="57"/>
      <c r="D112" s="57"/>
      <c r="F112" s="55"/>
      <c r="G112" s="55" t="s">
        <v>62</v>
      </c>
      <c r="H112" s="52"/>
      <c r="I112" s="54"/>
      <c r="J112" s="53"/>
      <c r="K112" s="53"/>
      <c r="L112" s="59"/>
    </row>
    <row r="113" spans="1:27" ht="9.75" customHeight="1" x14ac:dyDescent="0.25"/>
    <row r="114" spans="1:27" x14ac:dyDescent="0.25">
      <c r="A114" s="16" t="str">
        <f>A16</f>
        <v>ТЕХНИЧЕСКИЙ ДЕЛЕГАТ ФВСР:</v>
      </c>
      <c r="B114" s="16"/>
      <c r="C114" s="16"/>
      <c r="D114" s="18" t="str">
        <f>A17</f>
        <v>ГЛАВНЫЙ СУДЬЯ:</v>
      </c>
      <c r="E114" s="18"/>
      <c r="F114" s="18"/>
      <c r="G114" s="16" t="str">
        <f>A18</f>
        <v>ГЛАВНЫЙ СЕКРЕТАРЬ:</v>
      </c>
      <c r="H114" s="16"/>
      <c r="I114" s="16"/>
      <c r="J114" s="60" t="str">
        <f>A19</f>
        <v>СУДЬЯ НА ФИНИШЕ:</v>
      </c>
      <c r="K114" s="60"/>
      <c r="L114" s="60"/>
    </row>
    <row r="115" spans="1:27" x14ac:dyDescent="0.25">
      <c r="B115" s="8"/>
      <c r="C115" s="8"/>
      <c r="E115" s="8"/>
      <c r="H115" s="8"/>
      <c r="J115" s="8"/>
    </row>
    <row r="116" spans="1:27" x14ac:dyDescent="0.25">
      <c r="A116" s="19"/>
      <c r="D116" s="19"/>
      <c r="E116" s="61"/>
      <c r="F116" s="19"/>
      <c r="G116" s="19"/>
      <c r="H116" s="62"/>
      <c r="I116" s="19"/>
      <c r="J116" s="19"/>
      <c r="K116" s="19"/>
      <c r="L116" s="19"/>
    </row>
    <row r="117" spans="1:27" x14ac:dyDescent="0.25">
      <c r="A117" s="19"/>
      <c r="D117" s="19"/>
      <c r="E117" s="61"/>
      <c r="F117" s="19"/>
      <c r="G117" s="19"/>
      <c r="H117" s="62"/>
      <c r="I117" s="19"/>
      <c r="J117" s="19"/>
      <c r="K117" s="19"/>
      <c r="L117" s="19"/>
    </row>
    <row r="118" spans="1:27" x14ac:dyDescent="0.25">
      <c r="A118" s="19"/>
      <c r="D118" s="19"/>
      <c r="E118" s="61"/>
      <c r="F118" s="19"/>
      <c r="G118" s="19"/>
      <c r="H118" s="62"/>
      <c r="I118" s="19"/>
      <c r="J118" s="19"/>
      <c r="K118" s="19"/>
      <c r="L118" s="19"/>
    </row>
    <row r="119" spans="1:27" x14ac:dyDescent="0.25">
      <c r="A119" s="19"/>
      <c r="D119" s="19"/>
      <c r="E119" s="61"/>
      <c r="F119" s="19"/>
      <c r="G119" s="19"/>
      <c r="H119" s="62"/>
      <c r="I119" s="19"/>
      <c r="J119" s="19"/>
      <c r="K119" s="19"/>
      <c r="L119" s="19"/>
    </row>
    <row r="120" spans="1:27" x14ac:dyDescent="0.25">
      <c r="A120" s="63">
        <f>G16</f>
        <v>0</v>
      </c>
      <c r="B120" s="63"/>
      <c r="C120" s="63"/>
      <c r="D120" s="63" t="str">
        <f>G17</f>
        <v>Камилов А.И. (ВК, г. Уфа)</v>
      </c>
      <c r="E120" s="63"/>
      <c r="F120" s="63"/>
      <c r="G120" s="63" t="str">
        <f>G18</f>
        <v>Сафронова А.Е. (1 КАТ., г. САМАРА)</v>
      </c>
      <c r="H120" s="63"/>
      <c r="I120" s="63"/>
      <c r="J120" s="39" t="str">
        <f>G19</f>
        <v>Бахтина Т.Н. (ВК, г. Санкт-Петербург)</v>
      </c>
      <c r="K120" s="39"/>
      <c r="L120" s="39"/>
    </row>
    <row r="121" spans="1:27" s="10" customFormat="1" x14ac:dyDescent="0.25">
      <c r="A121" s="8"/>
      <c r="B121" s="19"/>
      <c r="C121" s="19"/>
      <c r="D121" s="8"/>
      <c r="F121" s="8"/>
      <c r="G121" s="8"/>
      <c r="H121" s="28"/>
      <c r="I121" s="8"/>
      <c r="J121" s="13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</row>
  </sheetData>
  <mergeCells count="126">
    <mergeCell ref="J114:L114"/>
    <mergeCell ref="A120:C120"/>
    <mergeCell ref="D120:F120"/>
    <mergeCell ref="G120:I120"/>
    <mergeCell ref="J120:L120"/>
    <mergeCell ref="A109:D109"/>
    <mergeCell ref="A111:D111"/>
    <mergeCell ref="A112:D112"/>
    <mergeCell ref="A114:C114"/>
    <mergeCell ref="D114:F114"/>
    <mergeCell ref="G114:I114"/>
    <mergeCell ref="A104:D104"/>
    <mergeCell ref="G104:L104"/>
    <mergeCell ref="A105:D105"/>
    <mergeCell ref="A106:D106"/>
    <mergeCell ref="A107:D107"/>
    <mergeCell ref="A108:D108"/>
    <mergeCell ref="A95:A98"/>
    <mergeCell ref="H95:H98"/>
    <mergeCell ref="I95:I98"/>
    <mergeCell ref="J95:J98"/>
    <mergeCell ref="A99:A102"/>
    <mergeCell ref="H99:H102"/>
    <mergeCell ref="I99:I102"/>
    <mergeCell ref="J99:J102"/>
    <mergeCell ref="A87:A90"/>
    <mergeCell ref="H87:H90"/>
    <mergeCell ref="I87:I90"/>
    <mergeCell ref="J87:J90"/>
    <mergeCell ref="A91:A94"/>
    <mergeCell ref="H91:H94"/>
    <mergeCell ref="I91:I94"/>
    <mergeCell ref="J91:J94"/>
    <mergeCell ref="A79:A82"/>
    <mergeCell ref="H79:H82"/>
    <mergeCell ref="I79:I82"/>
    <mergeCell ref="J79:J82"/>
    <mergeCell ref="A83:A86"/>
    <mergeCell ref="H83:H86"/>
    <mergeCell ref="I83:I86"/>
    <mergeCell ref="J83:J86"/>
    <mergeCell ref="A71:A74"/>
    <mergeCell ref="H71:H74"/>
    <mergeCell ref="I71:I74"/>
    <mergeCell ref="J71:J74"/>
    <mergeCell ref="A75:A78"/>
    <mergeCell ref="H75:H78"/>
    <mergeCell ref="I75:I78"/>
    <mergeCell ref="J75:J78"/>
    <mergeCell ref="A63:A66"/>
    <mergeCell ref="H63:H66"/>
    <mergeCell ref="I63:I66"/>
    <mergeCell ref="J63:J66"/>
    <mergeCell ref="A67:A70"/>
    <mergeCell ref="H67:H70"/>
    <mergeCell ref="I67:I70"/>
    <mergeCell ref="J67:J70"/>
    <mergeCell ref="A55:A58"/>
    <mergeCell ref="H55:H58"/>
    <mergeCell ref="I55:I58"/>
    <mergeCell ref="J55:J58"/>
    <mergeCell ref="A59:A62"/>
    <mergeCell ref="H59:H62"/>
    <mergeCell ref="I59:I62"/>
    <mergeCell ref="J59:J62"/>
    <mergeCell ref="A47:A50"/>
    <mergeCell ref="H47:H50"/>
    <mergeCell ref="I47:I50"/>
    <mergeCell ref="J47:J50"/>
    <mergeCell ref="A51:A54"/>
    <mergeCell ref="H51:H54"/>
    <mergeCell ref="I51:I54"/>
    <mergeCell ref="J51:J54"/>
    <mergeCell ref="A39:A42"/>
    <mergeCell ref="H39:H42"/>
    <mergeCell ref="I39:I42"/>
    <mergeCell ref="J39:J42"/>
    <mergeCell ref="A43:A46"/>
    <mergeCell ref="H43:H46"/>
    <mergeCell ref="I43:I46"/>
    <mergeCell ref="J43:J46"/>
    <mergeCell ref="A31:A34"/>
    <mergeCell ref="H31:H34"/>
    <mergeCell ref="I31:I34"/>
    <mergeCell ref="J31:J34"/>
    <mergeCell ref="A35:A38"/>
    <mergeCell ref="H35:H38"/>
    <mergeCell ref="I35:I38"/>
    <mergeCell ref="J35:J38"/>
    <mergeCell ref="L21:L22"/>
    <mergeCell ref="A23:A26"/>
    <mergeCell ref="H23:H26"/>
    <mergeCell ref="I23:I26"/>
    <mergeCell ref="J23:J26"/>
    <mergeCell ref="A27:A30"/>
    <mergeCell ref="H27:H30"/>
    <mergeCell ref="I27:I30"/>
    <mergeCell ref="J27:J30"/>
    <mergeCell ref="F21:F22"/>
    <mergeCell ref="G21:G22"/>
    <mergeCell ref="H21:H22"/>
    <mergeCell ref="I21:I22"/>
    <mergeCell ref="J21:J22"/>
    <mergeCell ref="K21:K22"/>
    <mergeCell ref="A13:D13"/>
    <mergeCell ref="A14:D14"/>
    <mergeCell ref="A15:G15"/>
    <mergeCell ref="H15:L15"/>
    <mergeCell ref="H16:L16"/>
    <mergeCell ref="A21:A22"/>
    <mergeCell ref="B21:B22"/>
    <mergeCell ref="C21:C22"/>
    <mergeCell ref="D21:D22"/>
    <mergeCell ref="E21:E22"/>
    <mergeCell ref="A7:L7"/>
    <mergeCell ref="A8:L8"/>
    <mergeCell ref="A9:L9"/>
    <mergeCell ref="A10:L10"/>
    <mergeCell ref="A11:L11"/>
    <mergeCell ref="A12:L12"/>
    <mergeCell ref="A1:L1"/>
    <mergeCell ref="A2:L2"/>
    <mergeCell ref="A3:L3"/>
    <mergeCell ref="A4:L4"/>
    <mergeCell ref="A5:L5"/>
    <mergeCell ref="A6:L6"/>
  </mergeCells>
  <conditionalFormatting sqref="A120:XFD120">
    <cfRule type="cellIs" dxfId="0" priority="1" operator="equal">
      <formula>0</formula>
    </cfRule>
  </conditionalFormatting>
  <printOptions horizontalCentered="1"/>
  <pageMargins left="0.19685039370078741" right="0.19685039370078741" top="0.78740157480314965" bottom="0.51181102362204722" header="0.15748031496062992" footer="0.11811023622047245"/>
  <pageSetup paperSize="256" scale="57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 КГ юниорки</vt:lpstr>
      <vt:lpstr>'ПР КГ юниорки'!Заголовки_для_печати</vt:lpstr>
      <vt:lpstr>'ПР КГ юниорки'!Область_печати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</dc:creator>
  <cp:lastModifiedBy>Ann</cp:lastModifiedBy>
  <dcterms:created xsi:type="dcterms:W3CDTF">2025-08-14T13:19:27Z</dcterms:created>
  <dcterms:modified xsi:type="dcterms:W3CDTF">2025-08-14T13:19:39Z</dcterms:modified>
</cp:coreProperties>
</file>