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F44DF61C-789B-499F-BE38-1597909F65BC}" xr6:coauthVersionLast="47" xr6:coauthVersionMax="47" xr10:uidLastSave="{00000000-0000-0000-0000-000000000000}"/>
  <bookViews>
    <workbookView xWindow="13800" yWindow="60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47" i="1" l="1"/>
  <c r="L58" i="1"/>
  <c r="H58" i="1"/>
  <c r="E58" i="1"/>
  <c r="H50" i="1"/>
  <c r="H49" i="1"/>
  <c r="H48" i="1"/>
  <c r="H47" i="1"/>
  <c r="L46" i="1" l="1"/>
  <c r="L45" i="1"/>
  <c r="H46" i="1"/>
  <c r="H45" i="1" s="1"/>
  <c r="L49" i="1"/>
  <c r="L48" i="1"/>
  <c r="L44" i="1"/>
  <c r="L50" i="1"/>
</calcChain>
</file>

<file path=xl/sharedStrings.xml><?xml version="1.0" encoding="utf-8"?>
<sst xmlns="http://schemas.openxmlformats.org/spreadsheetml/2006/main" count="153" uniqueCount="99">
  <si>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</si>
  <si>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</si>
  <si>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</si>
  <si>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</si>
  <si>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</si>
  <si>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</si>
  <si>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</si>
  <si>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</si>
  <si>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</si>
  <si>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</si>
  <si>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</si>
  <si>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</si>
  <si>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</si>
  <si>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</si>
  <si>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</si>
  <si>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</si>
  <si>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</si>
  <si>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</si>
  <si>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</si>
  <si>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</si>
  <si>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</si>
  <si>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</si>
  <si>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</si>
  <si>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</si>
  <si>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</si>
  <si>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</si>
  <si>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</si>
  <si>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</si>
  <si>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</si>
  <si>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</si>
  <si>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</si>
  <si>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</si>
  <si>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</si>
  <si>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</si>
  <si>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</si>
  <si>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</si>
  <si>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</si>
  <si>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</si>
  <si>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</si>
  <si>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</si>
  <si>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</si>
  <si>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</si>
  <si>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</si>
  <si>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</si>
  <si>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1000м</t>
  </si>
  <si>
    <t>2000м</t>
  </si>
  <si>
    <t>3000м</t>
  </si>
  <si>
    <t>В.К. Иванов (1К, г. Санкт-Петербург)</t>
  </si>
  <si>
    <t>М.В. Гонова (ВК, г. Москва)</t>
  </si>
  <si>
    <t>И.Н. Михайлова (ВК, Санкт-Петербург)</t>
  </si>
  <si>
    <t>трек - командная гонка преследования 4 км</t>
  </si>
  <si>
    <t>ПЕРВЕНСТВО РОССИИ</t>
  </si>
  <si>
    <t>№ ВРВС: 0080391611Я</t>
  </si>
  <si>
    <t>№ ЕКП 2025:  2008780022034169</t>
  </si>
  <si>
    <t>НАЗВАНИЕ ТРАССЫ / РЕГ. НОМЕР: велотрек "Локосфинкс"</t>
  </si>
  <si>
    <t>ПОКРЫТИЕ ТРЕКА: дерево</t>
  </si>
  <si>
    <t>ДЛИНА ТРЕКА: 250 м</t>
  </si>
  <si>
    <t>0,250/16</t>
  </si>
  <si>
    <t>МЕСТО ПРОВЕДЕНИЯ: г. Санкт-Петербург</t>
  </si>
  <si>
    <t>ДАТА ПРОВЕДЕНИЯ: 02 Июля 2025 года</t>
  </si>
  <si>
    <t>Санкт-Петербург</t>
  </si>
  <si>
    <t>Иркутская область</t>
  </si>
  <si>
    <t>юниорки 19-22 года</t>
  </si>
  <si>
    <t>101 116 319 27</t>
  </si>
  <si>
    <t>Кокарева Аглая Юрьевна</t>
  </si>
  <si>
    <t>100 499 166 85</t>
  </si>
  <si>
    <t>Валгонен Валерия Сергеевна</t>
  </si>
  <si>
    <t>Даньшина Полина Владимировна</t>
  </si>
  <si>
    <t>101 372 683 20</t>
  </si>
  <si>
    <t>Новолодская Ангелина Юрьевна</t>
  </si>
  <si>
    <t>100 542 634 00</t>
  </si>
  <si>
    <t>Иванченко Алена Олеговна</t>
  </si>
  <si>
    <t>100 360 771 12</t>
  </si>
  <si>
    <t>Мурзина Ирина Сергеевна</t>
  </si>
  <si>
    <t>100 965 611 57</t>
  </si>
  <si>
    <t>Рыбина Светлана Владимировна</t>
  </si>
  <si>
    <t>101 205 651 22</t>
  </si>
  <si>
    <t>Толстикова Екатерина Александровна</t>
  </si>
  <si>
    <t>100 911 701 79</t>
  </si>
  <si>
    <t>Малькова Татьяна Васильевна</t>
  </si>
  <si>
    <t>101 237 837 04</t>
  </si>
  <si>
    <t>Таджиева Алина Ринатовна</t>
  </si>
  <si>
    <t>101 055 267 85</t>
  </si>
  <si>
    <t>Касимова Виолетта Альбертовна</t>
  </si>
  <si>
    <t>101 375 501 25</t>
  </si>
  <si>
    <t>Шипилова Дарья Дмитриевна</t>
  </si>
  <si>
    <t>101 374 501 92</t>
  </si>
  <si>
    <t>Галкина Кристина Игоревна</t>
  </si>
  <si>
    <t>101 172 764 18</t>
  </si>
  <si>
    <t>Корчебная Ольга Сергеевна</t>
  </si>
  <si>
    <t>100 968 818 63</t>
  </si>
  <si>
    <t>Сороколатова Софья Евгеньевна</t>
  </si>
  <si>
    <t>Респ. Крым / Иркутская обл.</t>
  </si>
  <si>
    <t>101 044 507 92</t>
  </si>
  <si>
    <t>Ковязина Валерия Валерьевна</t>
  </si>
  <si>
    <t>100 930 692 58</t>
  </si>
  <si>
    <t xml:space="preserve">Богданова Алёна Сергеевна </t>
  </si>
  <si>
    <t>101 191 231 55</t>
  </si>
  <si>
    <t>Шишкина Виктория 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</si>
</sst>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6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color theme="1"/>
      <name val="Calibri Light"/>
      <family val="1"/>
      <charset val="204"/>
      <scheme val="major"/>
    </font>
    <font>
      <b/>
      <sz val="9"/>
      <name val="Calibri Light"/>
      <family val="1"/>
      <charset val="204"/>
      <scheme val="major"/>
    </font>
    <font>
      <sz val="16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6"/>
      <color theme="1"/>
      <name val="Calibri Light"/>
      <family val="1"/>
      <charset val="204"/>
      <scheme val="major"/>
    </font>
    <font>
      <b/>
      <sz val="16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0" fillId="0" borderId="24" xfId="0" applyNumberFormat="1" applyFont="1" applyBorder="1" applyAlignment="1">
      <alignment horizontal="center" vertical="center"/>
    </xf>
    <xf numFmtId="168" fontId="20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2" fontId="22" fillId="0" borderId="27" xfId="3" applyNumberFormat="1" applyFont="1" applyFill="1" applyBorder="1" applyAlignment="1">
      <alignment horizontal="center" vertical="center"/>
    </xf>
    <xf numFmtId="168" fontId="24" fillId="0" borderId="19" xfId="0" applyNumberFormat="1" applyFont="1" applyBorder="1" applyAlignment="1">
      <alignment horizontal="center" vertical="center"/>
    </xf>
    <xf numFmtId="168" fontId="25" fillId="0" borderId="19" xfId="0" applyNumberFormat="1" applyFont="1" applyBorder="1" applyAlignment="1">
      <alignment horizontal="center" vertical="center"/>
    </xf>
    <xf numFmtId="2" fontId="22" fillId="0" borderId="19" xfId="3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23" fillId="0" borderId="28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571500</xdr:colOff>
      <xdr:row>0</xdr:row>
      <xdr:rowOff>244928</xdr:rowOff>
    </xdr:from>
    <xdr:to>
      <xdr:col>13</xdr:col>
      <xdr:colOff>510885</xdr:colOff>
      <xdr:row>5</xdr:row>
      <xdr:rowOff>269787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415F0F46-FC29-47F4-9D5F-00117C81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18571" y="244928"/>
          <a:ext cx="783028" cy="895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81642</xdr:colOff>
      <xdr:row>1</xdr:row>
      <xdr:rowOff>40822</xdr:rowOff>
    </xdr:from>
    <xdr:to>
      <xdr:col>12</xdr:col>
      <xdr:colOff>563215</xdr:colOff>
      <xdr:row>5</xdr:row>
      <xdr:rowOff>297067</xdr:rowOff>
    </xdr:to>
    <xdr:pic>
      <xdr:nvPicPr>
        <xdr:cNvPr id="3" name="Рисунок 2" descr="c21734fe-72ea-4b15-b442-e56efec15745.jpg">
          <a:extLst>
            <a:ext uri="{FF2B5EF4-FFF2-40B4-BE49-F238E27FC236}">
              <a16:creationId xmlns:a16="http://schemas.microsoft.com/office/drawing/2014/main" id="{7AA77F36-BA0F-434E-A8EF-0B88A2D7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70821" y="312965"/>
          <a:ext cx="1039466" cy="85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58"/>
  <sheetViews>
    <sheetView tabSelected="1" view="pageBreakPreview" topLeftCell="E1" zoomScale="70" zoomScaleNormal="70" zoomScaleSheetLayoutView="70" workbookViewId="0">
      <selection activeCell="N35" sqref="N35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6.42578125" customWidth="1"/>
    <col min="8" max="9" width="14" customWidth="1"/>
    <col min="10" max="10" width="14.42578125" customWidth="1"/>
    <col min="11" max="11" width="16.570312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4.9000000000000004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21" x14ac:dyDescent="0.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9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x14ac:dyDescent="0.2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28.5" x14ac:dyDescent="0.2">
      <c r="A6" s="100" t="s">
        <v>51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21" x14ac:dyDescent="0.2">
      <c r="A7" s="101" t="s">
        <v>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ht="8.4499999999999993" customHeight="1" thickBot="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 ht="19.5" thickTop="1" x14ac:dyDescent="0.2">
      <c r="A9" s="103" t="s">
        <v>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4" ht="18.75" x14ac:dyDescent="0.2">
      <c r="A10" s="106" t="s">
        <v>50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4" ht="18.75" x14ac:dyDescent="0.2">
      <c r="A11" s="109" t="s">
        <v>62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14" ht="21" x14ac:dyDescent="0.2">
      <c r="A12" s="95" t="s">
        <v>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ht="15.75" x14ac:dyDescent="0.2">
      <c r="A13" s="116" t="s">
        <v>58</v>
      </c>
      <c r="B13" s="117"/>
      <c r="C13" s="117"/>
      <c r="D13" s="117"/>
      <c r="E13" s="2"/>
      <c r="F13" s="3"/>
      <c r="G13" s="4"/>
      <c r="H13" s="5"/>
      <c r="I13" s="5"/>
      <c r="J13" s="5"/>
      <c r="K13" s="5"/>
      <c r="L13" s="6"/>
      <c r="M13" s="7"/>
      <c r="N13" s="8" t="s">
        <v>52</v>
      </c>
    </row>
    <row r="14" spans="1:14" ht="15.75" x14ac:dyDescent="0.2">
      <c r="A14" s="118" t="s">
        <v>59</v>
      </c>
      <c r="B14" s="119"/>
      <c r="C14" s="119"/>
      <c r="D14" s="119"/>
      <c r="E14" s="9"/>
      <c r="F14" s="10"/>
      <c r="G14" s="11"/>
      <c r="H14" s="12"/>
      <c r="I14" s="12"/>
      <c r="J14" s="12"/>
      <c r="K14" s="12"/>
      <c r="L14" s="13"/>
      <c r="M14" s="14"/>
      <c r="N14" s="15" t="s">
        <v>53</v>
      </c>
    </row>
    <row r="15" spans="1:14" ht="15" x14ac:dyDescent="0.2">
      <c r="A15" s="120" t="s">
        <v>5</v>
      </c>
      <c r="B15" s="121"/>
      <c r="C15" s="121"/>
      <c r="D15" s="121"/>
      <c r="E15" s="121"/>
      <c r="F15" s="121"/>
      <c r="G15" s="122"/>
      <c r="H15" s="123" t="s">
        <v>6</v>
      </c>
      <c r="I15" s="124"/>
      <c r="J15" s="124"/>
      <c r="K15" s="124"/>
      <c r="L15" s="124"/>
      <c r="M15" s="124"/>
      <c r="N15" s="125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26" t="s">
        <v>54</v>
      </c>
      <c r="I16" s="127"/>
      <c r="J16" s="127"/>
      <c r="K16" s="127"/>
      <c r="L16" s="127"/>
      <c r="M16" s="127"/>
      <c r="N16" s="128"/>
    </row>
    <row r="17" spans="1:17" ht="15" x14ac:dyDescent="0.2">
      <c r="A17" s="16" t="s">
        <v>7</v>
      </c>
      <c r="B17" s="17"/>
      <c r="C17" s="17"/>
      <c r="D17" s="19"/>
      <c r="E17" s="22"/>
      <c r="F17" s="18"/>
      <c r="G17" s="93" t="s">
        <v>47</v>
      </c>
      <c r="H17" s="126" t="s">
        <v>55</v>
      </c>
      <c r="I17" s="127"/>
      <c r="J17" s="127"/>
      <c r="K17" s="127"/>
      <c r="L17" s="127"/>
      <c r="M17" s="127"/>
      <c r="N17" s="128"/>
    </row>
    <row r="18" spans="1:17" ht="15" x14ac:dyDescent="0.2">
      <c r="A18" s="16" t="s">
        <v>8</v>
      </c>
      <c r="B18" s="17"/>
      <c r="C18" s="17"/>
      <c r="D18" s="19"/>
      <c r="E18" s="22"/>
      <c r="F18" s="18"/>
      <c r="G18" s="93" t="s">
        <v>48</v>
      </c>
      <c r="H18" s="126" t="s">
        <v>56</v>
      </c>
      <c r="I18" s="127"/>
      <c r="J18" s="127"/>
      <c r="K18" s="127"/>
      <c r="L18" s="127"/>
      <c r="M18" s="127"/>
      <c r="N18" s="128"/>
    </row>
    <row r="19" spans="1:17" ht="16.5" thickBot="1" x14ac:dyDescent="0.25">
      <c r="A19" s="16" t="s">
        <v>9</v>
      </c>
      <c r="B19" s="23"/>
      <c r="C19" s="23"/>
      <c r="D19" s="24"/>
      <c r="E19" s="25"/>
      <c r="F19" s="24"/>
      <c r="G19" s="94" t="s">
        <v>49</v>
      </c>
      <c r="H19" s="20" t="s">
        <v>10</v>
      </c>
      <c r="I19" s="21"/>
      <c r="J19" s="21"/>
      <c r="K19" s="21"/>
      <c r="L19" s="26">
        <v>16</v>
      </c>
      <c r="N19" s="27" t="s">
        <v>57</v>
      </c>
    </row>
    <row r="20" spans="1:17" ht="13.5" thickTop="1" x14ac:dyDescent="0.2">
      <c r="A20" s="7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9"/>
    </row>
    <row r="21" spans="1:17" x14ac:dyDescent="0.2">
      <c r="A21" s="129" t="s">
        <v>11</v>
      </c>
      <c r="B21" s="112" t="s">
        <v>12</v>
      </c>
      <c r="C21" s="112" t="s">
        <v>13</v>
      </c>
      <c r="D21" s="112" t="s">
        <v>14</v>
      </c>
      <c r="E21" s="130" t="s">
        <v>15</v>
      </c>
      <c r="F21" s="112" t="s">
        <v>16</v>
      </c>
      <c r="G21" s="112" t="s">
        <v>17</v>
      </c>
      <c r="H21" s="113" t="s">
        <v>18</v>
      </c>
      <c r="I21" s="114"/>
      <c r="J21" s="114"/>
      <c r="K21" s="115" t="s">
        <v>19</v>
      </c>
      <c r="L21" s="131" t="s">
        <v>20</v>
      </c>
      <c r="M21" s="133" t="s">
        <v>21</v>
      </c>
      <c r="N21" s="134" t="s">
        <v>22</v>
      </c>
      <c r="P21" s="135"/>
      <c r="Q21" s="135"/>
    </row>
    <row r="22" spans="1:17" x14ac:dyDescent="0.2">
      <c r="A22" s="129"/>
      <c r="B22" s="112"/>
      <c r="C22" s="112"/>
      <c r="D22" s="112"/>
      <c r="E22" s="130"/>
      <c r="F22" s="112"/>
      <c r="G22" s="112"/>
      <c r="H22" s="87" t="s">
        <v>44</v>
      </c>
      <c r="I22" s="87" t="s">
        <v>45</v>
      </c>
      <c r="J22" s="88" t="s">
        <v>46</v>
      </c>
      <c r="K22" s="115"/>
      <c r="L22" s="132"/>
      <c r="M22" s="133"/>
      <c r="N22" s="134"/>
      <c r="P22" s="135"/>
      <c r="Q22" s="135"/>
    </row>
    <row r="23" spans="1:17" ht="4.9000000000000004" customHeight="1" x14ac:dyDescent="0.2">
      <c r="A23" s="80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1"/>
      <c r="P23" s="38"/>
      <c r="Q23" s="38"/>
    </row>
    <row r="24" spans="1:17" ht="35.1" customHeight="1" x14ac:dyDescent="0.2">
      <c r="A24" s="82">
        <v>1</v>
      </c>
      <c r="B24" s="41">
        <v>63</v>
      </c>
      <c r="C24" s="42" t="s">
        <v>63</v>
      </c>
      <c r="D24" s="43" t="s">
        <v>64</v>
      </c>
      <c r="E24" s="44">
        <v>39348</v>
      </c>
      <c r="F24" s="44" t="s">
        <v>31</v>
      </c>
      <c r="G24" s="45" t="s">
        <v>60</v>
      </c>
      <c r="H24" s="90">
        <v>7.9657407407407411E-4</v>
      </c>
      <c r="I24" s="90">
        <v>1.5035300925925928E-3</v>
      </c>
      <c r="J24" s="90">
        <v>2.2179513888888887E-3</v>
      </c>
      <c r="K24" s="91">
        <v>2.9364699074074072E-3</v>
      </c>
      <c r="L24" s="92">
        <v>56.692913385826778</v>
      </c>
      <c r="M24" s="89" t="s">
        <v>29</v>
      </c>
      <c r="N24" s="83"/>
      <c r="P24" s="85">
        <v>1.4929282407407408E-3</v>
      </c>
      <c r="Q24" s="47"/>
    </row>
    <row r="25" spans="1:17" ht="35.1" customHeight="1" x14ac:dyDescent="0.2">
      <c r="A25" s="82">
        <v>1</v>
      </c>
      <c r="B25" s="41">
        <v>60</v>
      </c>
      <c r="C25" s="42" t="s">
        <v>65</v>
      </c>
      <c r="D25" s="43" t="s">
        <v>66</v>
      </c>
      <c r="E25" s="44">
        <v>37706</v>
      </c>
      <c r="F25" s="44" t="s">
        <v>29</v>
      </c>
      <c r="G25" s="45" t="s">
        <v>60</v>
      </c>
      <c r="H25" s="90">
        <v>7.9657407407407411E-4</v>
      </c>
      <c r="I25" s="90">
        <v>1.5035300925925928E-3</v>
      </c>
      <c r="J25" s="90">
        <v>2.2179513888888887E-3</v>
      </c>
      <c r="K25" s="91">
        <v>2.9364699074074072E-3</v>
      </c>
      <c r="L25" s="92">
        <v>56.692913385826778</v>
      </c>
      <c r="M25" s="89" t="s">
        <v>29</v>
      </c>
      <c r="N25" s="83"/>
      <c r="P25" s="85">
        <v>1.4929282407407408E-3</v>
      </c>
      <c r="Q25" s="47"/>
    </row>
    <row r="26" spans="1:17" ht="35.1" customHeight="1" x14ac:dyDescent="0.2">
      <c r="A26" s="82">
        <v>1</v>
      </c>
      <c r="B26" s="41">
        <v>62</v>
      </c>
      <c r="C26" s="42" t="s">
        <v>63</v>
      </c>
      <c r="D26" s="43" t="s">
        <v>67</v>
      </c>
      <c r="E26" s="44">
        <v>39137</v>
      </c>
      <c r="F26" s="44" t="s">
        <v>31</v>
      </c>
      <c r="G26" s="45" t="s">
        <v>60</v>
      </c>
      <c r="H26" s="90">
        <v>7.9657407407407411E-4</v>
      </c>
      <c r="I26" s="90">
        <v>1.5035300925925928E-3</v>
      </c>
      <c r="J26" s="90">
        <v>2.2179513888888887E-3</v>
      </c>
      <c r="K26" s="91">
        <v>2.9364699074074072E-3</v>
      </c>
      <c r="L26" s="92">
        <v>56.692913385826778</v>
      </c>
      <c r="M26" s="89" t="s">
        <v>29</v>
      </c>
      <c r="N26" s="83"/>
      <c r="P26" s="85">
        <v>1.4929282407407408E-3</v>
      </c>
      <c r="Q26" s="47"/>
    </row>
    <row r="27" spans="1:17" ht="35.1" customHeight="1" x14ac:dyDescent="0.2">
      <c r="A27" s="82">
        <v>1</v>
      </c>
      <c r="B27" s="41">
        <v>64</v>
      </c>
      <c r="C27" s="42" t="s">
        <v>68</v>
      </c>
      <c r="D27" s="43" t="s">
        <v>69</v>
      </c>
      <c r="E27" s="44">
        <v>40017</v>
      </c>
      <c r="F27" s="44" t="s">
        <v>33</v>
      </c>
      <c r="G27" s="45" t="s">
        <v>60</v>
      </c>
      <c r="H27" s="90">
        <v>7.9657407407407411E-4</v>
      </c>
      <c r="I27" s="90">
        <v>1.5035300925925928E-3</v>
      </c>
      <c r="J27" s="90">
        <v>2.2179513888888887E-3</v>
      </c>
      <c r="K27" s="91">
        <v>2.9364699074074072E-3</v>
      </c>
      <c r="L27" s="92">
        <v>56.692913385826778</v>
      </c>
      <c r="M27" s="89" t="s">
        <v>29</v>
      </c>
      <c r="N27" s="83"/>
      <c r="P27" s="85">
        <v>1.4929282407407408E-3</v>
      </c>
      <c r="Q27" s="47"/>
    </row>
    <row r="28" spans="1:17" ht="35.1" customHeight="1" x14ac:dyDescent="0.2">
      <c r="A28" s="82">
        <v>1</v>
      </c>
      <c r="B28" s="41">
        <v>59</v>
      </c>
      <c r="C28" s="42" t="s">
        <v>70</v>
      </c>
      <c r="D28" s="43" t="s">
        <v>71</v>
      </c>
      <c r="E28" s="44">
        <v>37941</v>
      </c>
      <c r="F28" s="44" t="s">
        <v>29</v>
      </c>
      <c r="G28" s="45" t="s">
        <v>60</v>
      </c>
      <c r="H28" s="90">
        <v>7.9657407407407411E-4</v>
      </c>
      <c r="I28" s="90">
        <v>1.5035300925925928E-3</v>
      </c>
      <c r="J28" s="90">
        <v>2.2179513888888887E-3</v>
      </c>
      <c r="K28" s="91">
        <v>2.9364699074074072E-3</v>
      </c>
      <c r="L28" s="92">
        <v>56.692913385826778</v>
      </c>
      <c r="M28" s="89" t="s">
        <v>29</v>
      </c>
      <c r="N28" s="83"/>
      <c r="P28" s="85">
        <v>1.4929282407407408E-3</v>
      </c>
      <c r="Q28" s="48"/>
    </row>
    <row r="29" spans="1:17" ht="35.1" customHeight="1" x14ac:dyDescent="0.2">
      <c r="A29" s="82">
        <v>2</v>
      </c>
      <c r="B29" s="41">
        <v>135</v>
      </c>
      <c r="C29" s="42" t="s">
        <v>72</v>
      </c>
      <c r="D29" s="43" t="s">
        <v>73</v>
      </c>
      <c r="E29" s="44">
        <v>38092</v>
      </c>
      <c r="F29" s="44" t="s">
        <v>31</v>
      </c>
      <c r="G29" s="45" t="s">
        <v>43</v>
      </c>
      <c r="H29" s="90">
        <v>8.386226851851852E-4</v>
      </c>
      <c r="I29" s="90">
        <v>1.6340509259259259E-3</v>
      </c>
      <c r="J29" s="90">
        <v>2.4382407407407408E-3</v>
      </c>
      <c r="K29" s="91">
        <v>3.2441550925925923E-3</v>
      </c>
      <c r="L29" s="92">
        <f t="shared" ref="L29:L41" si="0">4/(HOUR(K29)+MINUTE(K29)/60+SECOND(K29)/3600)</f>
        <v>51.428571428571431</v>
      </c>
      <c r="M29" s="89" t="s">
        <v>33</v>
      </c>
      <c r="N29" s="83"/>
      <c r="P29" s="84">
        <v>1.4936111111111111E-3</v>
      </c>
      <c r="Q29" s="48"/>
    </row>
    <row r="30" spans="1:17" ht="35.1" customHeight="1" x14ac:dyDescent="0.2">
      <c r="A30" s="82">
        <v>2</v>
      </c>
      <c r="B30" s="41">
        <v>138</v>
      </c>
      <c r="C30" s="42" t="s">
        <v>74</v>
      </c>
      <c r="D30" s="43" t="s">
        <v>75</v>
      </c>
      <c r="E30" s="44">
        <v>38946</v>
      </c>
      <c r="F30" s="44" t="s">
        <v>33</v>
      </c>
      <c r="G30" s="45" t="s">
        <v>43</v>
      </c>
      <c r="H30" s="90">
        <v>8.386226851851852E-4</v>
      </c>
      <c r="I30" s="90">
        <v>1.6340509259259259E-3</v>
      </c>
      <c r="J30" s="90">
        <v>2.4382407407407408E-3</v>
      </c>
      <c r="K30" s="91">
        <v>3.2441550925925923E-3</v>
      </c>
      <c r="L30" s="92">
        <f t="shared" si="0"/>
        <v>51.428571428571431</v>
      </c>
      <c r="M30" s="89" t="s">
        <v>33</v>
      </c>
      <c r="N30" s="83"/>
      <c r="P30" s="84">
        <v>1.4936111111111111E-3</v>
      </c>
      <c r="Q30" s="47"/>
    </row>
    <row r="31" spans="1:17" ht="35.1" customHeight="1" x14ac:dyDescent="0.2">
      <c r="A31" s="82">
        <v>2</v>
      </c>
      <c r="B31" s="41">
        <v>137</v>
      </c>
      <c r="C31" s="42" t="s">
        <v>76</v>
      </c>
      <c r="D31" s="43" t="s">
        <v>77</v>
      </c>
      <c r="E31" s="44">
        <v>38778</v>
      </c>
      <c r="F31" s="44" t="s">
        <v>31</v>
      </c>
      <c r="G31" s="45" t="s">
        <v>43</v>
      </c>
      <c r="H31" s="90">
        <v>8.386226851851852E-4</v>
      </c>
      <c r="I31" s="90">
        <v>1.6340509259259259E-3</v>
      </c>
      <c r="J31" s="90">
        <v>2.4382407407407408E-3</v>
      </c>
      <c r="K31" s="91">
        <v>3.2441550925925923E-3</v>
      </c>
      <c r="L31" s="92">
        <f t="shared" si="0"/>
        <v>51.428571428571431</v>
      </c>
      <c r="M31" s="89" t="s">
        <v>33</v>
      </c>
      <c r="N31" s="83"/>
      <c r="P31" s="84">
        <v>1.4936111111111111E-3</v>
      </c>
      <c r="Q31" s="47"/>
    </row>
    <row r="32" spans="1:17" ht="35.1" customHeight="1" x14ac:dyDescent="0.2">
      <c r="A32" s="82">
        <v>2</v>
      </c>
      <c r="B32" s="41">
        <v>136</v>
      </c>
      <c r="C32" s="42" t="s">
        <v>78</v>
      </c>
      <c r="D32" s="43" t="s">
        <v>79</v>
      </c>
      <c r="E32" s="44">
        <v>38712</v>
      </c>
      <c r="F32" s="44" t="s">
        <v>31</v>
      </c>
      <c r="G32" s="45" t="s">
        <v>43</v>
      </c>
      <c r="H32" s="90">
        <v>8.386226851851852E-4</v>
      </c>
      <c r="I32" s="90">
        <v>1.6340509259259259E-3</v>
      </c>
      <c r="J32" s="90">
        <v>2.4382407407407408E-3</v>
      </c>
      <c r="K32" s="91">
        <v>3.2441550925925923E-3</v>
      </c>
      <c r="L32" s="92">
        <f t="shared" si="0"/>
        <v>51.428571428571431</v>
      </c>
      <c r="M32" s="89" t="s">
        <v>33</v>
      </c>
      <c r="N32" s="83"/>
      <c r="P32" s="84">
        <v>1.4936111111111111E-3</v>
      </c>
      <c r="Q32" s="48"/>
    </row>
    <row r="33" spans="1:17" ht="35.1" customHeight="1" x14ac:dyDescent="0.2">
      <c r="A33" s="82">
        <v>3</v>
      </c>
      <c r="B33" s="41">
        <v>85</v>
      </c>
      <c r="C33" s="42" t="s">
        <v>80</v>
      </c>
      <c r="D33" s="43" t="s">
        <v>81</v>
      </c>
      <c r="E33" s="44">
        <v>39323</v>
      </c>
      <c r="F33" s="44" t="s">
        <v>31</v>
      </c>
      <c r="G33" s="45" t="s">
        <v>60</v>
      </c>
      <c r="H33" s="90">
        <v>8.5865740740740737E-4</v>
      </c>
      <c r="I33" s="90">
        <v>1.6587037037037037E-3</v>
      </c>
      <c r="J33" s="90">
        <v>2.4576273148148148E-3</v>
      </c>
      <c r="K33" s="91">
        <v>3.2720949074074076E-3</v>
      </c>
      <c r="L33" s="92">
        <f t="shared" si="0"/>
        <v>50.883392226148416</v>
      </c>
      <c r="M33" s="89" t="s">
        <v>35</v>
      </c>
      <c r="N33" s="83"/>
      <c r="P33" s="84">
        <v>1.5601851851851851E-3</v>
      </c>
      <c r="Q33" s="47"/>
    </row>
    <row r="34" spans="1:17" ht="35.1" customHeight="1" x14ac:dyDescent="0.2">
      <c r="A34" s="82">
        <v>3</v>
      </c>
      <c r="B34" s="41">
        <v>87</v>
      </c>
      <c r="C34" s="42" t="s">
        <v>82</v>
      </c>
      <c r="D34" s="43" t="s">
        <v>83</v>
      </c>
      <c r="E34" s="44">
        <v>39379</v>
      </c>
      <c r="F34" s="44" t="s">
        <v>33</v>
      </c>
      <c r="G34" s="45" t="s">
        <v>60</v>
      </c>
      <c r="H34" s="90">
        <v>8.5865740740740737E-4</v>
      </c>
      <c r="I34" s="90">
        <v>1.6587037037037037E-3</v>
      </c>
      <c r="J34" s="90">
        <v>2.4576273148148148E-3</v>
      </c>
      <c r="K34" s="91">
        <v>3.2720949074074076E-3</v>
      </c>
      <c r="L34" s="92">
        <f t="shared" si="0"/>
        <v>50.883392226148416</v>
      </c>
      <c r="M34" s="89" t="s">
        <v>35</v>
      </c>
      <c r="N34" s="83"/>
      <c r="P34" s="84">
        <v>1.5601851851851851E-3</v>
      </c>
      <c r="Q34" s="47"/>
    </row>
    <row r="35" spans="1:17" ht="35.1" customHeight="1" x14ac:dyDescent="0.2">
      <c r="A35" s="82">
        <v>3</v>
      </c>
      <c r="B35" s="41">
        <v>88</v>
      </c>
      <c r="C35" s="42" t="s">
        <v>84</v>
      </c>
      <c r="D35" s="43" t="s">
        <v>85</v>
      </c>
      <c r="E35" s="44">
        <v>39501</v>
      </c>
      <c r="F35" s="44" t="s">
        <v>33</v>
      </c>
      <c r="G35" s="45" t="s">
        <v>60</v>
      </c>
      <c r="H35" s="90">
        <v>8.5865740740740737E-4</v>
      </c>
      <c r="I35" s="90">
        <v>1.6587037037037037E-3</v>
      </c>
      <c r="J35" s="90">
        <v>2.4576273148148148E-3</v>
      </c>
      <c r="K35" s="91">
        <v>3.2720949074074076E-3</v>
      </c>
      <c r="L35" s="92">
        <f t="shared" si="0"/>
        <v>50.883392226148416</v>
      </c>
      <c r="M35" s="89" t="s">
        <v>35</v>
      </c>
      <c r="N35" s="83"/>
      <c r="P35" s="84">
        <v>1.5601851851851851E-3</v>
      </c>
      <c r="Q35" s="47"/>
    </row>
    <row r="36" spans="1:17" ht="35.1" customHeight="1" x14ac:dyDescent="0.2">
      <c r="A36" s="82">
        <v>3</v>
      </c>
      <c r="B36" s="41">
        <v>86</v>
      </c>
      <c r="C36" s="42" t="s">
        <v>86</v>
      </c>
      <c r="D36" s="43" t="s">
        <v>87</v>
      </c>
      <c r="E36" s="44">
        <v>39453</v>
      </c>
      <c r="F36" s="44" t="s">
        <v>33</v>
      </c>
      <c r="G36" s="45" t="s">
        <v>60</v>
      </c>
      <c r="H36" s="90">
        <v>8.5865740740740737E-4</v>
      </c>
      <c r="I36" s="90">
        <v>1.6587037037037037E-3</v>
      </c>
      <c r="J36" s="90">
        <v>2.4576273148148148E-3</v>
      </c>
      <c r="K36" s="91">
        <v>3.2720949074074076E-3</v>
      </c>
      <c r="L36" s="92">
        <f t="shared" si="0"/>
        <v>50.883392226148416</v>
      </c>
      <c r="M36" s="89" t="s">
        <v>35</v>
      </c>
      <c r="N36" s="83"/>
      <c r="P36" s="84">
        <v>1.5601851851851851E-3</v>
      </c>
      <c r="Q36" s="47"/>
    </row>
    <row r="37" spans="1:17" ht="35.1" customHeight="1" x14ac:dyDescent="0.2">
      <c r="A37" s="82">
        <v>3</v>
      </c>
      <c r="B37" s="41">
        <v>89</v>
      </c>
      <c r="C37" s="42" t="s">
        <v>88</v>
      </c>
      <c r="D37" s="43" t="s">
        <v>89</v>
      </c>
      <c r="E37" s="44">
        <v>39475</v>
      </c>
      <c r="F37" s="44" t="s">
        <v>33</v>
      </c>
      <c r="G37" s="45" t="s">
        <v>60</v>
      </c>
      <c r="H37" s="90">
        <v>8.5865740740740737E-4</v>
      </c>
      <c r="I37" s="90">
        <v>1.6587037037037037E-3</v>
      </c>
      <c r="J37" s="90">
        <v>2.4576273148148148E-3</v>
      </c>
      <c r="K37" s="91">
        <v>3.2720949074074076E-3</v>
      </c>
      <c r="L37" s="92">
        <f t="shared" si="0"/>
        <v>50.883392226148416</v>
      </c>
      <c r="M37" s="89" t="s">
        <v>35</v>
      </c>
      <c r="N37" s="83"/>
      <c r="P37" s="84">
        <v>1.5601851851851851E-3</v>
      </c>
      <c r="Q37" s="47"/>
    </row>
    <row r="38" spans="1:17" ht="35.1" customHeight="1" x14ac:dyDescent="0.2">
      <c r="A38" s="82">
        <v>4</v>
      </c>
      <c r="B38" s="41">
        <v>219</v>
      </c>
      <c r="C38" s="42" t="s">
        <v>90</v>
      </c>
      <c r="D38" s="43" t="s">
        <v>91</v>
      </c>
      <c r="E38" s="44">
        <v>38931</v>
      </c>
      <c r="F38" s="44" t="s">
        <v>31</v>
      </c>
      <c r="G38" s="45" t="s">
        <v>92</v>
      </c>
      <c r="H38" s="90">
        <v>8.6228009259259255E-4</v>
      </c>
      <c r="I38" s="90">
        <v>1.6699074074074073E-3</v>
      </c>
      <c r="J38" s="90">
        <v>2.4892939814814817E-3</v>
      </c>
      <c r="K38" s="91">
        <v>3.3077314814814814E-3</v>
      </c>
      <c r="L38" s="92">
        <f t="shared" si="0"/>
        <v>50.349650349650354</v>
      </c>
      <c r="M38" s="89" t="s">
        <v>35</v>
      </c>
      <c r="N38" s="83"/>
      <c r="P38" s="84">
        <v>1.5867824074074074E-3</v>
      </c>
      <c r="Q38" s="47"/>
    </row>
    <row r="39" spans="1:17" ht="35.1" customHeight="1" x14ac:dyDescent="0.2">
      <c r="A39" s="82">
        <v>4</v>
      </c>
      <c r="B39" s="41">
        <v>207</v>
      </c>
      <c r="C39" s="42" t="s">
        <v>93</v>
      </c>
      <c r="D39" s="43" t="s">
        <v>94</v>
      </c>
      <c r="E39" s="44">
        <v>38473</v>
      </c>
      <c r="F39" s="44" t="s">
        <v>31</v>
      </c>
      <c r="G39" s="45" t="s">
        <v>61</v>
      </c>
      <c r="H39" s="90">
        <v>8.6228009259259255E-4</v>
      </c>
      <c r="I39" s="90">
        <v>1.6699074074074073E-3</v>
      </c>
      <c r="J39" s="90">
        <v>2.4892939814814817E-3</v>
      </c>
      <c r="K39" s="91">
        <v>3.3077314814814814E-3</v>
      </c>
      <c r="L39" s="92">
        <f t="shared" si="0"/>
        <v>50.349650349650354</v>
      </c>
      <c r="M39" s="89" t="s">
        <v>35</v>
      </c>
      <c r="N39" s="83"/>
      <c r="P39" s="84">
        <v>1.5867824074074074E-3</v>
      </c>
      <c r="Q39" s="47"/>
    </row>
    <row r="40" spans="1:17" ht="35.1" customHeight="1" x14ac:dyDescent="0.2">
      <c r="A40" s="82">
        <v>4</v>
      </c>
      <c r="B40" s="41">
        <v>100</v>
      </c>
      <c r="C40" s="42" t="s">
        <v>95</v>
      </c>
      <c r="D40" s="43" t="s">
        <v>96</v>
      </c>
      <c r="E40" s="44">
        <v>38836</v>
      </c>
      <c r="F40" s="44" t="s">
        <v>31</v>
      </c>
      <c r="G40" s="45" t="s">
        <v>60</v>
      </c>
      <c r="H40" s="90">
        <v>8.6228009259259255E-4</v>
      </c>
      <c r="I40" s="90">
        <v>1.6699074074074073E-3</v>
      </c>
      <c r="J40" s="90">
        <v>2.4892939814814817E-3</v>
      </c>
      <c r="K40" s="91">
        <v>3.3077314814814814E-3</v>
      </c>
      <c r="L40" s="92">
        <f t="shared" si="0"/>
        <v>50.349650349650354</v>
      </c>
      <c r="M40" s="89" t="s">
        <v>35</v>
      </c>
      <c r="N40" s="83"/>
      <c r="P40" s="84">
        <v>1.5867824074074074E-3</v>
      </c>
      <c r="Q40" s="47"/>
    </row>
    <row r="41" spans="1:17" ht="35.1" customHeight="1" x14ac:dyDescent="0.2">
      <c r="A41" s="82">
        <v>4</v>
      </c>
      <c r="B41" s="46">
        <v>209</v>
      </c>
      <c r="C41" s="49" t="s">
        <v>97</v>
      </c>
      <c r="D41" s="49" t="s">
        <v>98</v>
      </c>
      <c r="E41" s="50">
        <v>39607</v>
      </c>
      <c r="F41" s="50" t="s">
        <v>33</v>
      </c>
      <c r="G41" s="40" t="s">
        <v>61</v>
      </c>
      <c r="H41" s="90">
        <v>8.6228009259259255E-4</v>
      </c>
      <c r="I41" s="90">
        <v>1.6699074074074073E-3</v>
      </c>
      <c r="J41" s="90">
        <v>2.4892939814814817E-3</v>
      </c>
      <c r="K41" s="91">
        <v>3.3077314814814814E-3</v>
      </c>
      <c r="L41" s="92">
        <f t="shared" si="0"/>
        <v>50.349650349650354</v>
      </c>
      <c r="M41" s="89" t="s">
        <v>35</v>
      </c>
      <c r="N41" s="83"/>
      <c r="P41" s="84">
        <v>1.5867824074074074E-3</v>
      </c>
    </row>
    <row r="42" spans="1:17" ht="8.25" customHeight="1" x14ac:dyDescent="0.2">
      <c r="A42" s="68"/>
      <c r="B42" s="69"/>
      <c r="C42" s="69"/>
      <c r="D42" s="70"/>
      <c r="E42" s="71"/>
      <c r="F42" s="72"/>
      <c r="G42" s="73"/>
      <c r="H42" s="74"/>
      <c r="I42" s="74"/>
      <c r="J42" s="74"/>
      <c r="K42" s="74"/>
      <c r="L42" s="75"/>
      <c r="M42" s="76"/>
      <c r="N42" s="77"/>
    </row>
    <row r="43" spans="1:17" ht="15" x14ac:dyDescent="0.2">
      <c r="A43" s="136" t="s">
        <v>23</v>
      </c>
      <c r="B43" s="121"/>
      <c r="C43" s="121"/>
      <c r="D43" s="121"/>
      <c r="E43" s="51"/>
      <c r="F43" s="51"/>
      <c r="G43" s="121"/>
      <c r="H43" s="121"/>
      <c r="I43" s="121"/>
      <c r="J43" s="121"/>
      <c r="K43" s="121"/>
      <c r="L43" s="121"/>
      <c r="M43" s="121"/>
      <c r="N43" s="122"/>
    </row>
    <row r="44" spans="1:17" x14ac:dyDescent="0.2">
      <c r="A44" s="52" t="s">
        <v>24</v>
      </c>
      <c r="B44" s="53"/>
      <c r="C44" s="54"/>
      <c r="D44" s="53"/>
      <c r="E44" s="55"/>
      <c r="F44" s="53"/>
      <c r="G44" s="56" t="s">
        <v>25</v>
      </c>
      <c r="H44" s="57">
        <v>4</v>
      </c>
      <c r="I44" s="86"/>
      <c r="K44" s="58" t="s">
        <v>26</v>
      </c>
      <c r="L44" s="56">
        <f>COUNTIF(F24:F41,"ЗМС")</f>
        <v>0</v>
      </c>
      <c r="M44" s="58"/>
      <c r="N44" s="56"/>
    </row>
    <row r="45" spans="1:17" x14ac:dyDescent="0.2">
      <c r="A45" s="52" t="s">
        <v>27</v>
      </c>
      <c r="B45" s="53"/>
      <c r="C45" s="54"/>
      <c r="D45" s="53"/>
      <c r="E45" s="55"/>
      <c r="F45" s="53"/>
      <c r="G45" s="54" t="s">
        <v>28</v>
      </c>
      <c r="H45" s="57">
        <f>H46+H50</f>
        <v>18</v>
      </c>
      <c r="I45" s="86"/>
      <c r="K45" s="58" t="s">
        <v>29</v>
      </c>
      <c r="L45" s="56">
        <f>COUNTIF(F24:F41,"МСМК")</f>
        <v>2</v>
      </c>
      <c r="M45" s="58"/>
      <c r="N45" s="56"/>
    </row>
    <row r="46" spans="1:17" x14ac:dyDescent="0.2">
      <c r="A46" s="53"/>
      <c r="B46" s="53"/>
      <c r="C46" s="54"/>
      <c r="D46" s="53"/>
      <c r="E46" s="55"/>
      <c r="F46" s="53"/>
      <c r="G46" s="54" t="s">
        <v>30</v>
      </c>
      <c r="H46" s="57">
        <f>H47+H48+H49</f>
        <v>18</v>
      </c>
      <c r="I46" s="86"/>
      <c r="K46" s="58" t="s">
        <v>31</v>
      </c>
      <c r="L46" s="56">
        <f>COUNTIF(F24:F41,"МС")</f>
        <v>9</v>
      </c>
      <c r="M46" s="58"/>
      <c r="N46" s="56"/>
    </row>
    <row r="47" spans="1:17" x14ac:dyDescent="0.2">
      <c r="A47" s="53"/>
      <c r="B47" s="53"/>
      <c r="C47" s="54"/>
      <c r="D47" s="53"/>
      <c r="E47" s="55"/>
      <c r="F47" s="53"/>
      <c r="G47" s="54" t="s">
        <v>32</v>
      </c>
      <c r="H47" s="57">
        <f>COUNT(A24:A41)</f>
        <v>18</v>
      </c>
      <c r="I47" s="86"/>
      <c r="K47" s="58" t="s">
        <v>33</v>
      </c>
      <c r="L47" s="56">
        <f>COUNTIF(F24:F41,"КМС")</f>
        <v>7</v>
      </c>
      <c r="M47" s="58"/>
      <c r="N47" s="56"/>
    </row>
    <row r="48" spans="1:17" x14ac:dyDescent="0.2">
      <c r="A48" s="53"/>
      <c r="B48" s="53"/>
      <c r="C48" s="54"/>
      <c r="D48" s="53"/>
      <c r="E48" s="55"/>
      <c r="F48" s="53"/>
      <c r="G48" s="54" t="s">
        <v>34</v>
      </c>
      <c r="H48" s="57">
        <f>COUNTIF(A24:A41,"НФ")</f>
        <v>0</v>
      </c>
      <c r="I48" s="86"/>
      <c r="K48" s="58" t="s">
        <v>35</v>
      </c>
      <c r="L48" s="56">
        <f>COUNTIF(F24:F41,"1 СР")</f>
        <v>0</v>
      </c>
      <c r="M48" s="58"/>
      <c r="N48" s="56"/>
    </row>
    <row r="49" spans="1:14" x14ac:dyDescent="0.2">
      <c r="A49" s="53"/>
      <c r="B49" s="53"/>
      <c r="C49" s="54"/>
      <c r="D49" s="53"/>
      <c r="E49" s="55"/>
      <c r="F49" s="53"/>
      <c r="G49" s="54" t="s">
        <v>36</v>
      </c>
      <c r="H49" s="57">
        <f>COUNTIF(A24:A41,"ДСКВ")</f>
        <v>0</v>
      </c>
      <c r="I49" s="86"/>
      <c r="K49" s="59" t="s">
        <v>37</v>
      </c>
      <c r="L49" s="56">
        <f>COUNTIF(F24:F41,"2 СР")</f>
        <v>0</v>
      </c>
      <c r="M49" s="58"/>
      <c r="N49" s="56"/>
    </row>
    <row r="50" spans="1:14" x14ac:dyDescent="0.2">
      <c r="A50" s="53"/>
      <c r="B50" s="53"/>
      <c r="C50" s="54"/>
      <c r="D50" s="53"/>
      <c r="E50" s="55"/>
      <c r="F50" s="53"/>
      <c r="G50" s="54" t="s">
        <v>38</v>
      </c>
      <c r="H50" s="57">
        <f>COUNTIF(A24:A41,"НС")</f>
        <v>0</v>
      </c>
      <c r="I50" s="86"/>
      <c r="K50" s="59" t="s">
        <v>39</v>
      </c>
      <c r="L50" s="56">
        <f>COUNTIF(F24:F41,"3 СР")</f>
        <v>0</v>
      </c>
      <c r="M50" s="58"/>
      <c r="N50" s="56"/>
    </row>
    <row r="51" spans="1:14" x14ac:dyDescent="0.2">
      <c r="A51" s="53"/>
      <c r="B51" s="60"/>
      <c r="C51" s="60"/>
      <c r="D51" s="53"/>
      <c r="E51" s="55"/>
      <c r="F51" s="53"/>
      <c r="G51" s="53"/>
      <c r="H51" s="61"/>
      <c r="I51" s="61"/>
      <c r="J51" s="61"/>
      <c r="K51" s="61"/>
      <c r="L51" s="59"/>
      <c r="M51" s="53"/>
      <c r="N51" s="53"/>
    </row>
    <row r="52" spans="1:14" ht="15" x14ac:dyDescent="0.2">
      <c r="A52" s="136"/>
      <c r="B52" s="121"/>
      <c r="C52" s="121"/>
      <c r="D52" s="121"/>
      <c r="E52" s="121" t="s">
        <v>40</v>
      </c>
      <c r="F52" s="121"/>
      <c r="G52" s="121"/>
      <c r="H52" s="121" t="s">
        <v>41</v>
      </c>
      <c r="I52" s="121"/>
      <c r="J52" s="121"/>
      <c r="K52" s="121"/>
      <c r="L52" s="121" t="s">
        <v>42</v>
      </c>
      <c r="M52" s="121"/>
      <c r="N52" s="122"/>
    </row>
    <row r="53" spans="1:14" x14ac:dyDescent="0.2">
      <c r="A53" s="137"/>
      <c r="B53" s="99"/>
      <c r="C53" s="99"/>
      <c r="D53" s="99"/>
      <c r="E53" s="99"/>
      <c r="F53" s="138"/>
      <c r="G53" s="138"/>
      <c r="H53" s="138"/>
      <c r="I53" s="138"/>
      <c r="J53" s="138"/>
      <c r="K53" s="138"/>
      <c r="L53" s="138"/>
      <c r="M53" s="138"/>
      <c r="N53" s="139"/>
    </row>
    <row r="54" spans="1:14" x14ac:dyDescent="0.2">
      <c r="A54" s="62"/>
      <c r="B54" s="1"/>
      <c r="C54" s="1"/>
      <c r="D54" s="1"/>
      <c r="E54" s="63"/>
      <c r="F54" s="1"/>
      <c r="G54" s="1"/>
      <c r="H54" s="64"/>
      <c r="I54" s="64"/>
      <c r="J54" s="64"/>
      <c r="K54" s="64"/>
      <c r="L54" s="1"/>
      <c r="M54" s="1"/>
      <c r="N54" s="65"/>
    </row>
    <row r="55" spans="1:14" x14ac:dyDescent="0.2">
      <c r="A55" s="62"/>
      <c r="B55" s="1"/>
      <c r="C55" s="1"/>
      <c r="D55" s="1"/>
      <c r="E55" s="63"/>
      <c r="F55" s="1"/>
      <c r="G55" s="1"/>
      <c r="H55" s="64"/>
      <c r="I55" s="64"/>
      <c r="J55" s="64"/>
      <c r="K55" s="64"/>
      <c r="L55" s="1"/>
      <c r="M55" s="1"/>
      <c r="N55" s="65"/>
    </row>
    <row r="56" spans="1:14" x14ac:dyDescent="0.2">
      <c r="A56" s="62"/>
      <c r="B56" s="1"/>
      <c r="C56" s="1"/>
      <c r="D56" s="1"/>
      <c r="E56" s="63"/>
      <c r="F56" s="1"/>
      <c r="G56" s="1"/>
      <c r="H56" s="64"/>
      <c r="I56" s="64"/>
      <c r="J56" s="64"/>
      <c r="K56" s="64"/>
      <c r="L56" s="1"/>
      <c r="M56" s="1"/>
      <c r="N56" s="65"/>
    </row>
    <row r="57" spans="1:14" x14ac:dyDescent="0.2">
      <c r="A57" s="62"/>
      <c r="B57" s="1"/>
      <c r="C57" s="1"/>
      <c r="D57" s="1"/>
      <c r="E57" s="63"/>
      <c r="F57" s="1"/>
      <c r="G57" s="1"/>
      <c r="H57" s="64"/>
      <c r="I57" s="64"/>
      <c r="J57" s="64"/>
      <c r="K57" s="64"/>
      <c r="L57" s="66"/>
      <c r="M57" s="67"/>
      <c r="N57" s="65"/>
    </row>
    <row r="58" spans="1:14" x14ac:dyDescent="0.2">
      <c r="A58" s="140" t="s">
        <v>2</v>
      </c>
      <c r="B58" s="141"/>
      <c r="C58" s="141"/>
      <c r="D58" s="141"/>
      <c r="E58" s="141" t="str">
        <f>G17</f>
        <v>В.К. Иванов (1К, г. Санкт-Петербург)</v>
      </c>
      <c r="F58" s="141"/>
      <c r="G58" s="141"/>
      <c r="H58" s="141" t="str">
        <f>G18</f>
        <v>М.В. Гонова (ВК, г. Москва)</v>
      </c>
      <c r="I58" s="141"/>
      <c r="J58" s="141"/>
      <c r="K58" s="141"/>
      <c r="L58" s="141" t="str">
        <f>G19</f>
        <v>И.Н. Михайлова (ВК, Санкт-Петербург)</v>
      </c>
      <c r="M58" s="141"/>
      <c r="N58" s="142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53:E53"/>
    <mergeCell ref="F53:N53"/>
    <mergeCell ref="A58:D58"/>
    <mergeCell ref="E58:G58"/>
    <mergeCell ref="H58:K58"/>
    <mergeCell ref="L58:N58"/>
    <mergeCell ref="A43:D43"/>
    <mergeCell ref="G43:N43"/>
    <mergeCell ref="A52:D52"/>
    <mergeCell ref="E52:G52"/>
    <mergeCell ref="H52:K52"/>
    <mergeCell ref="L52:N52"/>
    <mergeCell ref="L21:L22"/>
    <mergeCell ref="M21:M22"/>
    <mergeCell ref="N21:N22"/>
    <mergeCell ref="P21:P22"/>
    <mergeCell ref="Q21:Q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honeticPr fontId="18" type="noConversion"/>
  <conditionalFormatting sqref="G47:G50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4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2025-07-14T17:57:02Z</dcterms:modified>
</cp:coreProperties>
</file>