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7"/>
  </bookViews>
  <sheets>
    <sheet name="Итоговый протокол" sheetId="122" r:id="rId1"/>
  </sheets>
  <definedNames>
    <definedName name="_xlnm.Print_Titles" localSheetId="0">'Итоговый протокол'!$21:$22</definedName>
    <definedName name="_xlnm.Print_Area" localSheetId="0">'Итоговый протокол'!$A$1:$V$77</definedName>
  </definedNames>
  <calcPr calcId="152511"/>
</workbook>
</file>

<file path=xl/calcChain.xml><?xml version="1.0" encoding="utf-8"?>
<calcChain xmlns="http://schemas.openxmlformats.org/spreadsheetml/2006/main">
  <c r="V67" i="122" l="1"/>
  <c r="V66" i="122"/>
  <c r="V65" i="122"/>
  <c r="V64" i="122"/>
  <c r="V62" i="122"/>
  <c r="R77" i="122" l="1"/>
  <c r="G77" i="122"/>
  <c r="V68" i="122"/>
  <c r="V63" i="122"/>
  <c r="J69" i="122"/>
  <c r="J68" i="122"/>
  <c r="J67" i="122"/>
  <c r="J66" i="122"/>
  <c r="J65" i="122"/>
  <c r="J64" i="122" l="1"/>
  <c r="J63" i="122" s="1"/>
</calcChain>
</file>

<file path=xl/sharedStrings.xml><?xml version="1.0" encoding="utf-8"?>
<sst xmlns="http://schemas.openxmlformats.org/spreadsheetml/2006/main" count="247" uniqueCount="153">
  <si>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</si>
  <si>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</si>
  <si>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</si>
  <si>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</si>
  <si>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</si>
  <si>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</si>
  <si>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</si>
  <si>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</si>
  <si>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</si>
  <si>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</si>
  <si>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</si>
  <si>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</si>
  <si>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</si>
  <si>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</si>
  <si>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</si>
  <si>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</si>
  <si>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</si>
  <si>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</si>
  <si>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</si>
  <si>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</si>
  <si>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</si>
  <si>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</si>
  <si>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</si>
  <si>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</si>
  <si>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</si>
  <si>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</si>
  <si>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</si>
  <si>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</si>
  <si>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</si>
  <si>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</si>
  <si>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</si>
  <si>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</si>
  <si>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</si>
  <si>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</si>
  <si>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</si>
  <si>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</si>
  <si>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</si>
  <si>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</si>
  <si>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</si>
  <si>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</si>
  <si>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</si>
  <si>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РЕЗУЛЬТАТ И МЕСТО НА ЭТАПАХ</t>
  </si>
  <si>
    <t>ВЫПОЛНЕНИЕ НТУ ЕВСК</t>
  </si>
  <si>
    <t>1 этап</t>
  </si>
  <si>
    <t>2 этап</t>
  </si>
  <si>
    <t>3 этап</t>
  </si>
  <si>
    <t>ВСЕРОССИЙСКИЕ СОРЕВНОВАНИЯ</t>
  </si>
  <si>
    <t/>
  </si>
  <si>
    <t>№ ВРВС: 0080671811Я</t>
  </si>
  <si>
    <t>ГЛАВНЫЙ СЕКРЕТАРЬ</t>
  </si>
  <si>
    <t>Министерство по физической культуре, спорту и молодежной политике Удмуртской Республики</t>
  </si>
  <si>
    <t>Федерация велосипедного спорта Удмуртской Республики</t>
  </si>
  <si>
    <t>70-я юбилейная всероссийская многодневная велосипедная гонка "Удмуртская правда"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</si>
  <si>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Ижевск</t>
    </r>
  </si>
  <si>
    <t>ВЕДЕРНИКОВ М.Г. (ВК, г. ИЖЕВСК)</t>
  </si>
  <si>
    <t>САДРОВ Е.В. (1К, г. ИЖЕВСК)</t>
  </si>
  <si>
    <t>СЕРЕБРО В.А. (ВК, г. ИЖЕВСК)</t>
  </si>
  <si>
    <t>ДИСТАНЦИЯ/ ЭТАПОВ</t>
  </si>
  <si>
    <t>№ ЕКП 2021: 32535</t>
  </si>
  <si>
    <t>Московская область</t>
  </si>
  <si>
    <t>Самарская область</t>
  </si>
  <si>
    <t>Свердловская область</t>
  </si>
  <si>
    <t>Удмуртская Республика</t>
  </si>
  <si>
    <t>Челябинская область</t>
  </si>
  <si>
    <t>Республика Татарстан</t>
  </si>
  <si>
    <t>4 этап</t>
  </si>
  <si>
    <t>5 этап</t>
  </si>
  <si>
    <t>Москва</t>
  </si>
  <si>
    <t>НФ</t>
  </si>
  <si>
    <t>НС</t>
  </si>
  <si>
    <t>3 СР</t>
  </si>
  <si>
    <t>2 СР</t>
  </si>
  <si>
    <t>НАЧАЛО ГОНКИ: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</si>
  <si>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</si>
  <si>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Мужчины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</si>
  <si>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27 мая - 02 июня 2021 года</t>
    </r>
  </si>
  <si>
    <t>Республика Крым, Омская область</t>
  </si>
  <si>
    <t>100 360 947 91</t>
  </si>
  <si>
    <t>100 100 859 60</t>
  </si>
  <si>
    <t>100 349 206 87</t>
  </si>
  <si>
    <t>100 526 941 21</t>
  </si>
  <si>
    <t>100 537 780 93</t>
  </si>
  <si>
    <t>100 360 129 49</t>
  </si>
  <si>
    <t>100 349 201 82</t>
  </si>
  <si>
    <t>100 021 263 04</t>
  </si>
  <si>
    <t>100 150 630 70</t>
  </si>
  <si>
    <t>100 361 001 48</t>
  </si>
  <si>
    <t>100 349 716 15</t>
  </si>
  <si>
    <t>100 360 238 61</t>
  </si>
  <si>
    <t>100 349 378 65</t>
  </si>
  <si>
    <t>100 360 430 59</t>
  </si>
  <si>
    <t>100 155 665 61</t>
  </si>
  <si>
    <t>100 087 046 21</t>
  </si>
  <si>
    <t>100 360 926 70</t>
  </si>
  <si>
    <t>100 619 500 42</t>
  </si>
  <si>
    <t>Ивановская область</t>
  </si>
  <si>
    <t>100 349 629 25</t>
  </si>
  <si>
    <t>100 560 614 35</t>
  </si>
  <si>
    <t>100 360 451 80</t>
  </si>
  <si>
    <t>100 349 111 89</t>
  </si>
  <si>
    <t>100 349 638 34</t>
  </si>
  <si>
    <t>100 360 230 53</t>
  </si>
  <si>
    <t>100 085 234 52</t>
  </si>
  <si>
    <t>100 158 765 57</t>
  </si>
  <si>
    <t>100 774 787 32</t>
  </si>
  <si>
    <t>100 608 803 15</t>
  </si>
  <si>
    <t>Пермский край</t>
  </si>
  <si>
    <t>100 960 527 17</t>
  </si>
  <si>
    <t>100 118 312 53</t>
  </si>
  <si>
    <t>100 096 583 52</t>
  </si>
  <si>
    <t>100 040 460 92</t>
  </si>
  <si>
    <t>100 360 749 87</t>
  </si>
  <si>
    <t>100 747 948 62</t>
  </si>
  <si>
    <t>100 085 222 40</t>
  </si>
  <si>
    <t>100 360 209 32</t>
  </si>
  <si>
    <t>100 064 709 91</t>
  </si>
  <si>
    <t>ГУСЕВ Яков</t>
  </si>
  <si>
    <t>КИРЖАЙКИН Никита</t>
  </si>
  <si>
    <t>БАЙДИКОВ Илья</t>
  </si>
  <si>
    <t>ЛАУШКИН Лев</t>
  </si>
  <si>
    <t>ЛУЖБИН Илья</t>
  </si>
  <si>
    <t>УСТИНОВ Арсентий</t>
  </si>
  <si>
    <t>ГОРЮШИН Александр</t>
  </si>
  <si>
    <t>ГОГОЛЕВ Максим</t>
  </si>
  <si>
    <t>ГРИШИН Максим</t>
  </si>
  <si>
    <t>АНТИПЧУК Александр</t>
  </si>
  <si>
    <t>ФЕДОТОВ Григорий</t>
  </si>
  <si>
    <t>КУЧЕРЯВЫЙ Илья</t>
  </si>
  <si>
    <t>КНЯЗЕВ Никита</t>
  </si>
  <si>
    <t>ПРОНИН Константин</t>
  </si>
  <si>
    <t>САЛТАНОВ Даниил</t>
  </si>
  <si>
    <t>ЗВЕРКОВ Евгений</t>
  </si>
  <si>
    <t>КУРАКСА Михаил</t>
  </si>
  <si>
    <t>ЮХАТОВ Сергей</t>
  </si>
  <si>
    <t>БОРИСОВ Андрей</t>
  </si>
  <si>
    <t>ИВАНЮК Николай</t>
  </si>
  <si>
    <t>КОМАРОВ Егор</t>
  </si>
  <si>
    <t>УЛАНОВ Никита</t>
  </si>
  <si>
    <t>ИЛЬИНЫХ Александр</t>
  </si>
  <si>
    <t>КЛЕМЕНТЬЕВ Артем</t>
  </si>
  <si>
    <t>ПУДОВ Сергей</t>
  </si>
  <si>
    <t>КАЛАШНИКОВ Григорий</t>
  </si>
  <si>
    <t>БАЙДИН Никита</t>
  </si>
  <si>
    <t>БАКО Александр</t>
  </si>
  <si>
    <t>САМСОНКИН Константин</t>
  </si>
  <si>
    <t>ТАТАРИНОВ Геннадий</t>
  </si>
  <si>
    <t>МОСКВИН Данил</t>
  </si>
  <si>
    <t>ПЕЧЕНИН Евгений</t>
  </si>
  <si>
    <t>СОФРОНОВ Никита</t>
  </si>
  <si>
    <t>ГНИЛЯК Филипп</t>
  </si>
  <si>
    <t>ГИЛЬМУТДИНОВ Арслан</t>
  </si>
  <si>
    <t>ПОЛУДЕНКО Евгений</t>
  </si>
  <si>
    <t>РЕВУНОВ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</si>
</sst>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.0"/>
    <numFmt numFmtId="166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3">
    <xf numFmtId="0" fontId="0" fillId="0" borderId="0" xfId="0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6" fontId="11" fillId="0" borderId="0" xfId="2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1" fontId="11" fillId="0" borderId="0" xfId="2" applyNumberFormat="1" applyFont="1" applyAlignment="1">
      <alignment horizontal="center" vertical="center"/>
    </xf>
    <xf numFmtId="21" fontId="11" fillId="0" borderId="0" xfId="2" applyNumberFormat="1" applyFont="1" applyAlignment="1">
      <alignment horizontal="center" vertical="center"/>
    </xf>
    <xf numFmtId="0" fontId="8" fillId="0" borderId="11" xfId="2" applyFont="1" applyBorder="1" applyAlignment="1">
      <alignment vertical="center"/>
    </xf>
    <xf numFmtId="0" fontId="14" fillId="0" borderId="12" xfId="2" applyFont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1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46" fontId="14" fillId="0" borderId="2" xfId="2" applyNumberFormat="1" applyFont="1" applyBorder="1" applyAlignment="1">
      <alignment vertical="center"/>
    </xf>
    <xf numFmtId="21" fontId="1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4" fillId="0" borderId="14" xfId="2" applyFont="1" applyBorder="1" applyAlignment="1">
      <alignment horizontal="left" vertical="center"/>
    </xf>
    <xf numFmtId="0" fontId="15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vertical="center"/>
    </xf>
    <xf numFmtId="1" fontId="15" fillId="0" borderId="3" xfId="2" applyNumberFormat="1" applyFont="1" applyBorder="1" applyAlignment="1">
      <alignment horizontal="center" vertical="center"/>
    </xf>
    <xf numFmtId="46" fontId="14" fillId="0" borderId="3" xfId="2" applyNumberFormat="1" applyFont="1" applyBorder="1" applyAlignment="1">
      <alignment vertical="center"/>
    </xf>
    <xf numFmtId="21" fontId="15" fillId="0" borderId="3" xfId="2" applyNumberFormat="1" applyFont="1" applyBorder="1" applyAlignment="1">
      <alignment vertical="center"/>
    </xf>
    <xf numFmtId="0" fontId="17" fillId="0" borderId="3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4" fillId="0" borderId="16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5" xfId="2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/>
    </xf>
    <xf numFmtId="1" fontId="14" fillId="0" borderId="5" xfId="2" applyNumberFormat="1" applyFont="1" applyBorder="1" applyAlignment="1">
      <alignment horizontal="center" vertical="center"/>
    </xf>
    <xf numFmtId="0" fontId="14" fillId="0" borderId="5" xfId="2" applyFont="1" applyBorder="1" applyAlignment="1">
      <alignment horizontal="left" vertical="center"/>
    </xf>
    <xf numFmtId="46" fontId="14" fillId="0" borderId="5" xfId="2" applyNumberFormat="1" applyFont="1" applyBorder="1" applyAlignment="1">
      <alignment horizontal="left" vertical="center"/>
    </xf>
    <xf numFmtId="21" fontId="15" fillId="0" borderId="5" xfId="2" applyNumberFormat="1" applyFont="1" applyBorder="1" applyAlignment="1">
      <alignment vertical="center"/>
    </xf>
    <xf numFmtId="49" fontId="15" fillId="0" borderId="17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8" fillId="0" borderId="5" xfId="2" applyFont="1" applyBorder="1" applyAlignment="1">
      <alignment horizontal="center" vertical="center"/>
    </xf>
    <xf numFmtId="0" fontId="15" fillId="0" borderId="17" xfId="2" applyFont="1" applyBorder="1" applyAlignment="1">
      <alignment horizontal="right" vertical="center"/>
    </xf>
    <xf numFmtId="0" fontId="8" fillId="0" borderId="28" xfId="2" applyFont="1" applyBorder="1" applyAlignment="1">
      <alignment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vertical="center"/>
    </xf>
    <xf numFmtId="1" fontId="8" fillId="0" borderId="26" xfId="2" applyNumberFormat="1" applyFont="1" applyBorder="1" applyAlignment="1">
      <alignment horizontal="center" vertical="center"/>
    </xf>
    <xf numFmtId="46" fontId="9" fillId="0" borderId="26" xfId="2" applyNumberFormat="1" applyFont="1" applyBorder="1" applyAlignment="1">
      <alignment vertical="center"/>
    </xf>
    <xf numFmtId="21" fontId="8" fillId="0" borderId="26" xfId="2" applyNumberFormat="1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20" fillId="0" borderId="0" xfId="8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1" fontId="18" fillId="0" borderId="0" xfId="2" applyNumberFormat="1" applyFont="1" applyAlignment="1">
      <alignment horizontal="center" vertical="center" wrapText="1"/>
    </xf>
    <xf numFmtId="46" fontId="17" fillId="0" borderId="0" xfId="2" applyNumberFormat="1" applyFont="1" applyAlignment="1">
      <alignment vertical="center" wrapText="1"/>
    </xf>
    <xf numFmtId="21" fontId="18" fillId="0" borderId="0" xfId="2" applyNumberFormat="1" applyFont="1" applyAlignment="1">
      <alignment vertical="center" wrapText="1"/>
    </xf>
    <xf numFmtId="0" fontId="15" fillId="0" borderId="12" xfId="2" applyFont="1" applyBorder="1" applyAlignment="1">
      <alignment horizontal="left" vertical="center"/>
    </xf>
    <xf numFmtId="49" fontId="15" fillId="0" borderId="2" xfId="2" applyNumberFormat="1" applyFont="1" applyBorder="1" applyAlignment="1">
      <alignment horizontal="right" vertical="center"/>
    </xf>
    <xf numFmtId="0" fontId="8" fillId="0" borderId="27" xfId="2" applyFont="1" applyBorder="1" applyAlignment="1">
      <alignment vertical="center"/>
    </xf>
    <xf numFmtId="49" fontId="15" fillId="0" borderId="4" xfId="2" applyNumberFormat="1" applyFont="1" applyBorder="1" applyAlignment="1">
      <alignment vertical="center"/>
    </xf>
    <xf numFmtId="1" fontId="15" fillId="0" borderId="5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/>
    </xf>
    <xf numFmtId="49" fontId="15" fillId="0" borderId="2" xfId="2" applyNumberFormat="1" applyFont="1" applyBorder="1" applyAlignment="1">
      <alignment vertical="center"/>
    </xf>
    <xf numFmtId="1" fontId="8" fillId="0" borderId="0" xfId="2" applyNumberFormat="1" applyFont="1" applyAlignment="1">
      <alignment horizontal="center" vertical="center"/>
    </xf>
    <xf numFmtId="1" fontId="15" fillId="0" borderId="0" xfId="2" applyNumberFormat="1" applyFont="1" applyAlignment="1">
      <alignment horizontal="center" vertical="center"/>
    </xf>
    <xf numFmtId="46" fontId="9" fillId="0" borderId="0" xfId="2" applyNumberFormat="1" applyFont="1" applyAlignment="1">
      <alignment vertical="center"/>
    </xf>
    <xf numFmtId="49" fontId="15" fillId="0" borderId="0" xfId="2" applyNumberFormat="1" applyFont="1" applyAlignment="1">
      <alignment vertical="center"/>
    </xf>
    <xf numFmtId="0" fontId="15" fillId="0" borderId="10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9" fontId="15" fillId="0" borderId="0" xfId="2" applyNumberFormat="1" applyFont="1" applyAlignment="1">
      <alignment horizontal="right" vertical="center"/>
    </xf>
    <xf numFmtId="0" fontId="8" fillId="0" borderId="30" xfId="2" applyFont="1" applyBorder="1" applyAlignment="1">
      <alignment vertical="center"/>
    </xf>
    <xf numFmtId="0" fontId="15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8" fillId="0" borderId="10" xfId="2" applyFont="1" applyBorder="1" applyAlignment="1">
      <alignment vertical="center"/>
    </xf>
    <xf numFmtId="49" fontId="15" fillId="0" borderId="17" xfId="2" applyNumberFormat="1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49" fontId="15" fillId="0" borderId="5" xfId="2" applyNumberFormat="1" applyFont="1" applyBorder="1" applyAlignment="1">
      <alignment horizontal="left" vertical="center"/>
    </xf>
    <xf numFmtId="1" fontId="8" fillId="0" borderId="5" xfId="2" applyNumberFormat="1" applyFont="1" applyBorder="1" applyAlignment="1">
      <alignment horizontal="center" vertical="center"/>
    </xf>
    <xf numFmtId="46" fontId="9" fillId="0" borderId="5" xfId="2" applyNumberFormat="1" applyFont="1" applyBorder="1" applyAlignment="1">
      <alignment vertical="center"/>
    </xf>
    <xf numFmtId="49" fontId="15" fillId="0" borderId="5" xfId="2" applyNumberFormat="1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46" fontId="9" fillId="0" borderId="0" xfId="2" applyNumberFormat="1" applyFont="1" applyAlignment="1">
      <alignment horizontal="center" vertical="center"/>
    </xf>
    <xf numFmtId="21" fontId="8" fillId="0" borderId="0" xfId="2" applyNumberFormat="1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21" fontId="8" fillId="0" borderId="0" xfId="2" applyNumberFormat="1" applyFont="1" applyAlignment="1">
      <alignment vertical="center"/>
    </xf>
    <xf numFmtId="14" fontId="15" fillId="0" borderId="3" xfId="2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8" fillId="0" borderId="20" xfId="2" applyFont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" fontId="15" fillId="0" borderId="0" xfId="2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2" fillId="0" borderId="3" xfId="2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top"/>
    </xf>
    <xf numFmtId="0" fontId="18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 wrapText="1"/>
    </xf>
    <xf numFmtId="46" fontId="9" fillId="2" borderId="31" xfId="3" applyNumberFormat="1" applyFont="1" applyFill="1" applyBorder="1" applyAlignment="1">
      <alignment horizontal="center" vertical="center" wrapText="1"/>
    </xf>
    <xf numFmtId="21" fontId="9" fillId="2" borderId="31" xfId="3" applyNumberFormat="1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46" fontId="9" fillId="2" borderId="1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 vertical="top"/>
    </xf>
    <xf numFmtId="0" fontId="8" fillId="0" borderId="35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165" fontId="8" fillId="0" borderId="36" xfId="0" applyNumberFormat="1" applyFont="1" applyBorder="1" applyAlignment="1">
      <alignment horizontal="center" vertical="top"/>
    </xf>
    <xf numFmtId="166" fontId="8" fillId="0" borderId="36" xfId="0" applyNumberFormat="1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2" fontId="8" fillId="0" borderId="36" xfId="0" applyNumberFormat="1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3 2" xfId="10"/>
    <cellStyle name="Обычный 3 2 2" xfId="12"/>
    <cellStyle name="Обычный 3 3" xfId="11"/>
    <cellStyle name="Обычный 3 4" xfId="9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28576</xdr:rowOff>
    </xdr:from>
    <xdr:to>
      <xdr:col>1</xdr:col>
      <xdr:colOff>361950</xdr:colOff>
      <xdr:row>3</xdr:row>
      <xdr:rowOff>57151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C4E95FC-0BDB-44D5-8A2D-B124BE24A4E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6"/>
          <a:ext cx="69532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137162</xdr:colOff>
      <xdr:row>0</xdr:row>
      <xdr:rowOff>85726</xdr:rowOff>
    </xdr:from>
    <xdr:to>
      <xdr:col>3</xdr:col>
      <xdr:colOff>400051</xdr:colOff>
      <xdr:row>3</xdr:row>
      <xdr:rowOff>142875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7967A7D7-09D9-4DF7-8EED-C280EBEA3F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2" y="85726"/>
          <a:ext cx="1301114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78"/>
  <sheetViews>
    <sheetView tabSelected="1" view="pageBreakPreview" topLeftCell="A51" zoomScale="80" zoomScaleNormal="100" zoomScaleSheetLayoutView="80" workbookViewId="0">
      <selection activeCell="O66" sqref="O66"/>
    </sheetView>
  </sheetViews>
  <sheetFormatPr defaultColWidth="9.140625" defaultRowHeight="12.75" x14ac:dyDescent="0.2"/>
  <cols>
    <col min="1" max="1" width="7" style="2" customWidth="1"/>
    <col min="2" max="2" width="7.7109375" style="1" customWidth="1"/>
    <col min="3" max="3" width="15.5703125" style="1" customWidth="1"/>
    <col min="4" max="4" width="22.5703125" style="2" customWidth="1"/>
    <col min="5" max="5" width="13.28515625" style="2" customWidth="1"/>
    <col min="6" max="6" width="8.7109375" style="2" customWidth="1"/>
    <col min="7" max="7" width="25.5703125" style="2" customWidth="1"/>
    <col min="8" max="8" width="15.28515625" style="2" customWidth="1"/>
    <col min="9" max="9" width="7.85546875" style="67" customWidth="1"/>
    <col min="10" max="10" width="9.85546875" style="2" customWidth="1"/>
    <col min="11" max="11" width="6.5703125" style="67" customWidth="1"/>
    <col min="12" max="12" width="9.42578125" style="2" customWidth="1"/>
    <col min="13" max="13" width="5.28515625" style="67" customWidth="1"/>
    <col min="14" max="14" width="9.28515625" style="67" customWidth="1"/>
    <col min="15" max="15" width="5.28515625" style="67" customWidth="1"/>
    <col min="16" max="16" width="9" style="67" customWidth="1"/>
    <col min="17" max="17" width="5.85546875" style="67" customWidth="1"/>
    <col min="18" max="18" width="11.140625" style="69" customWidth="1"/>
    <col min="19" max="19" width="12.7109375" style="89" customWidth="1"/>
    <col min="20" max="20" width="10" style="2" customWidth="1"/>
    <col min="21" max="21" width="13.28515625" style="2" customWidth="1"/>
    <col min="22" max="22" width="16.7109375" style="2" customWidth="1"/>
    <col min="23" max="16384" width="9.140625" style="2"/>
  </cols>
  <sheetData>
    <row r="1" spans="1:22" ht="15.7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22.5" customHeight="1" x14ac:dyDescent="0.2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21" x14ac:dyDescent="0.2">
      <c r="A3" s="122" t="s">
        <v>10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21" x14ac:dyDescent="0.2">
      <c r="A4" s="122" t="s">
        <v>51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ht="24" customHeight="1" x14ac:dyDescent="0.2">
      <c r="A5" s="122" t="s">
        <v>52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4" customFormat="1" ht="28.5" x14ac:dyDescent="0.2">
      <c r="A6" s="123" t="s">
        <v>46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s="4" customFormat="1" ht="18" customHeight="1" x14ac:dyDescent="0.2">
      <c r="A7" s="136" t="s">
        <v>16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s="4" customFormat="1" ht="4.5" customHeight="1" thickBot="1" x14ac:dyDescent="0.25">
      <c r="A8" s="124" t="s">
        <v>47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1:22" ht="18" customHeight="1" thickTop="1" x14ac:dyDescent="0.2">
      <c r="A9" s="125" t="s">
        <v>39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</row>
    <row r="10" spans="1:22" ht="18" customHeight="1" x14ac:dyDescent="0.2">
      <c r="A10" s="128" t="s">
        <v>24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</row>
    <row r="11" spans="1:22" ht="19.5" customHeight="1" x14ac:dyDescent="0.2">
      <c r="A11" s="128" t="s">
        <v>74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</row>
    <row r="12" spans="1:22" ht="5.25" customHeight="1" x14ac:dyDescent="0.2">
      <c r="A12" s="5"/>
      <c r="B12" s="6"/>
      <c r="C12" s="6"/>
      <c r="D12" s="6"/>
      <c r="E12" s="6"/>
      <c r="F12" s="6"/>
      <c r="G12" s="6"/>
      <c r="H12" s="6"/>
      <c r="I12" s="7"/>
      <c r="J12" s="6"/>
      <c r="K12" s="7"/>
      <c r="L12" s="6"/>
      <c r="M12" s="7"/>
      <c r="N12" s="7"/>
      <c r="O12" s="7"/>
      <c r="P12" s="7"/>
      <c r="Q12" s="7"/>
      <c r="R12" s="3"/>
      <c r="S12" s="8"/>
      <c r="T12" s="6"/>
      <c r="U12" s="6"/>
      <c r="V12" s="9"/>
    </row>
    <row r="13" spans="1:22" ht="15.75" x14ac:dyDescent="0.2">
      <c r="A13" s="10" t="s">
        <v>53</v>
      </c>
      <c r="B13" s="11"/>
      <c r="C13" s="11"/>
      <c r="D13" s="12"/>
      <c r="E13" s="13"/>
      <c r="F13" s="13"/>
      <c r="G13" s="14" t="s">
        <v>72</v>
      </c>
      <c r="H13" s="13"/>
      <c r="I13" s="12"/>
      <c r="J13" s="13"/>
      <c r="K13" s="12"/>
      <c r="L13" s="13"/>
      <c r="M13" s="12"/>
      <c r="N13" s="12"/>
      <c r="O13" s="12"/>
      <c r="P13" s="12"/>
      <c r="Q13" s="12"/>
      <c r="R13" s="15"/>
      <c r="S13" s="16"/>
      <c r="T13" s="13"/>
      <c r="U13" s="17"/>
      <c r="V13" s="18" t="s">
        <v>48</v>
      </c>
    </row>
    <row r="14" spans="1:22" ht="15.75" x14ac:dyDescent="0.2">
      <c r="A14" s="19" t="s">
        <v>75</v>
      </c>
      <c r="B14" s="20"/>
      <c r="C14" s="2"/>
      <c r="D14" s="90"/>
      <c r="E14" s="21"/>
      <c r="F14" s="21"/>
      <c r="G14" s="104" t="s">
        <v>73</v>
      </c>
      <c r="H14" s="21"/>
      <c r="I14" s="22"/>
      <c r="J14" s="21"/>
      <c r="K14" s="22"/>
      <c r="L14" s="21"/>
      <c r="M14" s="22"/>
      <c r="N14" s="22"/>
      <c r="O14" s="22"/>
      <c r="P14" s="22"/>
      <c r="Q14" s="22"/>
      <c r="R14" s="23"/>
      <c r="S14" s="24"/>
      <c r="T14" s="21"/>
      <c r="U14" s="25"/>
      <c r="V14" s="26" t="s">
        <v>58</v>
      </c>
    </row>
    <row r="15" spans="1:22" ht="15" x14ac:dyDescent="0.2">
      <c r="A15" s="131" t="s">
        <v>9</v>
      </c>
      <c r="B15" s="132"/>
      <c r="C15" s="132"/>
      <c r="D15" s="132"/>
      <c r="E15" s="132"/>
      <c r="F15" s="132"/>
      <c r="G15" s="133"/>
      <c r="H15" s="134" t="s">
        <v>1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5"/>
    </row>
    <row r="16" spans="1:22" ht="15" x14ac:dyDescent="0.2">
      <c r="A16" s="27" t="s">
        <v>17</v>
      </c>
      <c r="B16" s="28"/>
      <c r="C16" s="28"/>
      <c r="D16" s="29"/>
      <c r="E16" s="30"/>
      <c r="F16" s="29"/>
      <c r="G16" s="31" t="s">
        <v>47</v>
      </c>
      <c r="H16" s="32"/>
      <c r="I16" s="33"/>
      <c r="J16" s="34"/>
      <c r="K16" s="33"/>
      <c r="L16" s="34"/>
      <c r="M16" s="33"/>
      <c r="N16" s="33"/>
      <c r="O16" s="33"/>
      <c r="P16" s="33"/>
      <c r="Q16" s="33"/>
      <c r="R16" s="35"/>
      <c r="S16" s="36"/>
      <c r="T16" s="30"/>
      <c r="U16" s="30"/>
      <c r="V16" s="37"/>
    </row>
    <row r="17" spans="1:22" ht="15" x14ac:dyDescent="0.2">
      <c r="A17" s="27" t="s">
        <v>18</v>
      </c>
      <c r="B17" s="28"/>
      <c r="C17" s="28"/>
      <c r="D17" s="31"/>
      <c r="E17" s="30"/>
      <c r="F17" s="29"/>
      <c r="G17" s="31" t="s">
        <v>54</v>
      </c>
      <c r="H17" s="32" t="s">
        <v>40</v>
      </c>
      <c r="I17" s="33"/>
      <c r="J17" s="34"/>
      <c r="K17" s="33"/>
      <c r="L17" s="34"/>
      <c r="M17" s="33"/>
      <c r="N17" s="33"/>
      <c r="O17" s="33"/>
      <c r="P17" s="33"/>
      <c r="Q17" s="33"/>
      <c r="R17" s="35"/>
      <c r="S17" s="36"/>
      <c r="T17" s="30"/>
      <c r="U17" s="30"/>
      <c r="V17" s="37"/>
    </row>
    <row r="18" spans="1:22" ht="15" x14ac:dyDescent="0.2">
      <c r="A18" s="91" t="s">
        <v>19</v>
      </c>
      <c r="B18" s="28"/>
      <c r="C18" s="28"/>
      <c r="D18" s="31"/>
      <c r="E18" s="30"/>
      <c r="F18" s="29"/>
      <c r="G18" s="31" t="s">
        <v>55</v>
      </c>
      <c r="H18" s="32" t="s">
        <v>33</v>
      </c>
      <c r="I18" s="33"/>
      <c r="J18" s="34"/>
      <c r="K18" s="33"/>
      <c r="L18" s="34"/>
      <c r="M18" s="33"/>
      <c r="N18" s="33"/>
      <c r="O18" s="33"/>
      <c r="P18" s="33"/>
      <c r="Q18" s="33"/>
      <c r="R18" s="35"/>
      <c r="S18" s="36"/>
      <c r="T18" s="30"/>
      <c r="U18" s="30"/>
      <c r="V18" s="37"/>
    </row>
    <row r="19" spans="1:22" ht="16.5" thickBot="1" x14ac:dyDescent="0.25">
      <c r="A19" s="27" t="s">
        <v>15</v>
      </c>
      <c r="B19" s="38"/>
      <c r="C19" s="38"/>
      <c r="D19" s="39"/>
      <c r="E19" s="39"/>
      <c r="F19" s="39"/>
      <c r="G19" s="31" t="s">
        <v>56</v>
      </c>
      <c r="H19" s="32" t="s">
        <v>57</v>
      </c>
      <c r="I19" s="33"/>
      <c r="J19" s="34"/>
      <c r="K19" s="33"/>
      <c r="L19" s="34"/>
      <c r="M19" s="33"/>
      <c r="N19" s="33"/>
      <c r="O19" s="33"/>
      <c r="P19" s="33"/>
      <c r="Q19" s="33"/>
      <c r="R19" s="35"/>
      <c r="S19" s="36"/>
      <c r="T19" s="30"/>
      <c r="U19" s="40">
        <v>501</v>
      </c>
      <c r="V19" s="41">
        <v>5</v>
      </c>
    </row>
    <row r="20" spans="1:22" ht="7.5" customHeight="1" thickTop="1" thickBot="1" x14ac:dyDescent="0.25">
      <c r="A20" s="42"/>
      <c r="B20" s="43"/>
      <c r="C20" s="43"/>
      <c r="D20" s="44"/>
      <c r="E20" s="44"/>
      <c r="F20" s="44"/>
      <c r="G20" s="44"/>
      <c r="H20" s="44"/>
      <c r="I20" s="45"/>
      <c r="J20" s="44"/>
      <c r="K20" s="45"/>
      <c r="L20" s="44"/>
      <c r="M20" s="45"/>
      <c r="N20" s="45"/>
      <c r="O20" s="45"/>
      <c r="P20" s="45"/>
      <c r="Q20" s="45"/>
      <c r="R20" s="46"/>
      <c r="S20" s="47"/>
      <c r="T20" s="44"/>
      <c r="U20" s="44"/>
      <c r="V20" s="48"/>
    </row>
    <row r="21" spans="1:22" s="49" customFormat="1" ht="21" customHeight="1" thickTop="1" x14ac:dyDescent="0.2">
      <c r="A21" s="137" t="s">
        <v>6</v>
      </c>
      <c r="B21" s="138" t="s">
        <v>12</v>
      </c>
      <c r="C21" s="138" t="s">
        <v>37</v>
      </c>
      <c r="D21" s="138" t="s">
        <v>2</v>
      </c>
      <c r="E21" s="138" t="s">
        <v>35</v>
      </c>
      <c r="F21" s="138" t="s">
        <v>8</v>
      </c>
      <c r="G21" s="138" t="s">
        <v>13</v>
      </c>
      <c r="H21" s="138" t="s">
        <v>41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9" t="s">
        <v>7</v>
      </c>
      <c r="S21" s="140" t="s">
        <v>23</v>
      </c>
      <c r="T21" s="138" t="s">
        <v>21</v>
      </c>
      <c r="U21" s="141" t="s">
        <v>42</v>
      </c>
      <c r="V21" s="142" t="s">
        <v>14</v>
      </c>
    </row>
    <row r="22" spans="1:22" s="49" customFormat="1" ht="22.5" customHeight="1" x14ac:dyDescent="0.2">
      <c r="A22" s="143"/>
      <c r="B22" s="144"/>
      <c r="C22" s="144"/>
      <c r="D22" s="144"/>
      <c r="E22" s="144"/>
      <c r="F22" s="144"/>
      <c r="G22" s="144"/>
      <c r="H22" s="144" t="s">
        <v>43</v>
      </c>
      <c r="I22" s="144"/>
      <c r="J22" s="144" t="s">
        <v>44</v>
      </c>
      <c r="K22" s="144"/>
      <c r="L22" s="144" t="s">
        <v>45</v>
      </c>
      <c r="M22" s="144"/>
      <c r="N22" s="144" t="s">
        <v>65</v>
      </c>
      <c r="O22" s="144"/>
      <c r="P22" s="144" t="s">
        <v>66</v>
      </c>
      <c r="Q22" s="144"/>
      <c r="R22" s="145"/>
      <c r="S22" s="146"/>
      <c r="T22" s="144"/>
      <c r="U22" s="147"/>
      <c r="V22" s="148"/>
    </row>
    <row r="23" spans="1:22" ht="27" customHeight="1" x14ac:dyDescent="0.2">
      <c r="A23" s="149">
        <v>1</v>
      </c>
      <c r="B23" s="98">
        <v>13</v>
      </c>
      <c r="C23" s="99" t="s">
        <v>77</v>
      </c>
      <c r="D23" s="100" t="s">
        <v>116</v>
      </c>
      <c r="E23" s="98">
        <v>2001</v>
      </c>
      <c r="F23" s="99" t="s">
        <v>22</v>
      </c>
      <c r="G23" s="99" t="s">
        <v>60</v>
      </c>
      <c r="H23" s="101">
        <v>2.2981481481481481E-2</v>
      </c>
      <c r="I23" s="98">
        <v>3</v>
      </c>
      <c r="J23" s="107">
        <v>0.13098379629629628</v>
      </c>
      <c r="K23" s="98">
        <v>8</v>
      </c>
      <c r="L23" s="107">
        <v>0.12495370370370369</v>
      </c>
      <c r="M23" s="98">
        <v>1</v>
      </c>
      <c r="N23" s="107">
        <v>0.12593750000000001</v>
      </c>
      <c r="O23" s="98">
        <v>11</v>
      </c>
      <c r="P23" s="107">
        <v>0.14653935185185185</v>
      </c>
      <c r="Q23" s="98">
        <v>13</v>
      </c>
      <c r="R23" s="107">
        <v>0.55138888888888882</v>
      </c>
      <c r="S23" s="108"/>
      <c r="T23" s="105">
        <v>37.857999999999997</v>
      </c>
      <c r="U23" s="99" t="s">
        <v>22</v>
      </c>
      <c r="V23" s="150"/>
    </row>
    <row r="24" spans="1:22" ht="27" customHeight="1" x14ac:dyDescent="0.2">
      <c r="A24" s="149">
        <v>2</v>
      </c>
      <c r="B24" s="98">
        <v>37</v>
      </c>
      <c r="C24" s="99" t="s">
        <v>78</v>
      </c>
      <c r="D24" s="100" t="s">
        <v>117</v>
      </c>
      <c r="E24" s="98">
        <v>1993</v>
      </c>
      <c r="F24" s="99" t="s">
        <v>22</v>
      </c>
      <c r="G24" s="103" t="s">
        <v>76</v>
      </c>
      <c r="H24" s="101">
        <v>2.417824074074074E-2</v>
      </c>
      <c r="I24" s="98">
        <v>12</v>
      </c>
      <c r="J24" s="107">
        <v>0.13097222222222224</v>
      </c>
      <c r="K24" s="98">
        <v>9</v>
      </c>
      <c r="L24" s="107">
        <v>0.12532407407407406</v>
      </c>
      <c r="M24" s="98">
        <v>2</v>
      </c>
      <c r="N24" s="107">
        <v>0.12593750000000001</v>
      </c>
      <c r="O24" s="98">
        <v>14</v>
      </c>
      <c r="P24" s="107">
        <v>0.14649305555555556</v>
      </c>
      <c r="Q24" s="98">
        <v>5</v>
      </c>
      <c r="R24" s="107">
        <v>0.55290509259259257</v>
      </c>
      <c r="S24" s="107">
        <v>1.5046296296296294E-3</v>
      </c>
      <c r="T24" s="105">
        <v>37.755000000000003</v>
      </c>
      <c r="U24" s="99" t="s">
        <v>22</v>
      </c>
      <c r="V24" s="150"/>
    </row>
    <row r="25" spans="1:22" ht="27" customHeight="1" x14ac:dyDescent="0.2">
      <c r="A25" s="149">
        <v>3</v>
      </c>
      <c r="B25" s="98">
        <v>14</v>
      </c>
      <c r="C25" s="99" t="s">
        <v>79</v>
      </c>
      <c r="D25" s="100" t="s">
        <v>118</v>
      </c>
      <c r="E25" s="98">
        <v>1996</v>
      </c>
      <c r="F25" s="99" t="s">
        <v>22</v>
      </c>
      <c r="G25" s="99" t="s">
        <v>60</v>
      </c>
      <c r="H25" s="101">
        <v>2.2652777777777775E-2</v>
      </c>
      <c r="I25" s="98">
        <v>1</v>
      </c>
      <c r="J25" s="107">
        <v>0.13093750000000001</v>
      </c>
      <c r="K25" s="98">
        <v>4</v>
      </c>
      <c r="L25" s="107">
        <v>0.12711805555555555</v>
      </c>
      <c r="M25" s="98">
        <v>13</v>
      </c>
      <c r="N25" s="107">
        <v>0.12577546296296296</v>
      </c>
      <c r="O25" s="98">
        <v>1</v>
      </c>
      <c r="P25" s="107">
        <v>0.14644675925925926</v>
      </c>
      <c r="Q25" s="98">
        <v>4</v>
      </c>
      <c r="R25" s="107">
        <v>0.55292824074074076</v>
      </c>
      <c r="S25" s="107">
        <v>1.5277777777777779E-3</v>
      </c>
      <c r="T25" s="105">
        <v>37.753</v>
      </c>
      <c r="U25" s="99" t="s">
        <v>31</v>
      </c>
      <c r="V25" s="150"/>
    </row>
    <row r="26" spans="1:22" ht="27" customHeight="1" x14ac:dyDescent="0.2">
      <c r="A26" s="149">
        <v>4</v>
      </c>
      <c r="B26" s="98">
        <v>2</v>
      </c>
      <c r="C26" s="99" t="s">
        <v>80</v>
      </c>
      <c r="D26" s="100" t="s">
        <v>119</v>
      </c>
      <c r="E26" s="98">
        <v>2002</v>
      </c>
      <c r="F26" s="99" t="s">
        <v>22</v>
      </c>
      <c r="G26" s="99" t="s">
        <v>67</v>
      </c>
      <c r="H26" s="101">
        <v>2.3216435185185184E-2</v>
      </c>
      <c r="I26" s="98">
        <v>4</v>
      </c>
      <c r="J26" s="107">
        <v>0.13104166666666667</v>
      </c>
      <c r="K26" s="98">
        <v>14</v>
      </c>
      <c r="L26" s="107">
        <v>0.12635416666666668</v>
      </c>
      <c r="M26" s="98">
        <v>7</v>
      </c>
      <c r="N26" s="107">
        <v>0.12593750000000001</v>
      </c>
      <c r="O26" s="98">
        <v>5</v>
      </c>
      <c r="P26" s="107">
        <v>0.14650462962962962</v>
      </c>
      <c r="Q26" s="98">
        <v>6</v>
      </c>
      <c r="R26" s="107">
        <v>0.55304398148148148</v>
      </c>
      <c r="S26" s="107">
        <v>1.6550925925925926E-3</v>
      </c>
      <c r="T26" s="105">
        <v>37.744999999999997</v>
      </c>
      <c r="U26" s="99" t="s">
        <v>31</v>
      </c>
      <c r="V26" s="150"/>
    </row>
    <row r="27" spans="1:22" ht="27" customHeight="1" x14ac:dyDescent="0.2">
      <c r="A27" s="149">
        <v>5</v>
      </c>
      <c r="B27" s="98">
        <v>33</v>
      </c>
      <c r="C27" s="99" t="s">
        <v>81</v>
      </c>
      <c r="D27" s="100" t="s">
        <v>120</v>
      </c>
      <c r="E27" s="98">
        <v>2002</v>
      </c>
      <c r="F27" s="99" t="s">
        <v>31</v>
      </c>
      <c r="G27" s="99" t="s">
        <v>62</v>
      </c>
      <c r="H27" s="101">
        <v>2.3439814814814813E-2</v>
      </c>
      <c r="I27" s="98">
        <v>5</v>
      </c>
      <c r="J27" s="107">
        <v>0.13089120370370369</v>
      </c>
      <c r="K27" s="98">
        <v>3</v>
      </c>
      <c r="L27" s="107">
        <v>0.12635416666666668</v>
      </c>
      <c r="M27" s="98">
        <v>5</v>
      </c>
      <c r="N27" s="107">
        <v>0.12593750000000001</v>
      </c>
      <c r="O27" s="98">
        <v>8</v>
      </c>
      <c r="P27" s="107">
        <v>0.14652777777777778</v>
      </c>
      <c r="Q27" s="98">
        <v>10</v>
      </c>
      <c r="R27" s="107">
        <v>0.55314814814814817</v>
      </c>
      <c r="S27" s="107">
        <v>1.7476851851851852E-3</v>
      </c>
      <c r="T27" s="105">
        <v>37.738</v>
      </c>
      <c r="U27" s="99" t="s">
        <v>31</v>
      </c>
      <c r="V27" s="150"/>
    </row>
    <row r="28" spans="1:22" ht="27" customHeight="1" x14ac:dyDescent="0.2">
      <c r="A28" s="149">
        <v>6</v>
      </c>
      <c r="B28" s="98">
        <v>5</v>
      </c>
      <c r="C28" s="99" t="s">
        <v>82</v>
      </c>
      <c r="D28" s="100" t="s">
        <v>121</v>
      </c>
      <c r="E28" s="98">
        <v>2002</v>
      </c>
      <c r="F28" s="99" t="s">
        <v>31</v>
      </c>
      <c r="G28" s="99" t="s">
        <v>59</v>
      </c>
      <c r="H28" s="101">
        <v>2.3858796296296298E-2</v>
      </c>
      <c r="I28" s="98">
        <v>9</v>
      </c>
      <c r="J28" s="107">
        <v>0.13099537037037037</v>
      </c>
      <c r="K28" s="98">
        <v>11</v>
      </c>
      <c r="L28" s="107">
        <v>0.12631944444444446</v>
      </c>
      <c r="M28" s="98">
        <v>4</v>
      </c>
      <c r="N28" s="107">
        <v>0.12593750000000001</v>
      </c>
      <c r="O28" s="98">
        <v>13</v>
      </c>
      <c r="P28" s="107">
        <v>0.14641203703703703</v>
      </c>
      <c r="Q28" s="98">
        <v>2</v>
      </c>
      <c r="R28" s="107">
        <v>0.55351851851851852</v>
      </c>
      <c r="S28" s="107">
        <v>2.1180555555555553E-3</v>
      </c>
      <c r="T28" s="105">
        <v>37.713000000000001</v>
      </c>
      <c r="U28" s="99" t="s">
        <v>31</v>
      </c>
      <c r="V28" s="150"/>
    </row>
    <row r="29" spans="1:22" ht="27" customHeight="1" x14ac:dyDescent="0.2">
      <c r="A29" s="149">
        <v>7</v>
      </c>
      <c r="B29" s="98">
        <v>28</v>
      </c>
      <c r="C29" s="99" t="s">
        <v>83</v>
      </c>
      <c r="D29" s="100" t="s">
        <v>122</v>
      </c>
      <c r="E29" s="98">
        <v>2000</v>
      </c>
      <c r="F29" s="99" t="s">
        <v>31</v>
      </c>
      <c r="G29" s="99" t="s">
        <v>62</v>
      </c>
      <c r="H29" s="101">
        <v>2.4417824074074074E-2</v>
      </c>
      <c r="I29" s="98">
        <v>14</v>
      </c>
      <c r="J29" s="107">
        <v>0.1307986111111111</v>
      </c>
      <c r="K29" s="98">
        <v>1</v>
      </c>
      <c r="L29" s="107">
        <v>0.12635416666666668</v>
      </c>
      <c r="M29" s="98">
        <v>6</v>
      </c>
      <c r="N29" s="107">
        <v>0.12593750000000001</v>
      </c>
      <c r="O29" s="98">
        <v>4</v>
      </c>
      <c r="P29" s="107">
        <v>0.1464351851851852</v>
      </c>
      <c r="Q29" s="98">
        <v>3</v>
      </c>
      <c r="R29" s="107">
        <v>0.55393518518518514</v>
      </c>
      <c r="S29" s="107">
        <v>2.5462962962962961E-3</v>
      </c>
      <c r="T29" s="105">
        <v>37.683999999999997</v>
      </c>
      <c r="U29" s="99" t="s">
        <v>31</v>
      </c>
      <c r="V29" s="150"/>
    </row>
    <row r="30" spans="1:22" ht="27" customHeight="1" x14ac:dyDescent="0.2">
      <c r="A30" s="149">
        <v>8</v>
      </c>
      <c r="B30" s="98">
        <v>10</v>
      </c>
      <c r="C30" s="99" t="s">
        <v>84</v>
      </c>
      <c r="D30" s="100" t="s">
        <v>123</v>
      </c>
      <c r="E30" s="98">
        <v>1981</v>
      </c>
      <c r="F30" s="99" t="s">
        <v>22</v>
      </c>
      <c r="G30" s="99" t="s">
        <v>60</v>
      </c>
      <c r="H30" s="101">
        <v>2.4819444444444446E-2</v>
      </c>
      <c r="I30" s="98">
        <v>16</v>
      </c>
      <c r="J30" s="107">
        <v>0.13099537037037037</v>
      </c>
      <c r="K30" s="98">
        <v>10</v>
      </c>
      <c r="L30" s="107">
        <v>0.1260300925925926</v>
      </c>
      <c r="M30" s="98">
        <v>3</v>
      </c>
      <c r="N30" s="107">
        <v>0.12593750000000001</v>
      </c>
      <c r="O30" s="98">
        <v>12</v>
      </c>
      <c r="P30" s="107">
        <v>0.14645833333333333</v>
      </c>
      <c r="Q30" s="98">
        <v>11</v>
      </c>
      <c r="R30" s="107">
        <v>0.55423611111111104</v>
      </c>
      <c r="S30" s="107">
        <v>2.8356481481481479E-3</v>
      </c>
      <c r="T30" s="105">
        <v>37.664000000000001</v>
      </c>
      <c r="U30" s="99" t="s">
        <v>31</v>
      </c>
      <c r="V30" s="150"/>
    </row>
    <row r="31" spans="1:22" ht="27" customHeight="1" x14ac:dyDescent="0.2">
      <c r="A31" s="149">
        <v>9</v>
      </c>
      <c r="B31" s="98">
        <v>12</v>
      </c>
      <c r="C31" s="99" t="s">
        <v>85</v>
      </c>
      <c r="D31" s="100" t="s">
        <v>124</v>
      </c>
      <c r="E31" s="98">
        <v>1997</v>
      </c>
      <c r="F31" s="99" t="s">
        <v>22</v>
      </c>
      <c r="G31" s="99" t="s">
        <v>60</v>
      </c>
      <c r="H31" s="101">
        <v>2.3872685185185181E-2</v>
      </c>
      <c r="I31" s="98">
        <v>10</v>
      </c>
      <c r="J31" s="107">
        <v>0.13113425925925926</v>
      </c>
      <c r="K31" s="98">
        <v>17</v>
      </c>
      <c r="L31" s="107">
        <v>0.12715277777777778</v>
      </c>
      <c r="M31" s="98">
        <v>14</v>
      </c>
      <c r="N31" s="107">
        <v>0.12583333333333332</v>
      </c>
      <c r="O31" s="98">
        <v>3</v>
      </c>
      <c r="P31" s="107">
        <v>0.14629629629629629</v>
      </c>
      <c r="Q31" s="98">
        <v>1</v>
      </c>
      <c r="R31" s="107">
        <v>0.55428240740740742</v>
      </c>
      <c r="S31" s="107">
        <v>2.8935185185185188E-3</v>
      </c>
      <c r="T31" s="105">
        <v>37.661000000000001</v>
      </c>
      <c r="U31" s="99" t="s">
        <v>31</v>
      </c>
      <c r="V31" s="150"/>
    </row>
    <row r="32" spans="1:22" ht="27" customHeight="1" x14ac:dyDescent="0.2">
      <c r="A32" s="149">
        <v>10</v>
      </c>
      <c r="B32" s="98">
        <v>30</v>
      </c>
      <c r="C32" s="99" t="s">
        <v>86</v>
      </c>
      <c r="D32" s="100" t="s">
        <v>125</v>
      </c>
      <c r="E32" s="98">
        <v>2001</v>
      </c>
      <c r="F32" s="99" t="s">
        <v>31</v>
      </c>
      <c r="G32" s="99" t="s">
        <v>62</v>
      </c>
      <c r="H32" s="101">
        <v>2.5173611111111108E-2</v>
      </c>
      <c r="I32" s="98">
        <v>21</v>
      </c>
      <c r="J32" s="107">
        <v>0.13099537037037037</v>
      </c>
      <c r="K32" s="98">
        <v>12</v>
      </c>
      <c r="L32" s="107">
        <v>0.12640046296296295</v>
      </c>
      <c r="M32" s="98">
        <v>10</v>
      </c>
      <c r="N32" s="107">
        <v>0.12593750000000001</v>
      </c>
      <c r="O32" s="98">
        <v>9</v>
      </c>
      <c r="P32" s="107">
        <v>0.14650462962962962</v>
      </c>
      <c r="Q32" s="98">
        <v>7</v>
      </c>
      <c r="R32" s="107">
        <v>0.55501157407407409</v>
      </c>
      <c r="S32" s="107">
        <v>3.6111111111111114E-3</v>
      </c>
      <c r="T32" s="105">
        <v>37.612000000000002</v>
      </c>
      <c r="U32" s="99" t="s">
        <v>31</v>
      </c>
      <c r="V32" s="150"/>
    </row>
    <row r="33" spans="1:22" ht="27" customHeight="1" x14ac:dyDescent="0.2">
      <c r="A33" s="149">
        <v>11</v>
      </c>
      <c r="B33" s="98">
        <v>16</v>
      </c>
      <c r="C33" s="99" t="s">
        <v>87</v>
      </c>
      <c r="D33" s="100" t="s">
        <v>126</v>
      </c>
      <c r="E33" s="98">
        <v>1998</v>
      </c>
      <c r="F33" s="99" t="s">
        <v>31</v>
      </c>
      <c r="G33" s="99" t="s">
        <v>60</v>
      </c>
      <c r="H33" s="101">
        <v>2.5763888888888892E-2</v>
      </c>
      <c r="I33" s="98">
        <v>24</v>
      </c>
      <c r="J33" s="107">
        <v>0.13097222222222224</v>
      </c>
      <c r="K33" s="98">
        <v>7</v>
      </c>
      <c r="L33" s="107">
        <v>0.12710648148148149</v>
      </c>
      <c r="M33" s="98">
        <v>12</v>
      </c>
      <c r="N33" s="107">
        <v>0.12593750000000001</v>
      </c>
      <c r="O33" s="98">
        <v>19</v>
      </c>
      <c r="P33" s="107">
        <v>0.14653935185185185</v>
      </c>
      <c r="Q33" s="98">
        <v>14</v>
      </c>
      <c r="R33" s="107">
        <v>0.55631944444444448</v>
      </c>
      <c r="S33" s="107">
        <v>4.9189814814814816E-3</v>
      </c>
      <c r="T33" s="105">
        <v>37.523000000000003</v>
      </c>
      <c r="U33" s="102"/>
      <c r="V33" s="150"/>
    </row>
    <row r="34" spans="1:22" ht="27" customHeight="1" x14ac:dyDescent="0.2">
      <c r="A34" s="149">
        <v>12</v>
      </c>
      <c r="B34" s="98">
        <v>9</v>
      </c>
      <c r="C34" s="99" t="s">
        <v>88</v>
      </c>
      <c r="D34" s="100" t="s">
        <v>127</v>
      </c>
      <c r="E34" s="98">
        <v>2001</v>
      </c>
      <c r="F34" s="99" t="s">
        <v>34</v>
      </c>
      <c r="G34" s="99" t="s">
        <v>64</v>
      </c>
      <c r="H34" s="101">
        <v>2.5800925925925925E-2</v>
      </c>
      <c r="I34" s="98">
        <v>25</v>
      </c>
      <c r="J34" s="107">
        <v>0.13109953703703703</v>
      </c>
      <c r="K34" s="98">
        <v>16</v>
      </c>
      <c r="L34" s="107">
        <v>0.12738425925925925</v>
      </c>
      <c r="M34" s="98">
        <v>16</v>
      </c>
      <c r="N34" s="107">
        <v>0.12593750000000001</v>
      </c>
      <c r="O34" s="98">
        <v>7</v>
      </c>
      <c r="P34" s="107">
        <v>0.14651620370370369</v>
      </c>
      <c r="Q34" s="98">
        <v>9</v>
      </c>
      <c r="R34" s="107">
        <v>0.5567361111111111</v>
      </c>
      <c r="S34" s="107">
        <v>5.3356481481481484E-3</v>
      </c>
      <c r="T34" s="105">
        <v>37.494999999999997</v>
      </c>
      <c r="U34" s="102"/>
      <c r="V34" s="150"/>
    </row>
    <row r="35" spans="1:22" ht="27" customHeight="1" x14ac:dyDescent="0.2">
      <c r="A35" s="149">
        <v>13</v>
      </c>
      <c r="B35" s="98">
        <v>11</v>
      </c>
      <c r="C35" s="99" t="s">
        <v>89</v>
      </c>
      <c r="D35" s="100" t="s">
        <v>128</v>
      </c>
      <c r="E35" s="98">
        <v>2000</v>
      </c>
      <c r="F35" s="99" t="s">
        <v>22</v>
      </c>
      <c r="G35" s="99" t="s">
        <v>60</v>
      </c>
      <c r="H35" s="101">
        <v>2.5947916666666668E-2</v>
      </c>
      <c r="I35" s="98">
        <v>26</v>
      </c>
      <c r="J35" s="107">
        <v>0.13134259259259259</v>
      </c>
      <c r="K35" s="98">
        <v>20</v>
      </c>
      <c r="L35" s="107">
        <v>0.12737268518518519</v>
      </c>
      <c r="M35" s="98">
        <v>15</v>
      </c>
      <c r="N35" s="107">
        <v>0.12593750000000001</v>
      </c>
      <c r="O35" s="98">
        <v>18</v>
      </c>
      <c r="P35" s="107">
        <v>0.14658564814814815</v>
      </c>
      <c r="Q35" s="98">
        <v>15</v>
      </c>
      <c r="R35" s="107">
        <v>0.55717592592592591</v>
      </c>
      <c r="S35" s="107">
        <v>5.7870370370370376E-3</v>
      </c>
      <c r="T35" s="105">
        <v>37.465000000000003</v>
      </c>
      <c r="U35" s="102"/>
      <c r="V35" s="150"/>
    </row>
    <row r="36" spans="1:22" ht="27" customHeight="1" x14ac:dyDescent="0.2">
      <c r="A36" s="149">
        <v>14</v>
      </c>
      <c r="B36" s="98">
        <v>19</v>
      </c>
      <c r="C36" s="99" t="s">
        <v>90</v>
      </c>
      <c r="D36" s="100" t="s">
        <v>129</v>
      </c>
      <c r="E36" s="98">
        <v>2001</v>
      </c>
      <c r="F36" s="99" t="s">
        <v>31</v>
      </c>
      <c r="G36" s="99" t="s">
        <v>61</v>
      </c>
      <c r="H36" s="101">
        <v>2.353125E-2</v>
      </c>
      <c r="I36" s="98">
        <v>6</v>
      </c>
      <c r="J36" s="107">
        <v>0.13085648148148149</v>
      </c>
      <c r="K36" s="98">
        <v>2</v>
      </c>
      <c r="L36" s="107">
        <v>0.12633101851851852</v>
      </c>
      <c r="M36" s="98">
        <v>8</v>
      </c>
      <c r="N36" s="107">
        <v>0.12593750000000001</v>
      </c>
      <c r="O36" s="98">
        <v>6</v>
      </c>
      <c r="P36" s="107">
        <v>0.15078703703703702</v>
      </c>
      <c r="Q36" s="98">
        <v>17</v>
      </c>
      <c r="R36" s="107">
        <v>0.55744212962962958</v>
      </c>
      <c r="S36" s="107">
        <v>6.0416666666666665E-3</v>
      </c>
      <c r="T36" s="105">
        <v>37.448</v>
      </c>
      <c r="U36" s="102"/>
      <c r="V36" s="150"/>
    </row>
    <row r="37" spans="1:22" ht="27" customHeight="1" x14ac:dyDescent="0.2">
      <c r="A37" s="149">
        <v>15</v>
      </c>
      <c r="B37" s="98">
        <v>35</v>
      </c>
      <c r="C37" s="99" t="s">
        <v>91</v>
      </c>
      <c r="D37" s="100" t="s">
        <v>130</v>
      </c>
      <c r="E37" s="98">
        <v>1999</v>
      </c>
      <c r="F37" s="99" t="s">
        <v>22</v>
      </c>
      <c r="G37" s="99" t="s">
        <v>63</v>
      </c>
      <c r="H37" s="101">
        <v>2.4778935185185185E-2</v>
      </c>
      <c r="I37" s="98">
        <v>15</v>
      </c>
      <c r="J37" s="107">
        <v>0.13108796296296296</v>
      </c>
      <c r="K37" s="98">
        <v>15</v>
      </c>
      <c r="L37" s="107">
        <v>0.13089120370370369</v>
      </c>
      <c r="M37" s="98">
        <v>17</v>
      </c>
      <c r="N37" s="107">
        <v>0.12593750000000001</v>
      </c>
      <c r="O37" s="98">
        <v>27</v>
      </c>
      <c r="P37" s="107">
        <v>0.14650462962962962</v>
      </c>
      <c r="Q37" s="98">
        <v>8</v>
      </c>
      <c r="R37" s="107">
        <v>0.55918981481481478</v>
      </c>
      <c r="S37" s="107">
        <v>7.8009259259259256E-3</v>
      </c>
      <c r="T37" s="105">
        <v>37.33</v>
      </c>
      <c r="U37" s="102"/>
      <c r="V37" s="150"/>
    </row>
    <row r="38" spans="1:22" ht="27" customHeight="1" x14ac:dyDescent="0.2">
      <c r="A38" s="149">
        <v>16</v>
      </c>
      <c r="B38" s="98">
        <v>17</v>
      </c>
      <c r="C38" s="99" t="s">
        <v>92</v>
      </c>
      <c r="D38" s="100" t="s">
        <v>131</v>
      </c>
      <c r="E38" s="98">
        <v>1993</v>
      </c>
      <c r="F38" s="99" t="s">
        <v>22</v>
      </c>
      <c r="G38" s="99" t="s">
        <v>60</v>
      </c>
      <c r="H38" s="101">
        <v>2.3578703703703702E-2</v>
      </c>
      <c r="I38" s="98">
        <v>7</v>
      </c>
      <c r="J38" s="107">
        <v>0.13140046296296296</v>
      </c>
      <c r="K38" s="98">
        <v>21</v>
      </c>
      <c r="L38" s="107">
        <v>0.13211805555555556</v>
      </c>
      <c r="M38" s="98">
        <v>18</v>
      </c>
      <c r="N38" s="107">
        <v>0.12592592592592591</v>
      </c>
      <c r="O38" s="98">
        <v>15</v>
      </c>
      <c r="P38" s="107">
        <v>0.14784722222222221</v>
      </c>
      <c r="Q38" s="98">
        <v>16</v>
      </c>
      <c r="R38" s="107">
        <v>0.56086805555555552</v>
      </c>
      <c r="S38" s="107">
        <v>9.4675925925925917E-3</v>
      </c>
      <c r="T38" s="105">
        <v>37.219000000000001</v>
      </c>
      <c r="U38" s="102"/>
      <c r="V38" s="150"/>
    </row>
    <row r="39" spans="1:22" ht="27" customHeight="1" x14ac:dyDescent="0.2">
      <c r="A39" s="149">
        <v>17</v>
      </c>
      <c r="B39" s="98">
        <v>1</v>
      </c>
      <c r="C39" s="99" t="s">
        <v>93</v>
      </c>
      <c r="D39" s="100" t="s">
        <v>132</v>
      </c>
      <c r="E39" s="98">
        <v>2002</v>
      </c>
      <c r="F39" s="99" t="s">
        <v>31</v>
      </c>
      <c r="G39" s="99" t="s">
        <v>67</v>
      </c>
      <c r="H39" s="101">
        <v>2.5407407407407406E-2</v>
      </c>
      <c r="I39" s="98">
        <v>23</v>
      </c>
      <c r="J39" s="107">
        <v>0.13166666666666668</v>
      </c>
      <c r="K39" s="98">
        <v>22</v>
      </c>
      <c r="L39" s="107">
        <v>0.14188657407407407</v>
      </c>
      <c r="M39" s="98">
        <v>22</v>
      </c>
      <c r="N39" s="107">
        <v>0.12593750000000001</v>
      </c>
      <c r="O39" s="98">
        <v>22</v>
      </c>
      <c r="P39" s="107">
        <v>0.14652777777777778</v>
      </c>
      <c r="Q39" s="98">
        <v>12</v>
      </c>
      <c r="R39" s="107">
        <v>0.57142361111111117</v>
      </c>
      <c r="S39" s="107">
        <v>2.0023148148148148E-2</v>
      </c>
      <c r="T39" s="105">
        <v>36.530999999999999</v>
      </c>
      <c r="U39" s="102"/>
      <c r="V39" s="150"/>
    </row>
    <row r="40" spans="1:22" ht="27" customHeight="1" x14ac:dyDescent="0.2">
      <c r="A40" s="151" t="s">
        <v>68</v>
      </c>
      <c r="B40" s="98">
        <v>3</v>
      </c>
      <c r="C40" s="99" t="s">
        <v>94</v>
      </c>
      <c r="D40" s="100" t="s">
        <v>133</v>
      </c>
      <c r="E40" s="98">
        <v>1977</v>
      </c>
      <c r="F40" s="99" t="s">
        <v>31</v>
      </c>
      <c r="G40" s="99" t="s">
        <v>95</v>
      </c>
      <c r="H40" s="101">
        <v>2.5313657407407406E-2</v>
      </c>
      <c r="I40" s="98">
        <v>22</v>
      </c>
      <c r="J40" s="107">
        <v>0.1378125</v>
      </c>
      <c r="K40" s="98">
        <v>30</v>
      </c>
      <c r="L40" s="107">
        <v>0.1557523148148148</v>
      </c>
      <c r="M40" s="98">
        <v>28</v>
      </c>
      <c r="N40" s="107">
        <v>0.12593750000000001</v>
      </c>
      <c r="O40" s="98">
        <v>21</v>
      </c>
      <c r="P40" s="108"/>
      <c r="Q40" s="99"/>
      <c r="R40" s="108"/>
      <c r="S40" s="108"/>
      <c r="T40" s="106"/>
      <c r="U40" s="102"/>
      <c r="V40" s="150"/>
    </row>
    <row r="41" spans="1:22" ht="27" customHeight="1" x14ac:dyDescent="0.2">
      <c r="A41" s="151" t="s">
        <v>68</v>
      </c>
      <c r="B41" s="98">
        <v>4</v>
      </c>
      <c r="C41" s="99" t="s">
        <v>96</v>
      </c>
      <c r="D41" s="100" t="s">
        <v>134</v>
      </c>
      <c r="E41" s="98">
        <v>1997</v>
      </c>
      <c r="F41" s="99" t="s">
        <v>31</v>
      </c>
      <c r="G41" s="99" t="s">
        <v>95</v>
      </c>
      <c r="H41" s="101">
        <v>2.7171296296296294E-2</v>
      </c>
      <c r="I41" s="98">
        <v>32</v>
      </c>
      <c r="J41" s="107">
        <v>0.13778935185185184</v>
      </c>
      <c r="K41" s="98">
        <v>29</v>
      </c>
      <c r="L41" s="107">
        <v>0.15248842592592593</v>
      </c>
      <c r="M41" s="98">
        <v>26</v>
      </c>
      <c r="N41" s="107">
        <v>0.12593750000000001</v>
      </c>
      <c r="O41" s="98">
        <v>25</v>
      </c>
      <c r="P41" s="108"/>
      <c r="Q41" s="99"/>
      <c r="R41" s="108"/>
      <c r="S41" s="108"/>
      <c r="T41" s="106"/>
      <c r="U41" s="102"/>
      <c r="V41" s="150"/>
    </row>
    <row r="42" spans="1:22" ht="27" customHeight="1" x14ac:dyDescent="0.2">
      <c r="A42" s="151" t="s">
        <v>68</v>
      </c>
      <c r="B42" s="98">
        <v>15</v>
      </c>
      <c r="C42" s="99" t="s">
        <v>97</v>
      </c>
      <c r="D42" s="100" t="s">
        <v>135</v>
      </c>
      <c r="E42" s="98">
        <v>1999</v>
      </c>
      <c r="F42" s="99" t="s">
        <v>31</v>
      </c>
      <c r="G42" s="99" t="s">
        <v>60</v>
      </c>
      <c r="H42" s="101">
        <v>2.6671296296296294E-2</v>
      </c>
      <c r="I42" s="98">
        <v>30</v>
      </c>
      <c r="J42" s="107">
        <v>0.13840277777777779</v>
      </c>
      <c r="K42" s="98">
        <v>33</v>
      </c>
      <c r="L42" s="107">
        <v>0.14711805555555554</v>
      </c>
      <c r="M42" s="98">
        <v>24</v>
      </c>
      <c r="N42" s="107">
        <v>0.12593750000000001</v>
      </c>
      <c r="O42" s="98">
        <v>20</v>
      </c>
      <c r="P42" s="108"/>
      <c r="Q42" s="99"/>
      <c r="R42" s="108"/>
      <c r="S42" s="108"/>
      <c r="T42" s="106"/>
      <c r="U42" s="102"/>
      <c r="V42" s="150"/>
    </row>
    <row r="43" spans="1:22" ht="27" customHeight="1" x14ac:dyDescent="0.2">
      <c r="A43" s="151" t="s">
        <v>68</v>
      </c>
      <c r="B43" s="98">
        <v>20</v>
      </c>
      <c r="C43" s="99" t="s">
        <v>98</v>
      </c>
      <c r="D43" s="100" t="s">
        <v>136</v>
      </c>
      <c r="E43" s="98">
        <v>2002</v>
      </c>
      <c r="F43" s="99" t="s">
        <v>31</v>
      </c>
      <c r="G43" s="99" t="s">
        <v>61</v>
      </c>
      <c r="H43" s="101">
        <v>2.4174768518518519E-2</v>
      </c>
      <c r="I43" s="98">
        <v>11</v>
      </c>
      <c r="J43" s="107">
        <v>0.13340277777777779</v>
      </c>
      <c r="K43" s="98">
        <v>26</v>
      </c>
      <c r="L43" s="107">
        <v>0.15339120370370371</v>
      </c>
      <c r="M43" s="98">
        <v>30</v>
      </c>
      <c r="N43" s="107">
        <v>0.12593750000000001</v>
      </c>
      <c r="O43" s="98">
        <v>16</v>
      </c>
      <c r="P43" s="108"/>
      <c r="Q43" s="99"/>
      <c r="R43" s="108"/>
      <c r="S43" s="108"/>
      <c r="T43" s="106"/>
      <c r="U43" s="102"/>
      <c r="V43" s="150"/>
    </row>
    <row r="44" spans="1:22" ht="27" customHeight="1" x14ac:dyDescent="0.2">
      <c r="A44" s="151" t="s">
        <v>68</v>
      </c>
      <c r="B44" s="98">
        <v>21</v>
      </c>
      <c r="C44" s="99" t="s">
        <v>99</v>
      </c>
      <c r="D44" s="100" t="s">
        <v>137</v>
      </c>
      <c r="E44" s="98">
        <v>2000</v>
      </c>
      <c r="F44" s="99" t="s">
        <v>31</v>
      </c>
      <c r="G44" s="99" t="s">
        <v>61</v>
      </c>
      <c r="H44" s="101">
        <v>2.643287037037037E-2</v>
      </c>
      <c r="I44" s="98">
        <v>28</v>
      </c>
      <c r="J44" s="107">
        <v>0.13181712962962963</v>
      </c>
      <c r="K44" s="98">
        <v>23</v>
      </c>
      <c r="L44" s="107">
        <v>0.15327546296296296</v>
      </c>
      <c r="M44" s="98">
        <v>29</v>
      </c>
      <c r="N44" s="107">
        <v>0.12593750000000001</v>
      </c>
      <c r="O44" s="98">
        <v>23</v>
      </c>
      <c r="P44" s="108"/>
      <c r="Q44" s="99"/>
      <c r="R44" s="108"/>
      <c r="S44" s="108"/>
      <c r="T44" s="106"/>
      <c r="U44" s="102"/>
      <c r="V44" s="150"/>
    </row>
    <row r="45" spans="1:22" ht="27" customHeight="1" x14ac:dyDescent="0.2">
      <c r="A45" s="151" t="s">
        <v>68</v>
      </c>
      <c r="B45" s="98">
        <v>22</v>
      </c>
      <c r="C45" s="99" t="s">
        <v>100</v>
      </c>
      <c r="D45" s="100" t="s">
        <v>138</v>
      </c>
      <c r="E45" s="98">
        <v>1994</v>
      </c>
      <c r="F45" s="99" t="s">
        <v>30</v>
      </c>
      <c r="G45" s="99" t="s">
        <v>61</v>
      </c>
      <c r="H45" s="101">
        <v>2.5079861111111112E-2</v>
      </c>
      <c r="I45" s="98">
        <v>19</v>
      </c>
      <c r="J45" s="107">
        <v>0.13094907407407408</v>
      </c>
      <c r="K45" s="98">
        <v>6</v>
      </c>
      <c r="L45" s="107">
        <v>0.12638888888888888</v>
      </c>
      <c r="M45" s="98">
        <v>9</v>
      </c>
      <c r="N45" s="107">
        <v>0.12593750000000001</v>
      </c>
      <c r="O45" s="98">
        <v>17</v>
      </c>
      <c r="P45" s="108"/>
      <c r="Q45" s="99"/>
      <c r="R45" s="108"/>
      <c r="S45" s="108"/>
      <c r="T45" s="106"/>
      <c r="U45" s="102"/>
      <c r="V45" s="150"/>
    </row>
    <row r="46" spans="1:22" ht="27" customHeight="1" x14ac:dyDescent="0.2">
      <c r="A46" s="151" t="s">
        <v>68</v>
      </c>
      <c r="B46" s="98">
        <v>23</v>
      </c>
      <c r="C46" s="99" t="s">
        <v>101</v>
      </c>
      <c r="D46" s="100" t="s">
        <v>139</v>
      </c>
      <c r="E46" s="98">
        <v>2001</v>
      </c>
      <c r="F46" s="99" t="s">
        <v>31</v>
      </c>
      <c r="G46" s="99" t="s">
        <v>61</v>
      </c>
      <c r="H46" s="101">
        <v>2.4210648148148148E-2</v>
      </c>
      <c r="I46" s="98">
        <v>13</v>
      </c>
      <c r="J46" s="107">
        <v>0.13335648148148146</v>
      </c>
      <c r="K46" s="98">
        <v>25</v>
      </c>
      <c r="L46" s="107">
        <v>0.19060185185185186</v>
      </c>
      <c r="M46" s="98">
        <v>32</v>
      </c>
      <c r="N46" s="107">
        <v>0.12587962962962965</v>
      </c>
      <c r="O46" s="98">
        <v>10</v>
      </c>
      <c r="P46" s="108"/>
      <c r="Q46" s="99"/>
      <c r="R46" s="102"/>
      <c r="S46" s="108"/>
      <c r="T46" s="106"/>
      <c r="U46" s="102"/>
      <c r="V46" s="150"/>
    </row>
    <row r="47" spans="1:22" ht="27" customHeight="1" x14ac:dyDescent="0.2">
      <c r="A47" s="151" t="s">
        <v>68</v>
      </c>
      <c r="B47" s="98">
        <v>26</v>
      </c>
      <c r="C47" s="99" t="s">
        <v>102</v>
      </c>
      <c r="D47" s="100" t="s">
        <v>140</v>
      </c>
      <c r="E47" s="98">
        <v>1986</v>
      </c>
      <c r="F47" s="99" t="s">
        <v>20</v>
      </c>
      <c r="G47" s="99" t="s">
        <v>62</v>
      </c>
      <c r="H47" s="101">
        <v>2.5087962962962961E-2</v>
      </c>
      <c r="I47" s="98">
        <v>20</v>
      </c>
      <c r="J47" s="107">
        <v>0.13212962962962962</v>
      </c>
      <c r="K47" s="98">
        <v>24</v>
      </c>
      <c r="L47" s="107">
        <v>0.13853009259259261</v>
      </c>
      <c r="M47" s="98">
        <v>20</v>
      </c>
      <c r="N47" s="107">
        <v>0.12593750000000001</v>
      </c>
      <c r="O47" s="98">
        <v>24</v>
      </c>
      <c r="P47" s="108"/>
      <c r="Q47" s="99"/>
      <c r="R47" s="102"/>
      <c r="S47" s="102"/>
      <c r="T47" s="106"/>
      <c r="U47" s="102"/>
      <c r="V47" s="150"/>
    </row>
    <row r="48" spans="1:22" ht="27" customHeight="1" x14ac:dyDescent="0.2">
      <c r="A48" s="151" t="s">
        <v>68</v>
      </c>
      <c r="B48" s="98">
        <v>29</v>
      </c>
      <c r="C48" s="99" t="s">
        <v>103</v>
      </c>
      <c r="D48" s="100" t="s">
        <v>141</v>
      </c>
      <c r="E48" s="98">
        <v>1999</v>
      </c>
      <c r="F48" s="99" t="s">
        <v>22</v>
      </c>
      <c r="G48" s="99" t="s">
        <v>62</v>
      </c>
      <c r="H48" s="101">
        <v>2.6681712962962966E-2</v>
      </c>
      <c r="I48" s="98">
        <v>31</v>
      </c>
      <c r="J48" s="107">
        <v>0.13751157407407408</v>
      </c>
      <c r="K48" s="98">
        <v>28</v>
      </c>
      <c r="L48" s="107">
        <v>0.1537037037037037</v>
      </c>
      <c r="M48" s="98">
        <v>27</v>
      </c>
      <c r="N48" s="107">
        <v>0.12586805555555555</v>
      </c>
      <c r="O48" s="98">
        <v>2</v>
      </c>
      <c r="P48" s="108"/>
      <c r="Q48" s="99"/>
      <c r="R48" s="102"/>
      <c r="S48" s="102"/>
      <c r="T48" s="106"/>
      <c r="U48" s="102"/>
      <c r="V48" s="150"/>
    </row>
    <row r="49" spans="1:22" ht="27" customHeight="1" x14ac:dyDescent="0.2">
      <c r="A49" s="151" t="s">
        <v>68</v>
      </c>
      <c r="B49" s="98">
        <v>32</v>
      </c>
      <c r="C49" s="99" t="s">
        <v>104</v>
      </c>
      <c r="D49" s="100" t="s">
        <v>142</v>
      </c>
      <c r="E49" s="98">
        <v>2002</v>
      </c>
      <c r="F49" s="99" t="s">
        <v>34</v>
      </c>
      <c r="G49" s="99" t="s">
        <v>62</v>
      </c>
      <c r="H49" s="101">
        <v>2.7811342592592592E-2</v>
      </c>
      <c r="I49" s="98">
        <v>33</v>
      </c>
      <c r="J49" s="107">
        <v>0.13751157407407408</v>
      </c>
      <c r="K49" s="98">
        <v>27</v>
      </c>
      <c r="L49" s="107">
        <v>0.14484953703703704</v>
      </c>
      <c r="M49" s="98">
        <v>23</v>
      </c>
      <c r="N49" s="107">
        <v>0.15035879629629631</v>
      </c>
      <c r="O49" s="98">
        <v>30</v>
      </c>
      <c r="P49" s="108"/>
      <c r="Q49" s="99"/>
      <c r="R49" s="102"/>
      <c r="S49" s="102"/>
      <c r="T49" s="106"/>
      <c r="U49" s="102"/>
      <c r="V49" s="150"/>
    </row>
    <row r="50" spans="1:22" ht="27" customHeight="1" x14ac:dyDescent="0.2">
      <c r="A50" s="151" t="s">
        <v>68</v>
      </c>
      <c r="B50" s="98">
        <v>6</v>
      </c>
      <c r="C50" s="99" t="s">
        <v>105</v>
      </c>
      <c r="D50" s="100" t="s">
        <v>143</v>
      </c>
      <c r="E50" s="98">
        <v>1983</v>
      </c>
      <c r="F50" s="99" t="s">
        <v>34</v>
      </c>
      <c r="G50" s="99" t="s">
        <v>106</v>
      </c>
      <c r="H50" s="101">
        <v>2.2868055555555555E-2</v>
      </c>
      <c r="I50" s="98">
        <v>2</v>
      </c>
      <c r="J50" s="107">
        <v>0.13105324074074073</v>
      </c>
      <c r="K50" s="98">
        <v>13</v>
      </c>
      <c r="L50" s="107">
        <v>0.1323263888888889</v>
      </c>
      <c r="M50" s="98">
        <v>19</v>
      </c>
      <c r="N50" s="107">
        <v>0.12593750000000001</v>
      </c>
      <c r="O50" s="98">
        <v>26</v>
      </c>
      <c r="P50" s="102"/>
      <c r="Q50" s="99"/>
      <c r="R50" s="102"/>
      <c r="S50" s="102"/>
      <c r="T50" s="106"/>
      <c r="U50" s="102"/>
      <c r="V50" s="150"/>
    </row>
    <row r="51" spans="1:22" ht="27" customHeight="1" x14ac:dyDescent="0.2">
      <c r="A51" s="151" t="s">
        <v>68</v>
      </c>
      <c r="B51" s="98">
        <v>8</v>
      </c>
      <c r="C51" s="99" t="s">
        <v>107</v>
      </c>
      <c r="D51" s="152" t="s">
        <v>144</v>
      </c>
      <c r="E51" s="98">
        <v>1990</v>
      </c>
      <c r="F51" s="99" t="s">
        <v>34</v>
      </c>
      <c r="G51" s="99" t="s">
        <v>106</v>
      </c>
      <c r="H51" s="101">
        <v>2.3731481481481478E-2</v>
      </c>
      <c r="I51" s="98">
        <v>8</v>
      </c>
      <c r="J51" s="107">
        <v>0.13119212962962964</v>
      </c>
      <c r="K51" s="98">
        <v>18</v>
      </c>
      <c r="L51" s="107">
        <v>0.13946759259259259</v>
      </c>
      <c r="M51" s="98">
        <v>21</v>
      </c>
      <c r="N51" s="107">
        <v>0.12593750000000001</v>
      </c>
      <c r="O51" s="98">
        <v>28</v>
      </c>
      <c r="P51" s="102"/>
      <c r="Q51" s="99"/>
      <c r="R51" s="102"/>
      <c r="S51" s="102"/>
      <c r="T51" s="106"/>
      <c r="U51" s="102"/>
      <c r="V51" s="150"/>
    </row>
    <row r="52" spans="1:22" ht="27" customHeight="1" x14ac:dyDescent="0.2">
      <c r="A52" s="151" t="s">
        <v>68</v>
      </c>
      <c r="B52" s="98">
        <v>34</v>
      </c>
      <c r="C52" s="99" t="s">
        <v>108</v>
      </c>
      <c r="D52" s="100" t="s">
        <v>145</v>
      </c>
      <c r="E52" s="98">
        <v>1991</v>
      </c>
      <c r="F52" s="99" t="s">
        <v>22</v>
      </c>
      <c r="G52" s="99" t="s">
        <v>63</v>
      </c>
      <c r="H52" s="101">
        <v>2.4914351851851851E-2</v>
      </c>
      <c r="I52" s="98">
        <v>17</v>
      </c>
      <c r="J52" s="107">
        <v>0.13093750000000001</v>
      </c>
      <c r="K52" s="98">
        <v>5</v>
      </c>
      <c r="L52" s="107">
        <v>0.12659722222222222</v>
      </c>
      <c r="M52" s="98">
        <v>11</v>
      </c>
      <c r="N52" s="107">
        <v>0.12593750000000001</v>
      </c>
      <c r="O52" s="98">
        <v>29</v>
      </c>
      <c r="P52" s="102"/>
      <c r="Q52" s="99"/>
      <c r="R52" s="102"/>
      <c r="S52" s="102"/>
      <c r="T52" s="106"/>
      <c r="U52" s="102"/>
      <c r="V52" s="150"/>
    </row>
    <row r="53" spans="1:22" ht="27" customHeight="1" x14ac:dyDescent="0.2">
      <c r="A53" s="151" t="s">
        <v>68</v>
      </c>
      <c r="B53" s="98">
        <v>25</v>
      </c>
      <c r="C53" s="99" t="s">
        <v>109</v>
      </c>
      <c r="D53" s="100" t="s">
        <v>146</v>
      </c>
      <c r="E53" s="98">
        <v>1997</v>
      </c>
      <c r="F53" s="99" t="s">
        <v>22</v>
      </c>
      <c r="G53" s="99" t="s">
        <v>62</v>
      </c>
      <c r="H53" s="101">
        <v>2.506134259259259E-2</v>
      </c>
      <c r="I53" s="98">
        <v>18</v>
      </c>
      <c r="J53" s="107">
        <v>0.1378125</v>
      </c>
      <c r="K53" s="98">
        <v>31</v>
      </c>
      <c r="L53" s="107">
        <v>0.14928240740740742</v>
      </c>
      <c r="M53" s="98">
        <v>25</v>
      </c>
      <c r="N53" s="108"/>
      <c r="O53" s="99"/>
      <c r="P53" s="102"/>
      <c r="Q53" s="102"/>
      <c r="R53" s="102"/>
      <c r="S53" s="102"/>
      <c r="T53" s="106"/>
      <c r="U53" s="102"/>
      <c r="V53" s="150"/>
    </row>
    <row r="54" spans="1:22" ht="27" customHeight="1" x14ac:dyDescent="0.2">
      <c r="A54" s="151" t="s">
        <v>68</v>
      </c>
      <c r="B54" s="98">
        <v>24</v>
      </c>
      <c r="C54" s="99" t="s">
        <v>110</v>
      </c>
      <c r="D54" s="100" t="s">
        <v>147</v>
      </c>
      <c r="E54" s="98">
        <v>1984</v>
      </c>
      <c r="F54" s="99" t="s">
        <v>22</v>
      </c>
      <c r="G54" s="99" t="s">
        <v>62</v>
      </c>
      <c r="H54" s="101">
        <v>2.8813657407407406E-2</v>
      </c>
      <c r="I54" s="98">
        <v>34</v>
      </c>
      <c r="J54" s="107">
        <v>0.13791666666666666</v>
      </c>
      <c r="K54" s="98">
        <v>32</v>
      </c>
      <c r="L54" s="107">
        <v>0.18021990740740743</v>
      </c>
      <c r="M54" s="98">
        <v>31</v>
      </c>
      <c r="N54" s="108"/>
      <c r="O54" s="99"/>
      <c r="P54" s="102"/>
      <c r="Q54" s="102"/>
      <c r="R54" s="102"/>
      <c r="S54" s="102"/>
      <c r="T54" s="106"/>
      <c r="U54" s="102"/>
      <c r="V54" s="150"/>
    </row>
    <row r="55" spans="1:22" ht="27" customHeight="1" x14ac:dyDescent="0.2">
      <c r="A55" s="151" t="s">
        <v>68</v>
      </c>
      <c r="B55" s="98">
        <v>18</v>
      </c>
      <c r="C55" s="99" t="s">
        <v>111</v>
      </c>
      <c r="D55" s="100" t="s">
        <v>148</v>
      </c>
      <c r="E55" s="98">
        <v>2002</v>
      </c>
      <c r="F55" s="99" t="s">
        <v>31</v>
      </c>
      <c r="G55" s="99" t="s">
        <v>60</v>
      </c>
      <c r="H55" s="101">
        <v>3.2307870370370369E-2</v>
      </c>
      <c r="I55" s="98">
        <v>35</v>
      </c>
      <c r="J55" s="107">
        <v>0.1312962962962963</v>
      </c>
      <c r="K55" s="98">
        <v>19</v>
      </c>
      <c r="L55" s="108"/>
      <c r="M55" s="99"/>
      <c r="N55" s="108"/>
      <c r="O55" s="102"/>
      <c r="P55" s="102"/>
      <c r="Q55" s="102"/>
      <c r="R55" s="102"/>
      <c r="S55" s="102"/>
      <c r="T55" s="106"/>
      <c r="U55" s="102"/>
      <c r="V55" s="150"/>
    </row>
    <row r="56" spans="1:22" ht="27" customHeight="1" x14ac:dyDescent="0.2">
      <c r="A56" s="151" t="s">
        <v>68</v>
      </c>
      <c r="B56" s="98">
        <v>7</v>
      </c>
      <c r="C56" s="99" t="s">
        <v>112</v>
      </c>
      <c r="D56" s="100" t="s">
        <v>149</v>
      </c>
      <c r="E56" s="98">
        <v>1980</v>
      </c>
      <c r="F56" s="99" t="s">
        <v>34</v>
      </c>
      <c r="G56" s="99" t="s">
        <v>106</v>
      </c>
      <c r="H56" s="101">
        <v>2.6092592592592587E-2</v>
      </c>
      <c r="I56" s="98">
        <v>27</v>
      </c>
      <c r="J56" s="108"/>
      <c r="K56" s="99"/>
      <c r="L56" s="108"/>
      <c r="M56" s="102"/>
      <c r="N56" s="108"/>
      <c r="O56" s="102"/>
      <c r="P56" s="102"/>
      <c r="Q56" s="102"/>
      <c r="R56" s="102"/>
      <c r="S56" s="102"/>
      <c r="T56" s="106"/>
      <c r="U56" s="102"/>
      <c r="V56" s="150"/>
    </row>
    <row r="57" spans="1:22" ht="27" customHeight="1" x14ac:dyDescent="0.2">
      <c r="A57" s="151" t="s">
        <v>68</v>
      </c>
      <c r="B57" s="98">
        <v>27</v>
      </c>
      <c r="C57" s="99" t="s">
        <v>113</v>
      </c>
      <c r="D57" s="152" t="s">
        <v>150</v>
      </c>
      <c r="E57" s="98">
        <v>1982</v>
      </c>
      <c r="F57" s="99" t="s">
        <v>30</v>
      </c>
      <c r="G57" s="99" t="s">
        <v>62</v>
      </c>
      <c r="H57" s="101">
        <v>2.654861111111111E-2</v>
      </c>
      <c r="I57" s="98">
        <v>29</v>
      </c>
      <c r="J57" s="108"/>
      <c r="K57" s="99"/>
      <c r="L57" s="108"/>
      <c r="M57" s="102"/>
      <c r="N57" s="108"/>
      <c r="O57" s="102"/>
      <c r="P57" s="102"/>
      <c r="Q57" s="102"/>
      <c r="R57" s="102"/>
      <c r="S57" s="102"/>
      <c r="T57" s="106"/>
      <c r="U57" s="102"/>
      <c r="V57" s="150"/>
    </row>
    <row r="58" spans="1:22" ht="27" customHeight="1" x14ac:dyDescent="0.2">
      <c r="A58" s="151" t="s">
        <v>69</v>
      </c>
      <c r="B58" s="98">
        <v>31</v>
      </c>
      <c r="C58" s="99" t="s">
        <v>114</v>
      </c>
      <c r="D58" s="100" t="s">
        <v>151</v>
      </c>
      <c r="E58" s="98">
        <v>2001</v>
      </c>
      <c r="F58" s="99" t="s">
        <v>22</v>
      </c>
      <c r="G58" s="99" t="s">
        <v>62</v>
      </c>
      <c r="H58" s="153"/>
      <c r="I58" s="99"/>
      <c r="J58" s="108"/>
      <c r="K58" s="102"/>
      <c r="L58" s="108"/>
      <c r="M58" s="102"/>
      <c r="N58" s="108"/>
      <c r="O58" s="102"/>
      <c r="P58" s="102"/>
      <c r="Q58" s="102"/>
      <c r="R58" s="102"/>
      <c r="S58" s="102"/>
      <c r="T58" s="106"/>
      <c r="U58" s="102"/>
      <c r="V58" s="150"/>
    </row>
    <row r="59" spans="1:22" ht="27" customHeight="1" thickBot="1" x14ac:dyDescent="0.25">
      <c r="A59" s="154" t="s">
        <v>69</v>
      </c>
      <c r="B59" s="155">
        <v>36</v>
      </c>
      <c r="C59" s="156" t="s">
        <v>115</v>
      </c>
      <c r="D59" s="157" t="s">
        <v>152</v>
      </c>
      <c r="E59" s="155">
        <v>1989</v>
      </c>
      <c r="F59" s="156" t="s">
        <v>31</v>
      </c>
      <c r="G59" s="156" t="s">
        <v>62</v>
      </c>
      <c r="H59" s="158"/>
      <c r="I59" s="156"/>
      <c r="J59" s="159"/>
      <c r="K59" s="160"/>
      <c r="L59" s="159"/>
      <c r="M59" s="160"/>
      <c r="N59" s="160"/>
      <c r="O59" s="160"/>
      <c r="P59" s="160"/>
      <c r="Q59" s="160"/>
      <c r="R59" s="160"/>
      <c r="S59" s="160"/>
      <c r="T59" s="161"/>
      <c r="U59" s="160"/>
      <c r="V59" s="162"/>
    </row>
    <row r="60" spans="1:22" ht="7.5" customHeight="1" thickBot="1" x14ac:dyDescent="0.25">
      <c r="A60" s="50"/>
      <c r="B60" s="51"/>
      <c r="C60" s="51"/>
      <c r="D60" s="52"/>
      <c r="E60" s="53"/>
      <c r="F60" s="54"/>
      <c r="G60" s="53"/>
      <c r="H60" s="55"/>
      <c r="I60" s="56"/>
      <c r="J60" s="55"/>
      <c r="K60" s="56"/>
      <c r="L60" s="55"/>
      <c r="M60" s="56"/>
      <c r="N60" s="56"/>
      <c r="O60" s="56"/>
      <c r="P60" s="56"/>
      <c r="Q60" s="56"/>
      <c r="R60" s="57"/>
      <c r="S60" s="58"/>
      <c r="T60" s="55"/>
      <c r="U60" s="55"/>
      <c r="V60" s="55"/>
    </row>
    <row r="61" spans="1:22" ht="15.75" thickTop="1" x14ac:dyDescent="0.2">
      <c r="A61" s="111" t="s">
        <v>4</v>
      </c>
      <c r="B61" s="112"/>
      <c r="C61" s="112"/>
      <c r="D61" s="112"/>
      <c r="E61" s="112"/>
      <c r="F61" s="112"/>
      <c r="G61" s="112"/>
      <c r="H61" s="112" t="s">
        <v>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3"/>
    </row>
    <row r="62" spans="1:22" ht="15" x14ac:dyDescent="0.2">
      <c r="A62" s="59"/>
      <c r="B62" s="11"/>
      <c r="C62" s="60"/>
      <c r="D62" s="11"/>
      <c r="E62" s="11"/>
      <c r="F62" s="11"/>
      <c r="G62" s="61"/>
      <c r="H62" s="62" t="s">
        <v>32</v>
      </c>
      <c r="I62" s="63"/>
      <c r="J62" s="64">
        <v>11</v>
      </c>
      <c r="K62" s="65"/>
      <c r="L62" s="66"/>
      <c r="M62" s="12"/>
      <c r="N62" s="95"/>
      <c r="O62" s="95"/>
      <c r="P62" s="95"/>
      <c r="Q62" s="95"/>
      <c r="S62" s="2"/>
      <c r="U62" s="62" t="s">
        <v>30</v>
      </c>
      <c r="V62" s="97">
        <f>COUNTIF(F$21:F170,"ЗМС")</f>
        <v>2</v>
      </c>
    </row>
    <row r="63" spans="1:22" ht="15" x14ac:dyDescent="0.2">
      <c r="A63" s="71"/>
      <c r="B63" s="72"/>
      <c r="C63" s="73"/>
      <c r="D63" s="72"/>
      <c r="E63" s="72"/>
      <c r="F63" s="72"/>
      <c r="G63" s="74"/>
      <c r="H63" s="62" t="s">
        <v>25</v>
      </c>
      <c r="I63" s="63"/>
      <c r="J63" s="96">
        <f>J64+J69</f>
        <v>37</v>
      </c>
      <c r="L63" s="70"/>
      <c r="M63" s="68"/>
      <c r="N63" s="68"/>
      <c r="O63" s="68"/>
      <c r="P63" s="68"/>
      <c r="Q63" s="68"/>
      <c r="S63" s="2"/>
      <c r="U63" s="62" t="s">
        <v>20</v>
      </c>
      <c r="V63" s="97">
        <f>COUNTIF(F$21:F170,"МСМК")</f>
        <v>1</v>
      </c>
    </row>
    <row r="64" spans="1:22" ht="15" x14ac:dyDescent="0.2">
      <c r="A64" s="75"/>
      <c r="B64" s="72"/>
      <c r="C64" s="76"/>
      <c r="D64" s="72"/>
      <c r="E64" s="72"/>
      <c r="F64" s="72"/>
      <c r="G64" s="74"/>
      <c r="H64" s="62" t="s">
        <v>26</v>
      </c>
      <c r="I64" s="63"/>
      <c r="J64" s="96">
        <f>J65+J66+J67+J68</f>
        <v>35</v>
      </c>
      <c r="L64" s="70"/>
      <c r="M64" s="68"/>
      <c r="N64" s="68"/>
      <c r="O64" s="68"/>
      <c r="P64" s="68"/>
      <c r="Q64" s="68"/>
      <c r="S64" s="2"/>
      <c r="U64" s="62" t="s">
        <v>22</v>
      </c>
      <c r="V64" s="97">
        <f>COUNTIF(F$21:F57,"МС")</f>
        <v>13</v>
      </c>
    </row>
    <row r="65" spans="1:22" ht="15" x14ac:dyDescent="0.2">
      <c r="A65" s="71"/>
      <c r="B65" s="72"/>
      <c r="C65" s="76"/>
      <c r="D65" s="72"/>
      <c r="E65" s="72"/>
      <c r="F65" s="72"/>
      <c r="G65" s="74"/>
      <c r="H65" s="62" t="s">
        <v>27</v>
      </c>
      <c r="I65" s="63"/>
      <c r="J65" s="96">
        <f>COUNT(A10:A125)</f>
        <v>17</v>
      </c>
      <c r="L65" s="70"/>
      <c r="M65" s="68"/>
      <c r="N65" s="68"/>
      <c r="O65" s="68"/>
      <c r="P65" s="68"/>
      <c r="Q65" s="68"/>
      <c r="S65" s="2"/>
      <c r="U65" s="62" t="s">
        <v>31</v>
      </c>
      <c r="V65" s="97">
        <f>COUNTIF(F$20:F57,"КМС")</f>
        <v>14</v>
      </c>
    </row>
    <row r="66" spans="1:22" ht="15" x14ac:dyDescent="0.2">
      <c r="A66" s="71"/>
      <c r="B66" s="72"/>
      <c r="C66" s="76"/>
      <c r="D66" s="72"/>
      <c r="E66" s="72"/>
      <c r="F66" s="72"/>
      <c r="G66" s="74"/>
      <c r="H66" s="62" t="s">
        <v>38</v>
      </c>
      <c r="I66" s="63"/>
      <c r="J66" s="96">
        <f>COUNTIF(A9:A123,"ЛИМ")</f>
        <v>0</v>
      </c>
      <c r="L66" s="70"/>
      <c r="M66" s="68"/>
      <c r="N66" s="68"/>
      <c r="O66" s="68"/>
      <c r="P66" s="68"/>
      <c r="Q66" s="68"/>
      <c r="S66" s="2"/>
      <c r="U66" s="62" t="s">
        <v>34</v>
      </c>
      <c r="V66" s="97">
        <f>COUNTIF(F$22:F171,"1 СР")</f>
        <v>5</v>
      </c>
    </row>
    <row r="67" spans="1:22" ht="15" x14ac:dyDescent="0.2">
      <c r="A67" s="77"/>
      <c r="B67" s="2"/>
      <c r="C67" s="2"/>
      <c r="D67" s="72"/>
      <c r="E67" s="72"/>
      <c r="F67" s="72"/>
      <c r="G67" s="74"/>
      <c r="H67" s="62" t="s">
        <v>28</v>
      </c>
      <c r="I67" s="63"/>
      <c r="J67" s="96">
        <f>COUNTIF(A10:A124,"НФ")</f>
        <v>18</v>
      </c>
      <c r="L67" s="70"/>
      <c r="M67" s="68"/>
      <c r="N67" s="68"/>
      <c r="O67" s="68"/>
      <c r="P67" s="68"/>
      <c r="Q67" s="68"/>
      <c r="S67" s="2"/>
      <c r="U67" s="62" t="s">
        <v>71</v>
      </c>
      <c r="V67" s="97">
        <f>COUNTIF(F$22:F172,"2 СР")</f>
        <v>0</v>
      </c>
    </row>
    <row r="68" spans="1:22" ht="15" x14ac:dyDescent="0.2">
      <c r="A68" s="75"/>
      <c r="B68" s="72"/>
      <c r="C68" s="72"/>
      <c r="D68" s="72"/>
      <c r="E68" s="72"/>
      <c r="F68" s="72"/>
      <c r="G68" s="74"/>
      <c r="H68" s="62" t="s">
        <v>36</v>
      </c>
      <c r="I68" s="63"/>
      <c r="J68" s="96">
        <f>COUNTIF(A10:A124,"ДСКВ")</f>
        <v>0</v>
      </c>
      <c r="L68" s="70"/>
      <c r="M68" s="68"/>
      <c r="N68" s="68"/>
      <c r="O68" s="68"/>
      <c r="P68" s="68"/>
      <c r="Q68" s="68"/>
      <c r="S68" s="2"/>
      <c r="U68" s="62" t="s">
        <v>70</v>
      </c>
      <c r="V68" s="97">
        <f>COUNTIF(F$22:F173,"3 СР")</f>
        <v>0</v>
      </c>
    </row>
    <row r="69" spans="1:22" ht="15" x14ac:dyDescent="0.2">
      <c r="A69" s="75"/>
      <c r="B69" s="72"/>
      <c r="C69" s="72"/>
      <c r="D69" s="72"/>
      <c r="E69" s="72"/>
      <c r="F69" s="72"/>
      <c r="G69" s="74"/>
      <c r="H69" s="62" t="s">
        <v>29</v>
      </c>
      <c r="I69" s="63"/>
      <c r="J69" s="96">
        <f>COUNTIF(A10:A124,"НС")</f>
        <v>2</v>
      </c>
      <c r="L69" s="70"/>
      <c r="M69" s="68"/>
      <c r="N69" s="68"/>
      <c r="O69" s="68"/>
      <c r="P69" s="68"/>
      <c r="Q69" s="68"/>
      <c r="S69" s="2"/>
      <c r="U69" s="62"/>
      <c r="V69" s="78"/>
    </row>
    <row r="70" spans="1:22" ht="5.25" customHeight="1" x14ac:dyDescent="0.2">
      <c r="A70" s="79"/>
      <c r="B70" s="80"/>
      <c r="C70" s="80"/>
      <c r="D70" s="80"/>
      <c r="E70" s="80"/>
      <c r="F70" s="80"/>
      <c r="G70" s="39"/>
      <c r="H70" s="81"/>
      <c r="I70" s="63"/>
      <c r="J70" s="39"/>
      <c r="K70" s="82"/>
      <c r="L70" s="39"/>
      <c r="M70" s="82"/>
      <c r="N70" s="82"/>
      <c r="O70" s="82"/>
      <c r="P70" s="82"/>
      <c r="Q70" s="82"/>
      <c r="R70" s="83"/>
      <c r="S70" s="36"/>
      <c r="T70" s="84"/>
      <c r="U70" s="84"/>
      <c r="V70" s="78"/>
    </row>
    <row r="71" spans="1:22" ht="15.75" x14ac:dyDescent="0.2">
      <c r="A71" s="114" t="s">
        <v>3</v>
      </c>
      <c r="B71" s="115"/>
      <c r="C71" s="115"/>
      <c r="D71" s="115"/>
      <c r="E71" s="115"/>
      <c r="F71" s="115"/>
      <c r="G71" s="115" t="s">
        <v>11</v>
      </c>
      <c r="H71" s="115"/>
      <c r="I71" s="115"/>
      <c r="J71" s="115"/>
      <c r="K71" s="115"/>
      <c r="L71" s="115"/>
      <c r="M71" s="115"/>
      <c r="N71" s="93"/>
      <c r="O71" s="93"/>
      <c r="P71" s="93"/>
      <c r="Q71" s="93"/>
      <c r="R71" s="115" t="s">
        <v>49</v>
      </c>
      <c r="S71" s="115"/>
      <c r="T71" s="115"/>
      <c r="U71" s="115"/>
      <c r="V71" s="116"/>
    </row>
    <row r="72" spans="1:22" x14ac:dyDescent="0.2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9"/>
      <c r="S72" s="119"/>
      <c r="T72" s="119"/>
      <c r="U72" s="119"/>
      <c r="V72" s="120"/>
    </row>
    <row r="73" spans="1:22" x14ac:dyDescent="0.2">
      <c r="A73" s="85"/>
      <c r="D73" s="1"/>
      <c r="E73" s="1"/>
      <c r="F73" s="1"/>
      <c r="G73" s="1"/>
      <c r="H73" s="1"/>
      <c r="I73" s="1"/>
      <c r="J73" s="1"/>
      <c r="K73" s="1"/>
      <c r="L73" s="1"/>
      <c r="M73" s="1"/>
      <c r="N73" s="94"/>
      <c r="O73" s="94"/>
      <c r="P73" s="94"/>
      <c r="Q73" s="94"/>
      <c r="R73" s="86"/>
      <c r="S73" s="87"/>
      <c r="T73" s="1"/>
      <c r="U73" s="1"/>
      <c r="V73" s="88"/>
    </row>
    <row r="74" spans="1:22" x14ac:dyDescent="0.2">
      <c r="A74" s="85"/>
      <c r="D74" s="1"/>
      <c r="E74" s="1"/>
      <c r="F74" s="1"/>
      <c r="G74" s="1"/>
      <c r="H74" s="1"/>
      <c r="I74" s="1"/>
      <c r="J74" s="1"/>
      <c r="K74" s="1"/>
      <c r="L74" s="1"/>
      <c r="M74" s="1"/>
      <c r="N74" s="94"/>
      <c r="O74" s="94"/>
      <c r="P74" s="94"/>
      <c r="Q74" s="94"/>
      <c r="R74" s="86"/>
      <c r="S74" s="87"/>
      <c r="T74" s="1"/>
      <c r="U74" s="1"/>
      <c r="V74" s="88"/>
    </row>
    <row r="75" spans="1:22" x14ac:dyDescent="0.2">
      <c r="A75" s="85"/>
      <c r="D75" s="1"/>
      <c r="E75" s="1"/>
      <c r="F75" s="1"/>
      <c r="G75" s="1"/>
      <c r="H75" s="1"/>
      <c r="I75" s="1"/>
      <c r="J75" s="1"/>
      <c r="K75" s="1"/>
      <c r="L75" s="1"/>
      <c r="M75" s="1"/>
      <c r="N75" s="94"/>
      <c r="O75" s="94"/>
      <c r="P75" s="94"/>
      <c r="Q75" s="94"/>
      <c r="R75" s="86"/>
      <c r="S75" s="87"/>
      <c r="T75" s="1"/>
      <c r="U75" s="1"/>
      <c r="V75" s="88"/>
    </row>
    <row r="76" spans="1:22" x14ac:dyDescent="0.2">
      <c r="A76" s="85"/>
      <c r="D76" s="1"/>
      <c r="E76" s="1"/>
      <c r="F76" s="1"/>
      <c r="G76" s="1"/>
      <c r="H76" s="1"/>
      <c r="I76" s="1"/>
      <c r="J76" s="1"/>
      <c r="K76" s="1"/>
      <c r="L76" s="1"/>
      <c r="M76" s="1"/>
      <c r="N76" s="94"/>
      <c r="O76" s="94"/>
      <c r="P76" s="94"/>
      <c r="Q76" s="94"/>
      <c r="R76" s="86"/>
      <c r="S76" s="87"/>
      <c r="T76" s="1"/>
      <c r="U76" s="1"/>
      <c r="V76" s="88"/>
    </row>
    <row r="77" spans="1:22" ht="16.5" thickBot="1" x14ac:dyDescent="0.25">
      <c r="A77" s="121" t="s">
        <v>47</v>
      </c>
      <c r="B77" s="109"/>
      <c r="C77" s="109"/>
      <c r="D77" s="109"/>
      <c r="E77" s="109"/>
      <c r="F77" s="109"/>
      <c r="G77" s="109" t="str">
        <f>G17</f>
        <v>ВЕДЕРНИКОВ М.Г. (ВК, г. ИЖЕВСК)</v>
      </c>
      <c r="H77" s="109"/>
      <c r="I77" s="109"/>
      <c r="J77" s="109"/>
      <c r="K77" s="109"/>
      <c r="L77" s="109"/>
      <c r="M77" s="109"/>
      <c r="N77" s="92"/>
      <c r="O77" s="92"/>
      <c r="P77" s="92"/>
      <c r="Q77" s="92"/>
      <c r="R77" s="109" t="str">
        <f>G18</f>
        <v>САДРОВ Е.В. (1К, г. ИЖЕВСК)</v>
      </c>
      <c r="S77" s="109"/>
      <c r="T77" s="109"/>
      <c r="U77" s="109"/>
      <c r="V77" s="110"/>
    </row>
    <row r="78" spans="1:22" ht="13.5" thickTop="1" x14ac:dyDescent="0.2"/>
  </sheetData>
  <sortState ref="A79:AF92">
    <sortCondition descending="1" ref="A79:A92"/>
    <sortCondition ref="B79:B92"/>
  </sortState>
  <mergeCells count="41">
    <mergeCell ref="H21:Q21"/>
    <mergeCell ref="N22:O22"/>
    <mergeCell ref="P22:Q22"/>
    <mergeCell ref="A7:V7"/>
    <mergeCell ref="L22:M22"/>
    <mergeCell ref="R21:R22"/>
    <mergeCell ref="S21:S22"/>
    <mergeCell ref="T21:T22"/>
    <mergeCell ref="U21:U22"/>
    <mergeCell ref="A8:V8"/>
    <mergeCell ref="V21:V22"/>
    <mergeCell ref="G21:G22"/>
    <mergeCell ref="A9:V9"/>
    <mergeCell ref="A10:V10"/>
    <mergeCell ref="A11:V11"/>
    <mergeCell ref="A15:G15"/>
    <mergeCell ref="A21:A22"/>
    <mergeCell ref="B21:B22"/>
    <mergeCell ref="C21:C22"/>
    <mergeCell ref="D21:D22"/>
    <mergeCell ref="E21:E22"/>
    <mergeCell ref="F21:F22"/>
    <mergeCell ref="H22:I22"/>
    <mergeCell ref="J22:K22"/>
    <mergeCell ref="H15:V15"/>
    <mergeCell ref="A1:V1"/>
    <mergeCell ref="A2:V2"/>
    <mergeCell ref="A3:V3"/>
    <mergeCell ref="A4:V4"/>
    <mergeCell ref="A6:V6"/>
    <mergeCell ref="A5:V5"/>
    <mergeCell ref="G77:M77"/>
    <mergeCell ref="R77:V77"/>
    <mergeCell ref="A61:G61"/>
    <mergeCell ref="H61:V61"/>
    <mergeCell ref="A71:F71"/>
    <mergeCell ref="G71:M71"/>
    <mergeCell ref="R71:V71"/>
    <mergeCell ref="A72:E72"/>
    <mergeCell ref="F72:V72"/>
    <mergeCell ref="A77:F77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1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 протокол</vt:lpstr>
      <vt:lpstr>'Итоговый протокол'!Заголовки_для_печати</vt:lpstr>
      <vt:lpstr>'Итоговый протокол'!Область_печати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2021-05-12T02:30:25Z</cp:lastPrinted>
  <dcterms:created xsi:type="dcterms:W3CDTF">1996-10-08T23:32:33Z</dcterms:created>
  <dcterms:modified xsi:type="dcterms:W3CDTF">2021-06-02T09:18:34Z</dcterms:modified>
</cp:coreProperties>
</file>