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критериум дев" sheetId="100" r:id="rId1"/>
  </sheets>
  <definedNames>
    <definedName name="_xlnm.Print_Titles" localSheetId="0">'критериум дев'!$21:$22</definedName>
  </definedNames>
  <calcPr calcId="152511"/>
</workbook>
</file>

<file path=xl/calcChain.xml><?xml version="1.0" encoding="utf-8"?>
<calcChain xmlns="http://schemas.openxmlformats.org/spreadsheetml/2006/main">
  <c r="F59" i="100" l="1"/>
  <c r="O59" i="100"/>
  <c r="O48" i="100"/>
  <c r="O49" i="100"/>
  <c r="O24" i="100"/>
  <c r="O25" i="100"/>
  <c r="O26" i="100"/>
  <c r="O27" i="100"/>
  <c r="O28" i="100"/>
  <c r="O23" i="100"/>
  <c r="Q51" i="100" l="1"/>
  <c r="Q50" i="100"/>
  <c r="Q49" i="100"/>
  <c r="O51" i="100"/>
  <c r="O50" i="100"/>
  <c r="O47" i="100" s="1"/>
  <c r="O46" i="100" s="1"/>
  <c r="Q48" i="100"/>
  <c r="Q47" i="100"/>
  <c r="Q46" i="100"/>
  <c r="Q45" i="100"/>
</calcChain>
</file>

<file path=xl/sharedStrings.xml><?xml version="1.0" encoding="utf-8"?>
<sst xmlns="http://schemas.openxmlformats.org/spreadsheetml/2006/main" count="136" uniqueCount="93">
  <si>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</si>
  <si>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</si>
  <si>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</si>
  <si>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</si>
  <si>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</si>
  <si>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</si>
  <si>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</si>
  <si>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</si>
  <si>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ГОД РОЖД.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</si>
  <si>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</si>
  <si>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</si>
  <si>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</si>
  <si>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</si>
  <si>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</si>
  <si>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</si>
  <si>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</si>
  <si>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</si>
  <si>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</si>
  <si>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</si>
  <si>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</si>
  <si>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</si>
  <si>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</si>
  <si>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</si>
  <si>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</si>
  <si>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</si>
  <si>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НФ</t>
  </si>
  <si>
    <t>ВЫПОЛНЕНИЕ НТУ ЕВСК</t>
  </si>
  <si>
    <t>Приход</t>
  </si>
  <si>
    <t>РЕЗУЛЬТАТ очки</t>
  </si>
  <si>
    <t>Комитет по спорту Псковской области</t>
  </si>
  <si>
    <t>Девушки 15-16 лет</t>
  </si>
  <si>
    <t>КМС</t>
  </si>
  <si>
    <t>Псковская область</t>
  </si>
  <si>
    <t>Московская область</t>
  </si>
  <si>
    <t>Рыбина Светлана</t>
  </si>
  <si>
    <t>Веселова Екатерина</t>
  </si>
  <si>
    <t>Слесарева Анастасия</t>
  </si>
  <si>
    <t>Лосева Алина</t>
  </si>
  <si>
    <t>Розанова Анастасия</t>
  </si>
  <si>
    <t>Корякова Дарья</t>
  </si>
  <si>
    <t>Осипова Виктория</t>
  </si>
  <si>
    <t>Корякова Елена</t>
  </si>
  <si>
    <t>Иванова Виктория</t>
  </si>
  <si>
    <t>Богданова Елизавета</t>
  </si>
  <si>
    <t>Тимофеева Варвара</t>
  </si>
  <si>
    <t>№ ВРВС: 0080721811С</t>
  </si>
  <si>
    <t>1 СР</t>
  </si>
  <si>
    <t>2 СР</t>
  </si>
  <si>
    <t>3 СР</t>
  </si>
  <si>
    <t>Москва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</si>
  <si>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</si>
  <si>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</si>
  <si>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</si>
  <si>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</si>
  <si>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</si>
  <si>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</si>
  <si>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</si>
  <si>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</si>
  <si>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</si>
  <si>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</si>
  <si>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Влажность: 48%</t>
  </si>
  <si>
    <t>Осадки: без осадков</t>
  </si>
  <si>
    <t>Ветер: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</si>
  <si>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</si>
  <si>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</si>
  <si>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</si>
  <si>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</si>
  <si>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t>шоссе - критериум 20-40 км</t>
  </si>
  <si>
    <t>Федеральный центр подготовки спортивного резерва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</si>
  <si>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 г. Великие Луки</t>
    </r>
  </si>
  <si>
    <r>
      <rPr>
        <b/>
        <sz val="11"/>
        <rFont val="Calibri"/>
        <family val="2"/>
        <charset val="204"/>
        <scheme val="minor"/>
      </rPr>
      <t>ДАТА ПРОВЕДЕНИЯ:</t>
    </r>
    <r>
      <rPr>
        <sz val="11"/>
        <rFont val="Calibri"/>
        <family val="2"/>
        <charset val="204"/>
        <scheme val="minor"/>
      </rPr>
      <t xml:space="preserve"> 28 мая 2022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</si>
  <si>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00м </t>
    </r>
  </si>
  <si>
    <r>
      <rPr>
        <b/>
        <sz val="11"/>
        <rFont val="Calibri"/>
        <family val="2"/>
        <charset val="204"/>
        <scheme val="minor"/>
      </rPr>
      <t xml:space="preserve">ОКОНЧАНИЕ ГОНКИ: </t>
    </r>
    <r>
      <rPr>
        <sz val="11"/>
        <rFont val="Calibri"/>
        <family val="2"/>
        <charset val="204"/>
        <scheme val="minor"/>
      </rPr>
      <t xml:space="preserve"> 12ч 35м</t>
    </r>
  </si>
  <si>
    <t>№ ЕКП 2022: 5053</t>
  </si>
  <si>
    <t xml:space="preserve">2 км/12 </t>
  </si>
  <si>
    <t>Журавлева Мария</t>
  </si>
  <si>
    <t>Калининградская область</t>
  </si>
  <si>
    <t>Мигачева Елизавета</t>
  </si>
  <si>
    <t>Булавкина Анастасия</t>
  </si>
  <si>
    <t>Слесарева Елизавета</t>
  </si>
  <si>
    <t>Журавлева Дарья</t>
  </si>
  <si>
    <t>Маренкова Елизавета</t>
  </si>
  <si>
    <t>Тверская область</t>
  </si>
  <si>
    <t>Ткачук Анастасия</t>
  </si>
  <si>
    <t>Воронежская область</t>
  </si>
  <si>
    <t>Игрунова Екатерина</t>
  </si>
  <si>
    <t xml:space="preserve">Брюхова Мария </t>
  </si>
  <si>
    <t>Республика Адыгея</t>
  </si>
  <si>
    <t>Температура: +15+15</t>
  </si>
  <si>
    <t>НС</t>
  </si>
  <si>
    <t>КАРПЕНКОВ Ю.П. (ВК, г. Великие Луки)</t>
  </si>
  <si>
    <t>БАБАЕВ С.А. (ВК, г. Великие Луки)</t>
  </si>
  <si>
    <t>ИВАНОВА М.А. (ВК, г. Великие Луки)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</si>
</sst>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4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right" vertical="center"/>
    </xf>
    <xf numFmtId="0" fontId="6" fillId="2" borderId="21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vertical="center"/>
    </xf>
    <xf numFmtId="9" fontId="11" fillId="0" borderId="6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17" fillId="2" borderId="29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164" fontId="19" fillId="0" borderId="23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1" fontId="22" fillId="0" borderId="1" xfId="8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1" fillId="0" borderId="4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1" fontId="22" fillId="0" borderId="23" xfId="8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 horizontal="center" vertical="center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6" fillId="2" borderId="27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6" fillId="2" borderId="28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4" fontId="11" fillId="0" borderId="3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496182</xdr:colOff>
      <xdr:row>0</xdr:row>
      <xdr:rowOff>103671</xdr:rowOff>
    </xdr:from>
    <xdr:to>
      <xdr:col>3</xdr:col>
      <xdr:colOff>777595</xdr:colOff>
      <xdr:row>3</xdr:row>
      <xdr:rowOff>175617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491" y="103671"/>
          <a:ext cx="1191104" cy="8425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47760</xdr:rowOff>
    </xdr:from>
    <xdr:to>
      <xdr:col>2</xdr:col>
      <xdr:colOff>389499</xdr:colOff>
      <xdr:row>3</xdr:row>
      <xdr:rowOff>184721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760"/>
          <a:ext cx="1384808" cy="907523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476250</xdr:colOff>
      <xdr:row>0</xdr:row>
      <xdr:rowOff>61057</xdr:rowOff>
    </xdr:from>
    <xdr:to>
      <xdr:col>16</xdr:col>
      <xdr:colOff>1093958</xdr:colOff>
      <xdr:row>3</xdr:row>
      <xdr:rowOff>24423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67981" y="61057"/>
          <a:ext cx="617708" cy="73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topLeftCell="A46" zoomScale="78" zoomScaleNormal="90" zoomScaleSheetLayoutView="78" workbookViewId="0">
      <selection activeCell="N55" sqref="N55"/>
    </sheetView>
  </sheetViews>
  <sheetFormatPr defaultRowHeight="12.75" x14ac:dyDescent="0.2"/>
  <cols>
    <col min="1" max="1" width="7" style="1" customWidth="1"/>
    <col min="2" max="2" width="7.85546875" style="9" customWidth="1"/>
    <col min="3" max="3" width="13.7109375" style="9" customWidth="1"/>
    <col min="4" max="4" width="19" style="1" customWidth="1"/>
    <col min="5" max="5" width="10.7109375" style="1" customWidth="1"/>
    <col min="6" max="6" width="8.85546875" style="1" customWidth="1"/>
    <col min="7" max="7" width="18.140625" style="1" customWidth="1"/>
    <col min="8" max="9" width="5.7109375" style="1" customWidth="1"/>
    <col min="10" max="10" width="8.140625" style="1" customWidth="1"/>
    <col min="11" max="12" width="7.140625" style="1" customWidth="1"/>
    <col min="13" max="13" width="7.85546875" style="1" customWidth="1"/>
    <col min="14" max="14" width="20.85546875" style="1" customWidth="1"/>
    <col min="15" max="15" width="10.42578125" style="1" customWidth="1"/>
    <col min="16" max="16" width="13.140625" style="1" customWidth="1"/>
    <col min="17" max="17" width="18.7109375" style="1" customWidth="1"/>
    <col min="18" max="16384" width="9.140625" style="1"/>
  </cols>
  <sheetData>
    <row r="1" spans="1:17" ht="20.25" customHeight="1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20.25" customHeight="1" x14ac:dyDescent="0.2">
      <c r="A2" s="135" t="s">
        <v>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20.25" customHeight="1" x14ac:dyDescent="0.2">
      <c r="A3" s="135" t="s">
        <v>11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ht="20.25" customHeight="1" x14ac:dyDescent="0.2">
      <c r="A4" s="135" t="s">
        <v>68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ht="5.2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7" s="2" customFormat="1" ht="28.5" x14ac:dyDescent="0.2">
      <c r="A6" s="136" t="s">
        <v>16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17" s="2" customFormat="1" ht="18" customHeight="1" x14ac:dyDescent="0.2">
      <c r="A7" s="116" t="s">
        <v>18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s="2" customFormat="1" ht="6" customHeight="1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79"/>
      <c r="M8" s="53"/>
      <c r="N8" s="53"/>
      <c r="O8" s="53"/>
      <c r="P8" s="53"/>
      <c r="Q8" s="53"/>
    </row>
    <row r="9" spans="1:17" ht="19.5" customHeight="1" thickTop="1" x14ac:dyDescent="0.2">
      <c r="A9" s="121" t="s">
        <v>24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</row>
    <row r="10" spans="1:17" s="38" customFormat="1" ht="18" customHeight="1" x14ac:dyDescent="0.2">
      <c r="A10" s="124" t="s">
        <v>67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1:17" ht="19.5" customHeight="1" x14ac:dyDescent="0.2">
      <c r="A11" s="127" t="s">
        <v>30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9"/>
    </row>
    <row r="12" spans="1:17" ht="3.75" customHeight="1" x14ac:dyDescent="0.2">
      <c r="A12" s="2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80"/>
      <c r="M12" s="54"/>
      <c r="N12" s="54"/>
      <c r="O12" s="54"/>
      <c r="P12" s="54"/>
      <c r="Q12" s="10"/>
    </row>
    <row r="13" spans="1:17" s="38" customFormat="1" ht="15.75" x14ac:dyDescent="0.2">
      <c r="A13" s="39" t="s">
        <v>69</v>
      </c>
      <c r="B13" s="40"/>
      <c r="C13" s="40"/>
      <c r="D13" s="41"/>
      <c r="E13" s="42"/>
      <c r="F13" s="42"/>
      <c r="G13" s="74" t="s">
        <v>71</v>
      </c>
      <c r="H13" s="42"/>
      <c r="I13" s="42"/>
      <c r="J13" s="42"/>
      <c r="K13" s="42"/>
      <c r="L13" s="42"/>
      <c r="M13" s="42"/>
      <c r="N13" s="42"/>
      <c r="O13" s="42"/>
      <c r="P13" s="43"/>
      <c r="Q13" s="34" t="s">
        <v>45</v>
      </c>
    </row>
    <row r="14" spans="1:17" s="38" customFormat="1" ht="15.75" x14ac:dyDescent="0.2">
      <c r="A14" s="25" t="s">
        <v>70</v>
      </c>
      <c r="B14" s="44"/>
      <c r="C14" s="44"/>
      <c r="D14" s="45"/>
      <c r="E14" s="45"/>
      <c r="F14" s="45"/>
      <c r="G14" s="75" t="s">
        <v>72</v>
      </c>
      <c r="H14" s="45"/>
      <c r="I14" s="45"/>
      <c r="J14" s="45"/>
      <c r="K14" s="45"/>
      <c r="L14" s="45"/>
      <c r="M14" s="45"/>
      <c r="N14" s="45"/>
      <c r="O14" s="45"/>
      <c r="P14" s="46"/>
      <c r="Q14" s="35" t="s">
        <v>73</v>
      </c>
    </row>
    <row r="15" spans="1:17" ht="15" x14ac:dyDescent="0.2">
      <c r="A15" s="130" t="s">
        <v>10</v>
      </c>
      <c r="B15" s="131"/>
      <c r="C15" s="131"/>
      <c r="D15" s="131"/>
      <c r="E15" s="131"/>
      <c r="F15" s="131"/>
      <c r="G15" s="132"/>
      <c r="H15" s="133" t="s">
        <v>1</v>
      </c>
      <c r="I15" s="131"/>
      <c r="J15" s="131"/>
      <c r="K15" s="131"/>
      <c r="L15" s="131"/>
      <c r="M15" s="131"/>
      <c r="N15" s="131"/>
      <c r="O15" s="131"/>
      <c r="P15" s="131"/>
      <c r="Q15" s="134"/>
    </row>
    <row r="16" spans="1:17" ht="15" x14ac:dyDescent="0.2">
      <c r="A16" s="11" t="s">
        <v>20</v>
      </c>
      <c r="B16" s="26"/>
      <c r="C16" s="26"/>
      <c r="D16" s="7"/>
      <c r="E16" s="7"/>
      <c r="F16" s="7"/>
      <c r="G16" s="8"/>
      <c r="H16" s="6" t="s">
        <v>63</v>
      </c>
      <c r="I16" s="20"/>
      <c r="J16" s="20"/>
      <c r="K16" s="20"/>
      <c r="L16" s="20"/>
      <c r="M16" s="20"/>
      <c r="N16" s="3"/>
      <c r="O16" s="3"/>
      <c r="P16" s="19"/>
      <c r="Q16" s="12"/>
    </row>
    <row r="17" spans="1:17" ht="15" x14ac:dyDescent="0.2">
      <c r="A17" s="11" t="s">
        <v>21</v>
      </c>
      <c r="B17" s="19"/>
      <c r="C17" s="19"/>
      <c r="E17" s="5"/>
      <c r="F17" s="4"/>
      <c r="G17" s="81" t="s">
        <v>90</v>
      </c>
      <c r="H17" s="6" t="s">
        <v>64</v>
      </c>
      <c r="I17" s="20"/>
      <c r="J17" s="20"/>
      <c r="K17" s="20"/>
      <c r="L17" s="20"/>
      <c r="M17" s="20"/>
      <c r="N17" s="3"/>
      <c r="O17" s="3"/>
      <c r="P17" s="19"/>
      <c r="Q17" s="12"/>
    </row>
    <row r="18" spans="1:17" ht="15" x14ac:dyDescent="0.2">
      <c r="A18" s="11" t="s">
        <v>22</v>
      </c>
      <c r="B18" s="26"/>
      <c r="C18" s="26"/>
      <c r="D18" s="5"/>
      <c r="E18" s="7"/>
      <c r="F18" s="7"/>
      <c r="G18" s="81" t="s">
        <v>91</v>
      </c>
      <c r="H18" s="6" t="s">
        <v>65</v>
      </c>
      <c r="I18" s="20"/>
      <c r="J18" s="20"/>
      <c r="K18" s="20"/>
      <c r="L18" s="20"/>
      <c r="M18" s="20"/>
      <c r="N18" s="3"/>
      <c r="O18" s="3"/>
      <c r="P18" s="19"/>
      <c r="Q18" s="12"/>
    </row>
    <row r="19" spans="1:17" ht="15.75" thickBot="1" x14ac:dyDescent="0.25">
      <c r="A19" s="29" t="s">
        <v>17</v>
      </c>
      <c r="B19" s="17"/>
      <c r="C19" s="17"/>
      <c r="D19" s="16"/>
      <c r="E19" s="16"/>
      <c r="F19" s="28"/>
      <c r="G19" s="30" t="s">
        <v>92</v>
      </c>
      <c r="H19" s="31" t="s">
        <v>66</v>
      </c>
      <c r="I19" s="32"/>
      <c r="J19" s="32"/>
      <c r="K19" s="32"/>
      <c r="L19" s="32"/>
      <c r="M19" s="32"/>
      <c r="N19" s="17">
        <v>24</v>
      </c>
      <c r="O19" s="15"/>
      <c r="P19" s="17"/>
      <c r="Q19" s="33" t="s">
        <v>74</v>
      </c>
    </row>
    <row r="20" spans="1:17" ht="6.75" customHeight="1" thickTop="1" thickBot="1" x14ac:dyDescent="0.25">
      <c r="A20" s="14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s="27" customFormat="1" ht="21.75" customHeight="1" thickTop="1" x14ac:dyDescent="0.2">
      <c r="A21" s="102" t="s">
        <v>7</v>
      </c>
      <c r="B21" s="108" t="s">
        <v>13</v>
      </c>
      <c r="C21" s="108" t="s">
        <v>23</v>
      </c>
      <c r="D21" s="108" t="s">
        <v>2</v>
      </c>
      <c r="E21" s="108" t="s">
        <v>8</v>
      </c>
      <c r="F21" s="108" t="s">
        <v>9</v>
      </c>
      <c r="G21" s="117" t="s">
        <v>14</v>
      </c>
      <c r="H21" s="119" t="s">
        <v>19</v>
      </c>
      <c r="I21" s="120"/>
      <c r="J21" s="120"/>
      <c r="K21" s="120"/>
      <c r="L21" s="120"/>
      <c r="M21" s="120"/>
      <c r="N21" s="108" t="s">
        <v>27</v>
      </c>
      <c r="O21" s="108" t="s">
        <v>28</v>
      </c>
      <c r="P21" s="110" t="s">
        <v>26</v>
      </c>
      <c r="Q21" s="104" t="s">
        <v>15</v>
      </c>
    </row>
    <row r="22" spans="1:17" s="27" customFormat="1" ht="18" customHeight="1" x14ac:dyDescent="0.2">
      <c r="A22" s="103"/>
      <c r="B22" s="109"/>
      <c r="C22" s="109"/>
      <c r="D22" s="109"/>
      <c r="E22" s="109"/>
      <c r="F22" s="109"/>
      <c r="G22" s="118"/>
      <c r="H22" s="47">
        <v>1</v>
      </c>
      <c r="I22" s="47">
        <v>2</v>
      </c>
      <c r="J22" s="47">
        <v>3</v>
      </c>
      <c r="K22" s="47">
        <v>4</v>
      </c>
      <c r="L22" s="47">
        <v>5</v>
      </c>
      <c r="M22" s="47">
        <v>6</v>
      </c>
      <c r="N22" s="109"/>
      <c r="O22" s="109"/>
      <c r="P22" s="111"/>
      <c r="Q22" s="105"/>
    </row>
    <row r="23" spans="1:17" ht="24.75" customHeight="1" x14ac:dyDescent="0.2">
      <c r="A23" s="83">
        <v>1</v>
      </c>
      <c r="B23" s="37">
        <v>48</v>
      </c>
      <c r="C23" s="37">
        <v>10117450816</v>
      </c>
      <c r="D23" s="36" t="s">
        <v>35</v>
      </c>
      <c r="E23" s="70">
        <v>39264</v>
      </c>
      <c r="F23" s="37" t="s">
        <v>31</v>
      </c>
      <c r="G23" s="82" t="s">
        <v>32</v>
      </c>
      <c r="H23" s="84">
        <v>3</v>
      </c>
      <c r="I23" s="84">
        <v>3</v>
      </c>
      <c r="J23" s="84">
        <v>1</v>
      </c>
      <c r="K23" s="84">
        <v>5</v>
      </c>
      <c r="L23" s="84">
        <v>3</v>
      </c>
      <c r="M23" s="84">
        <v>5</v>
      </c>
      <c r="N23" s="84">
        <v>1</v>
      </c>
      <c r="O23" s="84">
        <f>SUM(H23:M23)</f>
        <v>20</v>
      </c>
      <c r="P23" s="85" t="s">
        <v>31</v>
      </c>
      <c r="Q23" s="86"/>
    </row>
    <row r="24" spans="1:17" ht="24.75" customHeight="1" x14ac:dyDescent="0.2">
      <c r="A24" s="83">
        <v>2</v>
      </c>
      <c r="B24" s="37">
        <v>53</v>
      </c>
      <c r="C24" s="37">
        <v>10117352200</v>
      </c>
      <c r="D24" s="36" t="s">
        <v>40</v>
      </c>
      <c r="E24" s="70">
        <v>39275</v>
      </c>
      <c r="F24" s="37" t="s">
        <v>47</v>
      </c>
      <c r="G24" s="37" t="s">
        <v>32</v>
      </c>
      <c r="H24" s="84">
        <v>1</v>
      </c>
      <c r="I24" s="84">
        <v>1</v>
      </c>
      <c r="J24" s="84">
        <v>5</v>
      </c>
      <c r="K24" s="84">
        <v>1</v>
      </c>
      <c r="L24" s="84">
        <v>5</v>
      </c>
      <c r="M24" s="84">
        <v>3</v>
      </c>
      <c r="N24" s="84">
        <v>2</v>
      </c>
      <c r="O24" s="84">
        <f t="shared" ref="O24:O28" si="0">SUM(H24:M24)</f>
        <v>16</v>
      </c>
      <c r="P24" s="85" t="s">
        <v>31</v>
      </c>
      <c r="Q24" s="86"/>
    </row>
    <row r="25" spans="1:17" ht="24.75" customHeight="1" x14ac:dyDescent="0.2">
      <c r="A25" s="83">
        <v>3</v>
      </c>
      <c r="B25" s="37">
        <v>39</v>
      </c>
      <c r="C25" s="37">
        <v>10081558893</v>
      </c>
      <c r="D25" s="36" t="s">
        <v>75</v>
      </c>
      <c r="E25" s="70">
        <v>39505</v>
      </c>
      <c r="F25" s="37" t="s">
        <v>46</v>
      </c>
      <c r="G25" s="37" t="s">
        <v>76</v>
      </c>
      <c r="H25" s="84">
        <v>5</v>
      </c>
      <c r="I25" s="84">
        <v>5</v>
      </c>
      <c r="J25" s="84">
        <v>2</v>
      </c>
      <c r="K25" s="84">
        <v>3</v>
      </c>
      <c r="L25" s="84"/>
      <c r="M25" s="84"/>
      <c r="N25" s="84">
        <v>5</v>
      </c>
      <c r="O25" s="84">
        <f t="shared" si="0"/>
        <v>15</v>
      </c>
      <c r="P25" s="85" t="s">
        <v>31</v>
      </c>
      <c r="Q25" s="86"/>
    </row>
    <row r="26" spans="1:17" ht="24.75" customHeight="1" x14ac:dyDescent="0.2">
      <c r="A26" s="83">
        <v>4</v>
      </c>
      <c r="B26" s="37">
        <v>54</v>
      </c>
      <c r="C26" s="37">
        <v>10104652068</v>
      </c>
      <c r="D26" s="36" t="s">
        <v>37</v>
      </c>
      <c r="E26" s="70">
        <v>39101</v>
      </c>
      <c r="F26" s="37" t="s">
        <v>46</v>
      </c>
      <c r="G26" s="37" t="s">
        <v>32</v>
      </c>
      <c r="H26" s="84">
        <v>2</v>
      </c>
      <c r="I26" s="84">
        <v>2</v>
      </c>
      <c r="J26" s="84"/>
      <c r="K26" s="84">
        <v>2</v>
      </c>
      <c r="L26" s="84"/>
      <c r="M26" s="84">
        <v>1</v>
      </c>
      <c r="N26" s="84">
        <v>4</v>
      </c>
      <c r="O26" s="84">
        <f t="shared" si="0"/>
        <v>7</v>
      </c>
      <c r="P26" s="85"/>
      <c r="Q26" s="86"/>
    </row>
    <row r="27" spans="1:17" ht="24.75" customHeight="1" x14ac:dyDescent="0.2">
      <c r="A27" s="83">
        <v>5</v>
      </c>
      <c r="B27" s="37">
        <v>52</v>
      </c>
      <c r="C27" s="37">
        <v>10113341955</v>
      </c>
      <c r="D27" s="36" t="s">
        <v>39</v>
      </c>
      <c r="E27" s="70">
        <v>39080</v>
      </c>
      <c r="F27" s="37" t="s">
        <v>46</v>
      </c>
      <c r="G27" s="37" t="s">
        <v>32</v>
      </c>
      <c r="H27" s="84"/>
      <c r="I27" s="84"/>
      <c r="J27" s="84">
        <v>3</v>
      </c>
      <c r="K27" s="84"/>
      <c r="L27" s="84">
        <v>1</v>
      </c>
      <c r="M27" s="84"/>
      <c r="N27" s="84">
        <v>9</v>
      </c>
      <c r="O27" s="84">
        <f t="shared" si="0"/>
        <v>4</v>
      </c>
      <c r="P27" s="85"/>
      <c r="Q27" s="86"/>
    </row>
    <row r="28" spans="1:17" ht="24.75" customHeight="1" x14ac:dyDescent="0.2">
      <c r="A28" s="83">
        <v>6</v>
      </c>
      <c r="B28" s="37">
        <v>37</v>
      </c>
      <c r="C28" s="37">
        <v>10104579219</v>
      </c>
      <c r="D28" s="36" t="s">
        <v>77</v>
      </c>
      <c r="E28" s="70">
        <v>39213</v>
      </c>
      <c r="F28" s="37" t="s">
        <v>47</v>
      </c>
      <c r="G28" s="82" t="s">
        <v>33</v>
      </c>
      <c r="H28" s="84"/>
      <c r="I28" s="84"/>
      <c r="J28" s="84"/>
      <c r="K28" s="84"/>
      <c r="L28" s="84">
        <v>2</v>
      </c>
      <c r="M28" s="84">
        <v>2</v>
      </c>
      <c r="N28" s="84">
        <v>3</v>
      </c>
      <c r="O28" s="84">
        <f t="shared" si="0"/>
        <v>4</v>
      </c>
      <c r="P28" s="85"/>
      <c r="Q28" s="86"/>
    </row>
    <row r="29" spans="1:17" ht="24.75" customHeight="1" x14ac:dyDescent="0.2">
      <c r="A29" s="83">
        <v>7</v>
      </c>
      <c r="B29" s="37">
        <v>33</v>
      </c>
      <c r="C29" s="37">
        <v>10096561157</v>
      </c>
      <c r="D29" s="36" t="s">
        <v>34</v>
      </c>
      <c r="E29" s="70">
        <v>38946</v>
      </c>
      <c r="F29" s="37" t="s">
        <v>46</v>
      </c>
      <c r="G29" s="37" t="s">
        <v>49</v>
      </c>
      <c r="H29" s="84"/>
      <c r="I29" s="84"/>
      <c r="J29" s="84"/>
      <c r="K29" s="84"/>
      <c r="L29" s="84"/>
      <c r="M29" s="84"/>
      <c r="N29" s="84">
        <v>6</v>
      </c>
      <c r="O29" s="84"/>
      <c r="P29" s="85"/>
      <c r="Q29" s="86"/>
    </row>
    <row r="30" spans="1:17" ht="24.75" customHeight="1" x14ac:dyDescent="0.2">
      <c r="A30" s="83">
        <v>8</v>
      </c>
      <c r="B30" s="37">
        <v>34</v>
      </c>
      <c r="C30" s="37">
        <v>10127774747</v>
      </c>
      <c r="D30" s="36" t="s">
        <v>78</v>
      </c>
      <c r="E30" s="70">
        <v>39361</v>
      </c>
      <c r="F30" s="37" t="s">
        <v>47</v>
      </c>
      <c r="G30" s="37" t="s">
        <v>33</v>
      </c>
      <c r="H30" s="87"/>
      <c r="I30" s="87"/>
      <c r="J30" s="87"/>
      <c r="K30" s="87"/>
      <c r="L30" s="87"/>
      <c r="M30" s="87"/>
      <c r="N30" s="84">
        <v>7</v>
      </c>
      <c r="O30" s="84"/>
      <c r="P30" s="85"/>
      <c r="Q30" s="86"/>
    </row>
    <row r="31" spans="1:17" ht="24.75" customHeight="1" x14ac:dyDescent="0.2">
      <c r="A31" s="83">
        <v>9</v>
      </c>
      <c r="B31" s="37">
        <v>46</v>
      </c>
      <c r="C31" s="37">
        <v>10122947682</v>
      </c>
      <c r="D31" s="36" t="s">
        <v>79</v>
      </c>
      <c r="E31" s="70">
        <v>39085</v>
      </c>
      <c r="F31" s="37" t="s">
        <v>46</v>
      </c>
      <c r="G31" s="37" t="s">
        <v>32</v>
      </c>
      <c r="H31" s="84"/>
      <c r="I31" s="84"/>
      <c r="J31" s="84"/>
      <c r="K31" s="84"/>
      <c r="L31" s="84"/>
      <c r="M31" s="84"/>
      <c r="N31" s="84">
        <v>8</v>
      </c>
      <c r="O31" s="84"/>
      <c r="P31" s="85"/>
      <c r="Q31" s="86"/>
    </row>
    <row r="32" spans="1:17" ht="24.75" customHeight="1" x14ac:dyDescent="0.2">
      <c r="A32" s="83">
        <v>10</v>
      </c>
      <c r="B32" s="37">
        <v>51</v>
      </c>
      <c r="C32" s="37">
        <v>10114923055</v>
      </c>
      <c r="D32" s="36" t="s">
        <v>44</v>
      </c>
      <c r="E32" s="70">
        <v>38818</v>
      </c>
      <c r="F32" s="37" t="s">
        <v>46</v>
      </c>
      <c r="G32" s="37" t="s">
        <v>32</v>
      </c>
      <c r="H32" s="84"/>
      <c r="I32" s="84"/>
      <c r="J32" s="84"/>
      <c r="K32" s="84"/>
      <c r="L32" s="84"/>
      <c r="M32" s="84"/>
      <c r="N32" s="84">
        <v>10</v>
      </c>
      <c r="O32" s="84"/>
      <c r="P32" s="85"/>
      <c r="Q32" s="86"/>
    </row>
    <row r="33" spans="1:17" ht="24.75" customHeight="1" x14ac:dyDescent="0.2">
      <c r="A33" s="83">
        <v>11</v>
      </c>
      <c r="B33" s="37">
        <v>38</v>
      </c>
      <c r="C33" s="37">
        <v>10089582211</v>
      </c>
      <c r="D33" s="36" t="s">
        <v>38</v>
      </c>
      <c r="E33" s="70">
        <v>38887</v>
      </c>
      <c r="F33" s="37" t="s">
        <v>47</v>
      </c>
      <c r="G33" s="37" t="s">
        <v>33</v>
      </c>
      <c r="H33" s="84"/>
      <c r="I33" s="84"/>
      <c r="J33" s="84"/>
      <c r="K33" s="84"/>
      <c r="L33" s="84"/>
      <c r="M33" s="84"/>
      <c r="N33" s="84">
        <v>11</v>
      </c>
      <c r="O33" s="84"/>
      <c r="P33" s="85"/>
      <c r="Q33" s="86"/>
    </row>
    <row r="34" spans="1:17" ht="24.75" customHeight="1" x14ac:dyDescent="0.2">
      <c r="A34" s="83" t="s">
        <v>25</v>
      </c>
      <c r="B34" s="37">
        <v>49</v>
      </c>
      <c r="C34" s="37">
        <v>10117452331</v>
      </c>
      <c r="D34" s="36" t="s">
        <v>36</v>
      </c>
      <c r="E34" s="70">
        <v>39085</v>
      </c>
      <c r="F34" s="37" t="s">
        <v>31</v>
      </c>
      <c r="G34" s="37" t="s">
        <v>32</v>
      </c>
      <c r="H34" s="84"/>
      <c r="I34" s="84"/>
      <c r="J34" s="84"/>
      <c r="K34" s="84"/>
      <c r="L34" s="84"/>
      <c r="M34" s="84"/>
      <c r="N34" s="84"/>
      <c r="O34" s="84"/>
      <c r="P34" s="85"/>
      <c r="Q34" s="86"/>
    </row>
    <row r="35" spans="1:17" ht="24.75" customHeight="1" x14ac:dyDescent="0.2">
      <c r="A35" s="83" t="s">
        <v>25</v>
      </c>
      <c r="B35" s="37">
        <v>47</v>
      </c>
      <c r="C35" s="37">
        <v>10115801513</v>
      </c>
      <c r="D35" s="36" t="s">
        <v>41</v>
      </c>
      <c r="E35" s="70">
        <v>38760</v>
      </c>
      <c r="F35" s="37" t="s">
        <v>31</v>
      </c>
      <c r="G35" s="37" t="s">
        <v>32</v>
      </c>
      <c r="H35" s="84"/>
      <c r="I35" s="84"/>
      <c r="J35" s="84"/>
      <c r="K35" s="84"/>
      <c r="L35" s="84"/>
      <c r="M35" s="84"/>
      <c r="N35" s="84"/>
      <c r="O35" s="84"/>
      <c r="P35" s="85"/>
      <c r="Q35" s="86"/>
    </row>
    <row r="36" spans="1:17" ht="24.75" customHeight="1" x14ac:dyDescent="0.2">
      <c r="A36" s="83" t="s">
        <v>25</v>
      </c>
      <c r="B36" s="37">
        <v>36</v>
      </c>
      <c r="C36" s="37">
        <v>10117244486</v>
      </c>
      <c r="D36" s="36" t="s">
        <v>42</v>
      </c>
      <c r="E36" s="70">
        <v>38860</v>
      </c>
      <c r="F36" s="37" t="s">
        <v>47</v>
      </c>
      <c r="G36" s="37" t="s">
        <v>33</v>
      </c>
      <c r="H36" s="84"/>
      <c r="I36" s="84"/>
      <c r="J36" s="84"/>
      <c r="K36" s="84"/>
      <c r="L36" s="84"/>
      <c r="M36" s="84"/>
      <c r="N36" s="84"/>
      <c r="O36" s="84"/>
      <c r="P36" s="85"/>
      <c r="Q36" s="86"/>
    </row>
    <row r="37" spans="1:17" ht="24.75" customHeight="1" x14ac:dyDescent="0.2">
      <c r="A37" s="83" t="s">
        <v>25</v>
      </c>
      <c r="B37" s="37">
        <v>50</v>
      </c>
      <c r="C37" s="37">
        <v>10117457583</v>
      </c>
      <c r="D37" s="36" t="s">
        <v>43</v>
      </c>
      <c r="E37" s="70">
        <v>39153</v>
      </c>
      <c r="F37" s="37" t="s">
        <v>31</v>
      </c>
      <c r="G37" s="37" t="s">
        <v>32</v>
      </c>
      <c r="H37" s="84"/>
      <c r="I37" s="84"/>
      <c r="J37" s="84"/>
      <c r="K37" s="84"/>
      <c r="L37" s="84"/>
      <c r="M37" s="84"/>
      <c r="N37" s="84"/>
      <c r="O37" s="84"/>
      <c r="P37" s="85"/>
      <c r="Q37" s="86"/>
    </row>
    <row r="38" spans="1:17" ht="24.75" customHeight="1" x14ac:dyDescent="0.2">
      <c r="A38" s="83" t="s">
        <v>25</v>
      </c>
      <c r="B38" s="37">
        <v>35</v>
      </c>
      <c r="C38" s="37">
        <v>10117449604</v>
      </c>
      <c r="D38" s="36" t="s">
        <v>80</v>
      </c>
      <c r="E38" s="70">
        <v>39316</v>
      </c>
      <c r="F38" s="37" t="s">
        <v>47</v>
      </c>
      <c r="G38" s="37" t="s">
        <v>33</v>
      </c>
      <c r="H38" s="84"/>
      <c r="I38" s="84"/>
      <c r="J38" s="84"/>
      <c r="K38" s="84"/>
      <c r="L38" s="84"/>
      <c r="M38" s="84"/>
      <c r="N38" s="84"/>
      <c r="O38" s="84"/>
      <c r="P38" s="85"/>
      <c r="Q38" s="86"/>
    </row>
    <row r="39" spans="1:17" ht="24.75" customHeight="1" x14ac:dyDescent="0.2">
      <c r="A39" s="83" t="s">
        <v>25</v>
      </c>
      <c r="B39" s="37">
        <v>55</v>
      </c>
      <c r="C39" s="37">
        <v>10164595787</v>
      </c>
      <c r="D39" s="36" t="s">
        <v>81</v>
      </c>
      <c r="E39" s="70">
        <v>39753</v>
      </c>
      <c r="F39" s="37" t="s">
        <v>48</v>
      </c>
      <c r="G39" s="37" t="s">
        <v>82</v>
      </c>
      <c r="H39" s="84"/>
      <c r="I39" s="84"/>
      <c r="J39" s="84"/>
      <c r="K39" s="84"/>
      <c r="L39" s="84"/>
      <c r="M39" s="84"/>
      <c r="N39" s="84"/>
      <c r="O39" s="84"/>
      <c r="P39" s="85"/>
      <c r="Q39" s="86"/>
    </row>
    <row r="40" spans="1:17" ht="24.75" customHeight="1" x14ac:dyDescent="0.2">
      <c r="A40" s="83" t="s">
        <v>25</v>
      </c>
      <c r="B40" s="37">
        <v>59</v>
      </c>
      <c r="C40" s="37">
        <v>10104582754</v>
      </c>
      <c r="D40" s="36" t="s">
        <v>83</v>
      </c>
      <c r="E40" s="70">
        <v>38833</v>
      </c>
      <c r="F40" s="37" t="s">
        <v>31</v>
      </c>
      <c r="G40" s="37" t="s">
        <v>84</v>
      </c>
      <c r="H40" s="84"/>
      <c r="I40" s="84"/>
      <c r="J40" s="84"/>
      <c r="K40" s="84"/>
      <c r="L40" s="84"/>
      <c r="M40" s="84"/>
      <c r="N40" s="84"/>
      <c r="O40" s="84"/>
      <c r="P40" s="85"/>
      <c r="Q40" s="86"/>
    </row>
    <row r="41" spans="1:17" ht="24.75" customHeight="1" x14ac:dyDescent="0.2">
      <c r="A41" s="83" t="s">
        <v>25</v>
      </c>
      <c r="B41" s="37">
        <v>60</v>
      </c>
      <c r="C41" s="37">
        <v>10116980970</v>
      </c>
      <c r="D41" s="36" t="s">
        <v>85</v>
      </c>
      <c r="E41" s="70">
        <v>39298</v>
      </c>
      <c r="F41" s="37" t="s">
        <v>47</v>
      </c>
      <c r="G41" s="37" t="s">
        <v>84</v>
      </c>
      <c r="H41" s="84"/>
      <c r="I41" s="84"/>
      <c r="J41" s="84"/>
      <c r="K41" s="84"/>
      <c r="L41" s="84"/>
      <c r="M41" s="84"/>
      <c r="N41" s="84"/>
      <c r="O41" s="84"/>
      <c r="P41" s="85"/>
      <c r="Q41" s="86"/>
    </row>
    <row r="42" spans="1:17" ht="24.75" customHeight="1" thickBot="1" x14ac:dyDescent="0.25">
      <c r="A42" s="88" t="s">
        <v>89</v>
      </c>
      <c r="B42" s="71">
        <v>45</v>
      </c>
      <c r="C42" s="71">
        <v>10094924079</v>
      </c>
      <c r="D42" s="72" t="s">
        <v>86</v>
      </c>
      <c r="E42" s="73">
        <v>38788</v>
      </c>
      <c r="F42" s="71" t="s">
        <v>31</v>
      </c>
      <c r="G42" s="71" t="s">
        <v>87</v>
      </c>
      <c r="H42" s="89"/>
      <c r="I42" s="89"/>
      <c r="J42" s="89"/>
      <c r="K42" s="89"/>
      <c r="L42" s="89"/>
      <c r="M42" s="89"/>
      <c r="N42" s="89"/>
      <c r="O42" s="89"/>
      <c r="P42" s="90"/>
      <c r="Q42" s="91"/>
    </row>
    <row r="43" spans="1:17" ht="8.25" customHeight="1" thickTop="1" thickBot="1" x14ac:dyDescent="0.25">
      <c r="A43" s="14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" thickTop="1" x14ac:dyDescent="0.2">
      <c r="A44" s="113" t="s">
        <v>5</v>
      </c>
      <c r="B44" s="114"/>
      <c r="C44" s="114"/>
      <c r="D44" s="114"/>
      <c r="E44" s="66"/>
      <c r="F44" s="66"/>
      <c r="G44" s="66"/>
      <c r="H44" s="114" t="s">
        <v>6</v>
      </c>
      <c r="I44" s="114"/>
      <c r="J44" s="114"/>
      <c r="K44" s="114"/>
      <c r="L44" s="114"/>
      <c r="M44" s="114"/>
      <c r="N44" s="114"/>
      <c r="O44" s="114"/>
      <c r="P44" s="114"/>
      <c r="Q44" s="115"/>
    </row>
    <row r="45" spans="1:17" ht="15" x14ac:dyDescent="0.2">
      <c r="A45" s="22" t="s">
        <v>88</v>
      </c>
      <c r="B45" s="19"/>
      <c r="C45" s="55"/>
      <c r="D45" s="56"/>
      <c r="E45" s="57"/>
      <c r="F45" s="56"/>
      <c r="G45" s="67"/>
      <c r="N45" s="21" t="s">
        <v>50</v>
      </c>
      <c r="O45" s="63">
        <v>7</v>
      </c>
      <c r="P45" s="58" t="s">
        <v>51</v>
      </c>
      <c r="Q45" s="65">
        <f>COUNTIF(F$21:F154,"ЗМС")</f>
        <v>0</v>
      </c>
    </row>
    <row r="46" spans="1:17" ht="15" x14ac:dyDescent="0.2">
      <c r="A46" s="22" t="s">
        <v>60</v>
      </c>
      <c r="B46" s="19"/>
      <c r="C46" s="59"/>
      <c r="D46" s="18"/>
      <c r="E46" s="60"/>
      <c r="F46" s="18"/>
      <c r="N46" s="21" t="s">
        <v>52</v>
      </c>
      <c r="O46" s="69">
        <f>O47+O51</f>
        <v>20</v>
      </c>
      <c r="P46" s="58" t="s">
        <v>53</v>
      </c>
      <c r="Q46" s="65">
        <f>COUNTIF(F$21:F154,"МСМК")</f>
        <v>0</v>
      </c>
    </row>
    <row r="47" spans="1:17" ht="15" x14ac:dyDescent="0.2">
      <c r="A47" s="22" t="s">
        <v>61</v>
      </c>
      <c r="B47" s="19"/>
      <c r="C47" s="61"/>
      <c r="D47" s="18"/>
      <c r="E47" s="60"/>
      <c r="F47" s="18"/>
      <c r="N47" s="21" t="s">
        <v>54</v>
      </c>
      <c r="O47" s="69">
        <f>O48+O49+O50</f>
        <v>19</v>
      </c>
      <c r="P47" s="58" t="s">
        <v>55</v>
      </c>
      <c r="Q47" s="65">
        <f>COUNTIF(F$21:F154,"МС")</f>
        <v>0</v>
      </c>
    </row>
    <row r="48" spans="1:17" ht="15" x14ac:dyDescent="0.2">
      <c r="A48" s="22" t="s">
        <v>62</v>
      </c>
      <c r="B48" s="19"/>
      <c r="C48" s="61"/>
      <c r="D48" s="18"/>
      <c r="E48" s="60"/>
      <c r="F48" s="18"/>
      <c r="N48" s="21" t="s">
        <v>56</v>
      </c>
      <c r="O48" s="69">
        <f>COUNT(A20:A43)</f>
        <v>11</v>
      </c>
      <c r="P48" s="58" t="s">
        <v>31</v>
      </c>
      <c r="Q48" s="65">
        <f>COUNTIF(F$20:F43,"КМС")</f>
        <v>6</v>
      </c>
    </row>
    <row r="49" spans="1:17" ht="15" x14ac:dyDescent="0.2">
      <c r="A49" s="62"/>
      <c r="B49" s="4"/>
      <c r="C49" s="63"/>
      <c r="D49" s="18"/>
      <c r="E49" s="60"/>
      <c r="F49" s="18"/>
      <c r="N49" s="21" t="s">
        <v>57</v>
      </c>
      <c r="O49" s="69">
        <f>COUNTIF(A20:A43,"НФ")</f>
        <v>8</v>
      </c>
      <c r="P49" s="58" t="s">
        <v>46</v>
      </c>
      <c r="Q49" s="65">
        <f>COUNTIF(F$22:F43,"1 СР")</f>
        <v>6</v>
      </c>
    </row>
    <row r="50" spans="1:17" ht="15" x14ac:dyDescent="0.2">
      <c r="A50" s="23"/>
      <c r="B50" s="19"/>
      <c r="C50" s="61"/>
      <c r="D50" s="18"/>
      <c r="E50" s="60"/>
      <c r="F50" s="18"/>
      <c r="N50" s="21" t="s">
        <v>58</v>
      </c>
      <c r="O50" s="69">
        <f>COUNTIF(A20:A43,"ДСКВ")</f>
        <v>0</v>
      </c>
      <c r="P50" s="64" t="s">
        <v>47</v>
      </c>
      <c r="Q50" s="65">
        <f>COUNTIF(F$22:F156,"2 СР")</f>
        <v>7</v>
      </c>
    </row>
    <row r="51" spans="1:17" ht="15" x14ac:dyDescent="0.2">
      <c r="A51" s="23"/>
      <c r="B51" s="19"/>
      <c r="C51" s="61"/>
      <c r="D51" s="138"/>
      <c r="E51" s="143"/>
      <c r="F51" s="138"/>
      <c r="G51" s="68"/>
      <c r="H51" s="68"/>
      <c r="I51" s="68"/>
      <c r="J51" s="68"/>
      <c r="K51" s="68"/>
      <c r="L51" s="68"/>
      <c r="M51" s="68"/>
      <c r="N51" s="21" t="s">
        <v>59</v>
      </c>
      <c r="O51" s="69">
        <f>COUNTIF(A20:A43,"НС")</f>
        <v>1</v>
      </c>
      <c r="P51" s="64" t="s">
        <v>48</v>
      </c>
      <c r="Q51" s="65">
        <f>COUNTIF(F$22:F157,"3 СР")</f>
        <v>1</v>
      </c>
    </row>
    <row r="52" spans="1:17" ht="6" customHeight="1" x14ac:dyDescent="0.2">
      <c r="A52" s="137"/>
      <c r="B52" s="138"/>
      <c r="C52" s="138"/>
      <c r="D52" s="18"/>
      <c r="E52" s="60"/>
      <c r="F52" s="18"/>
      <c r="G52" s="68"/>
      <c r="N52" s="139"/>
      <c r="O52" s="140"/>
      <c r="P52" s="141"/>
      <c r="Q52" s="142"/>
    </row>
    <row r="53" spans="1:17" ht="15.75" x14ac:dyDescent="0.2">
      <c r="A53" s="106" t="s">
        <v>3</v>
      </c>
      <c r="B53" s="107"/>
      <c r="C53" s="107"/>
      <c r="D53" s="107"/>
      <c r="E53" s="107"/>
      <c r="F53" s="107" t="s">
        <v>12</v>
      </c>
      <c r="G53" s="107"/>
      <c r="H53" s="107"/>
      <c r="I53" s="107"/>
      <c r="J53" s="107"/>
      <c r="K53" s="107"/>
      <c r="L53" s="107"/>
      <c r="M53" s="107"/>
      <c r="N53" s="52"/>
      <c r="O53" s="107" t="s">
        <v>4</v>
      </c>
      <c r="P53" s="107"/>
      <c r="Q53" s="112"/>
    </row>
    <row r="54" spans="1:17" x14ac:dyDescent="0.2">
      <c r="A54" s="95"/>
      <c r="B54" s="96"/>
      <c r="C54" s="96"/>
      <c r="D54" s="96"/>
      <c r="E54" s="96"/>
      <c r="F54" s="100"/>
      <c r="G54" s="100"/>
      <c r="H54" s="100"/>
      <c r="I54" s="100"/>
      <c r="J54" s="100"/>
      <c r="K54" s="100"/>
      <c r="L54" s="100"/>
      <c r="M54" s="100"/>
      <c r="N54" s="49"/>
      <c r="O54" s="100"/>
      <c r="P54" s="100"/>
      <c r="Q54" s="101"/>
    </row>
    <row r="55" spans="1:17" x14ac:dyDescent="0.2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8"/>
    </row>
    <row r="56" spans="1:17" x14ac:dyDescent="0.2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8"/>
    </row>
    <row r="57" spans="1:17" x14ac:dyDescent="0.2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48"/>
      <c r="O57" s="96"/>
      <c r="P57" s="96"/>
      <c r="Q57" s="97"/>
    </row>
    <row r="58" spans="1:17" x14ac:dyDescent="0.2">
      <c r="A58" s="95"/>
      <c r="B58" s="96"/>
      <c r="C58" s="96"/>
      <c r="D58" s="96"/>
      <c r="E58" s="96"/>
      <c r="F58" s="98"/>
      <c r="G58" s="98"/>
      <c r="H58" s="98"/>
      <c r="I58" s="98"/>
      <c r="J58" s="98"/>
      <c r="K58" s="98"/>
      <c r="L58" s="98"/>
      <c r="M58" s="98"/>
      <c r="N58" s="51"/>
      <c r="O58" s="98"/>
      <c r="P58" s="98"/>
      <c r="Q58" s="99"/>
    </row>
    <row r="59" spans="1:17" ht="16.5" thickBot="1" x14ac:dyDescent="0.25">
      <c r="A59" s="92"/>
      <c r="B59" s="93"/>
      <c r="C59" s="93"/>
      <c r="D59" s="93"/>
      <c r="E59" s="93"/>
      <c r="F59" s="93" t="str">
        <f>G17</f>
        <v>КАРПЕНКОВ Ю.П. (ВК, г. Великие Луки)</v>
      </c>
      <c r="G59" s="93"/>
      <c r="H59" s="93"/>
      <c r="I59" s="93"/>
      <c r="J59" s="93"/>
      <c r="K59" s="93"/>
      <c r="L59" s="93"/>
      <c r="M59" s="93"/>
      <c r="N59" s="50"/>
      <c r="O59" s="93" t="str">
        <f>G18</f>
        <v>БАБАЕВ С.А. (ВК, г. Великие Луки)</v>
      </c>
      <c r="P59" s="93"/>
      <c r="Q59" s="94"/>
    </row>
    <row r="60" spans="1:17" ht="13.5" thickTop="1" x14ac:dyDescent="0.2"/>
  </sheetData>
  <sortState ref="A22:O30">
    <sortCondition descending="1" ref="O22:O30"/>
  </sortState>
  <mergeCells count="40">
    <mergeCell ref="A1:Q1"/>
    <mergeCell ref="A2:Q2"/>
    <mergeCell ref="A3:Q3"/>
    <mergeCell ref="A4:Q4"/>
    <mergeCell ref="A6:Q6"/>
    <mergeCell ref="A7:Q7"/>
    <mergeCell ref="E21:E22"/>
    <mergeCell ref="F21:F22"/>
    <mergeCell ref="G21:G22"/>
    <mergeCell ref="H21:M21"/>
    <mergeCell ref="N21:N22"/>
    <mergeCell ref="A9:Q9"/>
    <mergeCell ref="A10:Q10"/>
    <mergeCell ref="A11:Q11"/>
    <mergeCell ref="A15:G15"/>
    <mergeCell ref="H15:Q15"/>
    <mergeCell ref="D21:D22"/>
    <mergeCell ref="A54:E54"/>
    <mergeCell ref="F54:M54"/>
    <mergeCell ref="O54:Q54"/>
    <mergeCell ref="A21:A22"/>
    <mergeCell ref="Q21:Q22"/>
    <mergeCell ref="A53:E53"/>
    <mergeCell ref="O21:O22"/>
    <mergeCell ref="P21:P22"/>
    <mergeCell ref="B21:B22"/>
    <mergeCell ref="C21:C22"/>
    <mergeCell ref="F53:M53"/>
    <mergeCell ref="O53:Q53"/>
    <mergeCell ref="A44:D44"/>
    <mergeCell ref="H44:Q44"/>
    <mergeCell ref="A59:E59"/>
    <mergeCell ref="F59:M59"/>
    <mergeCell ref="O59:Q59"/>
    <mergeCell ref="A57:E57"/>
    <mergeCell ref="F57:M57"/>
    <mergeCell ref="O57:Q57"/>
    <mergeCell ref="A58:E58"/>
    <mergeCell ref="F58:M58"/>
    <mergeCell ref="O58:Q58"/>
  </mergeCells>
  <conditionalFormatting sqref="N45:N52">
    <cfRule type="duplicateValues" dxfId="0" priority="1"/>
  </conditionalFormatting>
  <pageMargins left="0.19685039370078741" right="0.19685039370078741" top="0.94488188976377963" bottom="0.94488188976377963" header="0.31496062992125984" footer="0.31496062992125984"/>
  <pageSetup paperSize="9" scale="77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критериум дев</vt:lpstr>
      <vt:lpstr>'критериум дев'!Заголовки_для_печати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2022-05-30T11:12:53Z</dcterms:modified>
</cp:coreProperties>
</file>