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Оренбург\"/>
    </mc:Choice>
  </mc:AlternateContent>
  <xr:revisionPtr revIDLastSave="0" documentId="13_ncr:1_{1450243F-AC10-4EC9-9FA6-EFA8A5C57CCA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гонка'!$A$1:$L$88</definedName>
  </definedNames>
  <calcPr calcId="191029"/>
</workbook>
</file>

<file path=xl/calcChain.xml><?xml version="1.0" encoding="utf-8"?>
<calcChain xmlns="http://schemas.openxmlformats.org/spreadsheetml/2006/main">
  <c r="J53" i="94" l="1"/>
  <c r="J52" i="94"/>
  <c r="J51" i="94"/>
  <c r="J50" i="94"/>
  <c r="J49" i="94"/>
  <c r="J48" i="94"/>
  <c r="J47" i="94"/>
  <c r="J46" i="94"/>
  <c r="J45" i="94"/>
  <c r="J44" i="94"/>
  <c r="J43" i="94"/>
  <c r="J42" i="94"/>
  <c r="J41" i="94"/>
  <c r="J40" i="94"/>
  <c r="J39" i="94"/>
  <c r="J38" i="94"/>
  <c r="J37" i="94"/>
  <c r="J36" i="94"/>
  <c r="J35" i="94"/>
  <c r="J34" i="94"/>
  <c r="J33" i="94"/>
  <c r="J32" i="94"/>
  <c r="J31" i="94"/>
  <c r="J30" i="94"/>
  <c r="J29" i="94"/>
  <c r="J28" i="94"/>
  <c r="J27" i="94"/>
  <c r="J26" i="94"/>
  <c r="J25" i="94"/>
  <c r="J24" i="94"/>
  <c r="A88" i="94" l="1"/>
  <c r="H77" i="94" l="1"/>
  <c r="J23" i="94"/>
  <c r="I88" i="94" l="1"/>
  <c r="E88" i="94"/>
  <c r="L78" i="94"/>
  <c r="L77" i="94"/>
  <c r="L76" i="94"/>
  <c r="L75" i="94"/>
  <c r="L74" i="94"/>
  <c r="L73" i="94"/>
  <c r="L72" i="94"/>
  <c r="H79" i="94"/>
  <c r="H78" i="94"/>
  <c r="H76" i="94"/>
  <c r="H75" i="94"/>
  <c r="H74" i="94" l="1"/>
  <c r="H73" i="94" s="1"/>
</calcChain>
</file>

<file path=xl/sharedStrings.xml><?xml version="1.0" encoding="utf-8"?>
<sst xmlns="http://schemas.openxmlformats.org/spreadsheetml/2006/main" count="280" uniqueCount="170">
  <si>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</si>
  <si>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</si>
  <si>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</si>
  <si>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</si>
  <si>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</si>
  <si>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</si>
  <si>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</si>
  <si>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</si>
  <si>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</si>
  <si>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</si>
  <si>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</si>
  <si>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</si>
  <si>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</si>
  <si>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</si>
  <si>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</si>
  <si>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</si>
  <si>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</si>
  <si>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</si>
  <si>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</si>
  <si>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</si>
  <si>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</si>
  <si>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</si>
  <si>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</si>
  <si>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</si>
  <si>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</si>
  <si>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</si>
  <si>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</si>
  <si>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</si>
  <si>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</si>
  <si>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</si>
  <si>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</si>
  <si>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</si>
  <si>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</si>
  <si>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</si>
  <si>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</si>
  <si>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</si>
  <si>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</si>
  <si>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</si>
  <si>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</si>
  <si>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Самарская область</t>
  </si>
  <si>
    <t>ДИСТАНЦИЯ: ДЛИНА КРУГА/КРУГОВ</t>
  </si>
  <si>
    <t>1 СР</t>
  </si>
  <si>
    <t/>
  </si>
  <si>
    <t>ВСЕРОССИЙСКИЕ СОРЕВНОВАНИЯ</t>
  </si>
  <si>
    <t>2 СР</t>
  </si>
  <si>
    <t>3 СР</t>
  </si>
  <si>
    <t>Осадки: без осадков</t>
  </si>
  <si>
    <t>Лимит времени</t>
  </si>
  <si>
    <t>ДАТА ПРОВЕДЕНИЯ: 13 июля 2024 года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</si>
  <si>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</si>
  <si>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</si>
  <si>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</si>
  <si>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№ ЕКП 2024: 2008560021025798</t>
  </si>
  <si>
    <t>№ ВРВС: 0080601611Я</t>
  </si>
  <si>
    <t>МАКСИМАЛЬНЫЙ ПЕРЕПАД (HD)(м): 17</t>
  </si>
  <si>
    <t>Свердловская область</t>
  </si>
  <si>
    <t>Челябинская область</t>
  </si>
  <si>
    <t>Удмуртская республика</t>
  </si>
  <si>
    <t>Температура: +21</t>
  </si>
  <si>
    <t>Влажность: 73%</t>
  </si>
  <si>
    <t>Ветер: 32,4 км/ч (С)</t>
  </si>
  <si>
    <t>МЕСТО ПРОВЕДЕНИЯ: г. Оренбург</t>
  </si>
  <si>
    <t>НАЗВАНИЕ ТРАССЫ / РЕГ. НОМЕР: Р 239 (обход г. Оренбурга)</t>
  </si>
  <si>
    <t>Юноши 15-16 лет</t>
  </si>
  <si>
    <t>22,0 км /3</t>
  </si>
  <si>
    <t>СУММА ПОЛОЖИТЕЛЬНЫХ ПЕРЕПАДОВ ВЫСОТЫ НА ДИСТАНЦИИ (ТС)(м): 132</t>
  </si>
  <si>
    <t xml:space="preserve">БЕРСЕНЕВ Иван </t>
  </si>
  <si>
    <t xml:space="preserve">МИХАЙЛОВ Даниил </t>
  </si>
  <si>
    <t>СПИРИДОНОВ Денис</t>
  </si>
  <si>
    <t xml:space="preserve">КОЗЫРЕВ Даниил </t>
  </si>
  <si>
    <t xml:space="preserve">ШКИРМОНТОВ Артем </t>
  </si>
  <si>
    <t>ЯКОВЛЕВ Аристарх</t>
  </si>
  <si>
    <t xml:space="preserve">ДАВЫДОВ Артем </t>
  </si>
  <si>
    <t>ЧУГУРОВ Платон</t>
  </si>
  <si>
    <t xml:space="preserve">КАЙГОРОДЦЕВ Марк </t>
  </si>
  <si>
    <t xml:space="preserve">СУХАРЕВ Герман </t>
  </si>
  <si>
    <t xml:space="preserve">ПУЗЫРОВ Владимир </t>
  </si>
  <si>
    <t xml:space="preserve">РЕЗЕПИН Иван </t>
  </si>
  <si>
    <t>ПЕШНИН Александр</t>
  </si>
  <si>
    <t>ХУСАИНОВ Руслан</t>
  </si>
  <si>
    <t>ЕПИШОВ Илья</t>
  </si>
  <si>
    <t xml:space="preserve">КИСЕЛЕВ Кирилл </t>
  </si>
  <si>
    <t>ЦУПРИК Владислав</t>
  </si>
  <si>
    <t>ИВАНАЕВ Максим</t>
  </si>
  <si>
    <t>БЛЮДИН Даниил</t>
  </si>
  <si>
    <t>ИСАКОВ Максим</t>
  </si>
  <si>
    <t>КЛИМОВ Роман</t>
  </si>
  <si>
    <t>ВЫБОРНЫЙ Максим</t>
  </si>
  <si>
    <t xml:space="preserve">ЛЕЩЕНКОВ Александр </t>
  </si>
  <si>
    <t>ЩЕРБИНИН Сергей</t>
  </si>
  <si>
    <t>ОРЛОВ Степан</t>
  </si>
  <si>
    <t>СТРЕЖНЕВ Денис</t>
  </si>
  <si>
    <t>ХАКИМОВ Тимур</t>
  </si>
  <si>
    <t xml:space="preserve">УТЮГОВ Владислав </t>
  </si>
  <si>
    <t>ГАЗИЗОВ Руслан</t>
  </si>
  <si>
    <t xml:space="preserve">ПАСИЧНИК Адрей </t>
  </si>
  <si>
    <t xml:space="preserve">ШТЕЙНЛЕ Мирослав </t>
  </si>
  <si>
    <t>АНДРЕЕВ Матвей</t>
  </si>
  <si>
    <t>АБДУЛЛИН Артур</t>
  </si>
  <si>
    <t>БУЛАНОВ Михаил</t>
  </si>
  <si>
    <t xml:space="preserve">БЕЛОУСОВ Арсений </t>
  </si>
  <si>
    <t xml:space="preserve">ДЕМЕНОК Владислав </t>
  </si>
  <si>
    <t xml:space="preserve">БЕЛОУСОВ Артем </t>
  </si>
  <si>
    <t>САБИРОВ Даниил</t>
  </si>
  <si>
    <t>ФЕДОРОВ Денис</t>
  </si>
  <si>
    <t>ПОТАПОВ Тимофей</t>
  </si>
  <si>
    <t>ЛЕНКОВ Антон</t>
  </si>
  <si>
    <t xml:space="preserve">ПОНОМАРЕВ Даниил </t>
  </si>
  <si>
    <t>МАЙКАН Аркадий</t>
  </si>
  <si>
    <t>ФИЛАТОВ Егор</t>
  </si>
  <si>
    <t>ДОРКИН Егор</t>
  </si>
  <si>
    <t>КОЛМЫКОВ Вадим</t>
  </si>
  <si>
    <t>10114923762</t>
  </si>
  <si>
    <t>10113341652</t>
  </si>
  <si>
    <t>10151623613</t>
  </si>
  <si>
    <t>10114171105</t>
  </si>
  <si>
    <t>10114020551</t>
  </si>
  <si>
    <t>10115154037</t>
  </si>
  <si>
    <t>10114328123</t>
  </si>
  <si>
    <t>10143689619</t>
  </si>
  <si>
    <t>10120791959</t>
  </si>
  <si>
    <t>10117503659</t>
  </si>
  <si>
    <t>10143619392</t>
  </si>
  <si>
    <t>10114021662</t>
  </si>
  <si>
    <t>10139197004</t>
  </si>
  <si>
    <t>10149468896</t>
  </si>
  <si>
    <t>10137956818</t>
  </si>
  <si>
    <t>10125253252</t>
  </si>
  <si>
    <t>10140874700</t>
  </si>
  <si>
    <t>10113383078</t>
  </si>
  <si>
    <t>10143967380</t>
  </si>
  <si>
    <t>10149660371</t>
  </si>
  <si>
    <t>10148917616</t>
  </si>
  <si>
    <t>10113234750</t>
  </si>
  <si>
    <t>10125244663</t>
  </si>
  <si>
    <t>10131638680</t>
  </si>
  <si>
    <t>10127774545</t>
  </si>
  <si>
    <t>10131105685</t>
  </si>
  <si>
    <t>10146259311</t>
  </si>
  <si>
    <t>10117698063</t>
  </si>
  <si>
    <t>10143464600</t>
  </si>
  <si>
    <t>10131169949</t>
  </si>
  <si>
    <t>10114158977</t>
  </si>
  <si>
    <t>10143739331</t>
  </si>
  <si>
    <t>10151617448</t>
  </si>
  <si>
    <t>10131110840</t>
  </si>
  <si>
    <t>10125423408</t>
  </si>
  <si>
    <t>10144951629</t>
  </si>
  <si>
    <t>10125322263</t>
  </si>
  <si>
    <t>10131106089</t>
  </si>
  <si>
    <t>10113217370</t>
  </si>
  <si>
    <t>10128097069</t>
  </si>
  <si>
    <t>10150434452</t>
  </si>
  <si>
    <t>10154733976</t>
  </si>
  <si>
    <t>10125228394</t>
  </si>
  <si>
    <t>10132009506</t>
  </si>
  <si>
    <t>10140760623</t>
  </si>
  <si>
    <t>10138543060</t>
  </si>
  <si>
    <t>Тюменская область</t>
  </si>
  <si>
    <t>Республика Башкортостан</t>
  </si>
  <si>
    <t>НАЧАЛО ГОНКИ: 12ч 15м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</si>
  <si>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00м</t>
    </r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</si>
  <si>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</si>
  <si>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</si>
  <si>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НФ</t>
  </si>
  <si>
    <t>KAZ20080408</t>
  </si>
  <si>
    <t>ЗАЙДУЛЛА Ислам</t>
  </si>
  <si>
    <t>Республика Казахстан</t>
  </si>
  <si>
    <t>1 сп.р.</t>
  </si>
  <si>
    <t>2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</si>
</sst>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h:mm:ss.00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1" fontId="5" fillId="0" borderId="1" xfId="0" applyNumberFormat="1" applyFont="1" applyBorder="1" applyAlignment="1">
      <alignment horizontal="left" vertical="top"/>
    </xf>
    <xf numFmtId="21" fontId="5" fillId="0" borderId="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14" fontId="12" fillId="2" borderId="26" xfId="0" applyNumberFormat="1" applyFont="1" applyFill="1" applyBorder="1" applyAlignment="1">
      <alignment vertical="center"/>
    </xf>
    <xf numFmtId="14" fontId="5" fillId="0" borderId="33" xfId="0" applyNumberFormat="1" applyFont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10" fillId="0" borderId="0" xfId="0" applyNumberFormat="1" applyFont="1" applyAlignment="1">
      <alignment vertical="center"/>
    </xf>
    <xf numFmtId="14" fontId="5" fillId="0" borderId="37" xfId="0" applyNumberFormat="1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411481</xdr:colOff>
      <xdr:row>0</xdr:row>
      <xdr:rowOff>1</xdr:rowOff>
    </xdr:from>
    <xdr:to>
      <xdr:col>3</xdr:col>
      <xdr:colOff>74328</xdr:colOff>
      <xdr:row>3</xdr:row>
      <xdr:rowOff>19050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1" y="1"/>
          <a:ext cx="1057307" cy="65912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81</xdr:row>
      <xdr:rowOff>60960</xdr:rowOff>
    </xdr:from>
    <xdr:to>
      <xdr:col>6</xdr:col>
      <xdr:colOff>1402080</xdr:colOff>
      <xdr:row>86</xdr:row>
      <xdr:rowOff>88725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F5995B0-8B54-439C-BFB1-E61D9A4A9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12580620"/>
          <a:ext cx="1097280" cy="713565"/>
        </a:xfrm>
        <a:prstGeom prst="rect">
          <a:avLst/>
        </a:prstGeom>
      </xdr:spPr>
    </xdr:pic>
    <xdr:clientData/>
  </xdr:twoCellAnchor>
  <xdr:twoCellAnchor editAs="oneCell">
    <xdr:from>
      <xdr:col>9</xdr:col>
      <xdr:colOff>662940</xdr:colOff>
      <xdr:row>81</xdr:row>
      <xdr:rowOff>22860</xdr:rowOff>
    </xdr:from>
    <xdr:to>
      <xdr:col>11</xdr:col>
      <xdr:colOff>381000</xdr:colOff>
      <xdr:row>86</xdr:row>
      <xdr:rowOff>127060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73B0F50-461F-4E81-9E4D-2CCAC31D6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3440" y="12542520"/>
          <a:ext cx="1432560" cy="79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350520</xdr:colOff>
      <xdr:row>81</xdr:row>
      <xdr:rowOff>121920</xdr:rowOff>
    </xdr:from>
    <xdr:to>
      <xdr:col>3</xdr:col>
      <xdr:colOff>24514</xdr:colOff>
      <xdr:row>86</xdr:row>
      <xdr:rowOff>49142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EA1FD7C-E971-4297-AB5A-BE2C75E73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580" y="12641580"/>
          <a:ext cx="1068454" cy="613022"/>
        </a:xfrm>
        <a:prstGeom prst="rect">
          <a:avLst/>
        </a:prstGeom>
      </xdr:spPr>
    </xdr:pic>
    <xdr:clientData/>
  </xdr:twoCellAnchor>
  <xdr:twoCellAnchor editAs="oneCell">
    <xdr:from>
      <xdr:col>10</xdr:col>
      <xdr:colOff>518160</xdr:colOff>
      <xdr:row>0</xdr:row>
      <xdr:rowOff>22860</xdr:rowOff>
    </xdr:from>
    <xdr:to>
      <xdr:col>11</xdr:col>
      <xdr:colOff>218695</xdr:colOff>
      <xdr:row>3</xdr:row>
      <xdr:rowOff>68580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4F9062E-A08A-447C-B284-3908162FE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760" y="2286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294896</xdr:colOff>
      <xdr:row>0</xdr:row>
      <xdr:rowOff>53340</xdr:rowOff>
    </xdr:from>
    <xdr:to>
      <xdr:col>11</xdr:col>
      <xdr:colOff>1232156</xdr:colOff>
      <xdr:row>3</xdr:row>
      <xdr:rowOff>55999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A716E6-EA4F-4A97-98B7-721C3BB09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9896" y="53340"/>
          <a:ext cx="937260" cy="64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97"/>
  <sheetViews>
    <sheetView tabSelected="1" view="pageBreakPreview" topLeftCell="A10" zoomScaleNormal="100" zoomScaleSheetLayoutView="100" workbookViewId="0">
      <selection activeCell="J65" sqref="J65"/>
    </sheetView>
  </sheetViews>
  <sheetFormatPr defaultColWidth="9.140625" defaultRowHeight="12.75" x14ac:dyDescent="0.2"/>
  <cols>
    <col min="1" max="1" width="7" style="1" customWidth="1"/>
    <col min="2" max="2" width="7" style="11" customWidth="1"/>
    <col min="3" max="3" width="13.28515625" style="11" customWidth="1"/>
    <col min="4" max="4" width="21.85546875" style="1" customWidth="1"/>
    <col min="5" max="5" width="11.7109375" style="85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37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7" ht="17.25" customHeight="1" x14ac:dyDescent="0.2">
      <c r="A2" s="103" t="s">
        <v>163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7" ht="17.25" customHeight="1" x14ac:dyDescent="0.2">
      <c r="A3" s="103" t="s">
        <v>11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7" ht="17.25" customHeight="1" x14ac:dyDescent="0.2">
      <c r="A4" s="103" t="s">
        <v>162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7" ht="6" customHeight="1" x14ac:dyDescent="0.2">
      <c r="A5" s="104" t="s">
        <v>42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O5" s="20"/>
    </row>
    <row r="6" spans="1:17" s="2" customFormat="1" ht="23.25" customHeight="1" x14ac:dyDescent="0.2">
      <c r="A6" s="91" t="s">
        <v>43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Q6" s="20"/>
    </row>
    <row r="7" spans="1:17" s="2" customFormat="1" ht="18" customHeight="1" x14ac:dyDescent="0.2">
      <c r="A7" s="92" t="s">
        <v>17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7" s="2" customFormat="1" ht="4.5" customHeight="1" thickBot="1" x14ac:dyDescent="0.25">
      <c r="A8" s="96" t="s">
        <v>42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7" ht="19.5" customHeight="1" thickTop="1" x14ac:dyDescent="0.2">
      <c r="A9" s="93" t="s">
        <v>22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</row>
    <row r="10" spans="1:17" ht="18" customHeight="1" x14ac:dyDescent="0.2">
      <c r="A10" s="100" t="s">
        <v>36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</row>
    <row r="11" spans="1:17" ht="19.5" customHeight="1" x14ac:dyDescent="0.2">
      <c r="A11" s="100" t="s">
        <v>63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2"/>
    </row>
    <row r="12" spans="1:17" ht="5.25" customHeight="1" x14ac:dyDescent="0.2">
      <c r="A12" s="97" t="s">
        <v>42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9"/>
    </row>
    <row r="13" spans="1:17" ht="15.75" x14ac:dyDescent="0.2">
      <c r="A13" s="87" t="s">
        <v>61</v>
      </c>
      <c r="B13" s="88"/>
      <c r="C13" s="88"/>
      <c r="D13" s="88"/>
      <c r="E13" s="73"/>
      <c r="F13" s="5"/>
      <c r="G13" s="44" t="s">
        <v>160</v>
      </c>
      <c r="H13" s="5"/>
      <c r="I13" s="5"/>
      <c r="J13" s="32"/>
      <c r="K13" s="24"/>
      <c r="L13" s="25" t="s">
        <v>53</v>
      </c>
    </row>
    <row r="14" spans="1:17" ht="15.75" x14ac:dyDescent="0.2">
      <c r="A14" s="89" t="s">
        <v>48</v>
      </c>
      <c r="B14" s="90"/>
      <c r="C14" s="90"/>
      <c r="D14" s="90"/>
      <c r="E14" s="74"/>
      <c r="F14" s="6"/>
      <c r="G14" s="45" t="s">
        <v>161</v>
      </c>
      <c r="H14" s="6"/>
      <c r="I14" s="6"/>
      <c r="J14" s="33"/>
      <c r="K14" s="26"/>
      <c r="L14" s="72" t="s">
        <v>52</v>
      </c>
    </row>
    <row r="15" spans="1:17" ht="15" x14ac:dyDescent="0.2">
      <c r="A15" s="120" t="s">
        <v>10</v>
      </c>
      <c r="B15" s="106"/>
      <c r="C15" s="106"/>
      <c r="D15" s="106"/>
      <c r="E15" s="106"/>
      <c r="F15" s="106"/>
      <c r="G15" s="121"/>
      <c r="H15" s="105" t="s">
        <v>1</v>
      </c>
      <c r="I15" s="106"/>
      <c r="J15" s="106"/>
      <c r="K15" s="106"/>
      <c r="L15" s="107"/>
    </row>
    <row r="16" spans="1:17" ht="15" x14ac:dyDescent="0.2">
      <c r="A16" s="16" t="s">
        <v>18</v>
      </c>
      <c r="B16" s="12"/>
      <c r="C16" s="12"/>
      <c r="D16" s="10"/>
      <c r="E16" s="75"/>
      <c r="F16" s="10"/>
      <c r="G16" s="9" t="s">
        <v>42</v>
      </c>
      <c r="H16" s="126" t="s">
        <v>62</v>
      </c>
      <c r="I16" s="127"/>
      <c r="J16" s="127"/>
      <c r="K16" s="127"/>
      <c r="L16" s="128"/>
    </row>
    <row r="17" spans="1:12" ht="15" x14ac:dyDescent="0.2">
      <c r="A17" s="16" t="s">
        <v>19</v>
      </c>
      <c r="B17" s="12"/>
      <c r="C17" s="12"/>
      <c r="D17" s="9"/>
      <c r="E17" s="75"/>
      <c r="F17" s="10"/>
      <c r="G17" s="9" t="s">
        <v>49</v>
      </c>
      <c r="H17" s="131" t="s">
        <v>54</v>
      </c>
      <c r="I17" s="132"/>
      <c r="J17" s="132"/>
      <c r="K17" s="132"/>
      <c r="L17" s="133"/>
    </row>
    <row r="18" spans="1:12" ht="15" x14ac:dyDescent="0.2">
      <c r="A18" s="16" t="s">
        <v>20</v>
      </c>
      <c r="B18" s="12"/>
      <c r="C18" s="12"/>
      <c r="D18" s="9"/>
      <c r="E18" s="75"/>
      <c r="F18" s="10"/>
      <c r="G18" s="9" t="s">
        <v>50</v>
      </c>
      <c r="H18" s="131" t="s">
        <v>65</v>
      </c>
      <c r="I18" s="132"/>
      <c r="J18" s="132"/>
      <c r="K18" s="132"/>
      <c r="L18" s="133"/>
    </row>
    <row r="19" spans="1:12" ht="16.5" thickBot="1" x14ac:dyDescent="0.25">
      <c r="A19" s="16" t="s">
        <v>16</v>
      </c>
      <c r="B19" s="13"/>
      <c r="C19" s="13"/>
      <c r="D19" s="8"/>
      <c r="E19" s="76"/>
      <c r="F19" s="8"/>
      <c r="G19" s="9" t="s">
        <v>51</v>
      </c>
      <c r="H19" s="28" t="s">
        <v>40</v>
      </c>
      <c r="I19" s="7"/>
      <c r="J19" s="34"/>
      <c r="K19" s="42">
        <v>66</v>
      </c>
      <c r="L19" s="17" t="s">
        <v>64</v>
      </c>
    </row>
    <row r="20" spans="1:12" ht="6" customHeight="1" thickTop="1" thickBot="1" x14ac:dyDescent="0.25">
      <c r="A20" s="22"/>
      <c r="B20" s="19"/>
      <c r="C20" s="19"/>
      <c r="D20" s="18"/>
      <c r="E20" s="77"/>
      <c r="F20" s="18"/>
      <c r="G20" s="18"/>
      <c r="H20" s="18"/>
      <c r="I20" s="18"/>
      <c r="J20" s="35"/>
      <c r="K20" s="18"/>
      <c r="L20" s="23"/>
    </row>
    <row r="21" spans="1:12" s="3" customFormat="1" ht="21" customHeight="1" thickTop="1" x14ac:dyDescent="0.2">
      <c r="A21" s="143" t="s">
        <v>7</v>
      </c>
      <c r="B21" s="113" t="s">
        <v>13</v>
      </c>
      <c r="C21" s="113" t="s">
        <v>38</v>
      </c>
      <c r="D21" s="113" t="s">
        <v>2</v>
      </c>
      <c r="E21" s="108" t="s">
        <v>37</v>
      </c>
      <c r="F21" s="113" t="s">
        <v>9</v>
      </c>
      <c r="G21" s="113" t="s">
        <v>14</v>
      </c>
      <c r="H21" s="113" t="s">
        <v>8</v>
      </c>
      <c r="I21" s="124" t="s">
        <v>26</v>
      </c>
      <c r="J21" s="129" t="s">
        <v>23</v>
      </c>
      <c r="K21" s="122" t="s">
        <v>25</v>
      </c>
      <c r="L21" s="118" t="s">
        <v>15</v>
      </c>
    </row>
    <row r="22" spans="1:12" s="3" customFormat="1" ht="13.5" customHeight="1" x14ac:dyDescent="0.2">
      <c r="A22" s="144"/>
      <c r="B22" s="114"/>
      <c r="C22" s="114"/>
      <c r="D22" s="114"/>
      <c r="E22" s="109"/>
      <c r="F22" s="114"/>
      <c r="G22" s="114"/>
      <c r="H22" s="114"/>
      <c r="I22" s="125"/>
      <c r="J22" s="130"/>
      <c r="K22" s="123"/>
      <c r="L22" s="119"/>
    </row>
    <row r="23" spans="1:12" s="4" customFormat="1" ht="17.25" customHeight="1" x14ac:dyDescent="0.2">
      <c r="A23" s="52">
        <v>1</v>
      </c>
      <c r="B23" s="53">
        <v>79</v>
      </c>
      <c r="C23" s="53" t="s">
        <v>112</v>
      </c>
      <c r="D23" s="63" t="s">
        <v>66</v>
      </c>
      <c r="E23" s="78">
        <v>39688</v>
      </c>
      <c r="F23" s="53" t="s">
        <v>33</v>
      </c>
      <c r="G23" s="53" t="s">
        <v>55</v>
      </c>
      <c r="H23" s="54">
        <v>7.0337615740740739E-2</v>
      </c>
      <c r="I23" s="70"/>
      <c r="J23" s="62">
        <f>IFERROR($K$19*3600/(HOUR(H23)*3600+MINUTE(H23)*60+SECOND(H23)),"")</f>
        <v>39.098239262794145</v>
      </c>
      <c r="K23" s="53" t="s">
        <v>33</v>
      </c>
      <c r="L23" s="55"/>
    </row>
    <row r="24" spans="1:12" s="4" customFormat="1" ht="17.25" customHeight="1" x14ac:dyDescent="0.2">
      <c r="A24" s="52">
        <v>2</v>
      </c>
      <c r="B24" s="53">
        <v>91</v>
      </c>
      <c r="C24" s="53" t="s">
        <v>113</v>
      </c>
      <c r="D24" s="63" t="s">
        <v>67</v>
      </c>
      <c r="E24" s="78">
        <v>39801</v>
      </c>
      <c r="F24" s="53" t="s">
        <v>33</v>
      </c>
      <c r="G24" s="53" t="s">
        <v>158</v>
      </c>
      <c r="H24" s="54">
        <v>7.0337615740740739E-2</v>
      </c>
      <c r="I24" s="71"/>
      <c r="J24" s="62">
        <f t="shared" ref="J24:J53" si="0">IFERROR($K$19*3600/(HOUR(H24)*3600+MINUTE(H24)*60+SECOND(H24)),"")</f>
        <v>39.098239262794145</v>
      </c>
      <c r="K24" s="53" t="s">
        <v>33</v>
      </c>
      <c r="L24" s="55"/>
    </row>
    <row r="25" spans="1:12" s="4" customFormat="1" ht="17.25" customHeight="1" x14ac:dyDescent="0.2">
      <c r="A25" s="56">
        <v>3</v>
      </c>
      <c r="B25" s="57">
        <v>5</v>
      </c>
      <c r="C25" s="57" t="s">
        <v>114</v>
      </c>
      <c r="D25" s="63" t="s">
        <v>68</v>
      </c>
      <c r="E25" s="78">
        <v>39475</v>
      </c>
      <c r="F25" s="53" t="s">
        <v>168</v>
      </c>
      <c r="G25" s="53" t="s">
        <v>159</v>
      </c>
      <c r="H25" s="58">
        <v>7.0337615740740739E-2</v>
      </c>
      <c r="I25" s="71"/>
      <c r="J25" s="62">
        <f t="shared" si="0"/>
        <v>39.098239262794145</v>
      </c>
      <c r="K25" s="53" t="s">
        <v>33</v>
      </c>
      <c r="L25" s="55"/>
    </row>
    <row r="26" spans="1:12" s="4" customFormat="1" ht="17.25" customHeight="1" x14ac:dyDescent="0.2">
      <c r="A26" s="56">
        <v>4</v>
      </c>
      <c r="B26" s="57">
        <v>70</v>
      </c>
      <c r="C26" s="57" t="s">
        <v>115</v>
      </c>
      <c r="D26" s="63" t="s">
        <v>69</v>
      </c>
      <c r="E26" s="78">
        <v>39534</v>
      </c>
      <c r="F26" s="53" t="s">
        <v>169</v>
      </c>
      <c r="G26" s="53" t="s">
        <v>55</v>
      </c>
      <c r="H26" s="58">
        <v>7.0337615740740739E-2</v>
      </c>
      <c r="I26" s="71"/>
      <c r="J26" s="62">
        <f t="shared" si="0"/>
        <v>39.098239262794145</v>
      </c>
      <c r="K26" s="53" t="s">
        <v>33</v>
      </c>
      <c r="L26" s="55"/>
    </row>
    <row r="27" spans="1:12" s="4" customFormat="1" ht="17.25" customHeight="1" x14ac:dyDescent="0.2">
      <c r="A27" s="56">
        <v>5</v>
      </c>
      <c r="B27" s="57">
        <v>62</v>
      </c>
      <c r="C27" s="57" t="s">
        <v>116</v>
      </c>
      <c r="D27" s="63" t="s">
        <v>70</v>
      </c>
      <c r="E27" s="78">
        <v>39965</v>
      </c>
      <c r="F27" s="53" t="s">
        <v>169</v>
      </c>
      <c r="G27" s="53" t="s">
        <v>55</v>
      </c>
      <c r="H27" s="58">
        <v>7.0377662037037034E-2</v>
      </c>
      <c r="I27" s="71">
        <v>4.004629629629497E-5</v>
      </c>
      <c r="J27" s="62">
        <f t="shared" si="0"/>
        <v>39.072520966946229</v>
      </c>
      <c r="K27" s="53" t="s">
        <v>33</v>
      </c>
      <c r="L27" s="55"/>
    </row>
    <row r="28" spans="1:12" s="4" customFormat="1" ht="17.25" customHeight="1" x14ac:dyDescent="0.2">
      <c r="A28" s="56">
        <v>6</v>
      </c>
      <c r="B28" s="53">
        <v>61</v>
      </c>
      <c r="C28" s="53" t="s">
        <v>117</v>
      </c>
      <c r="D28" s="63" t="s">
        <v>71</v>
      </c>
      <c r="E28" s="78">
        <v>39616</v>
      </c>
      <c r="F28" s="53" t="s">
        <v>168</v>
      </c>
      <c r="G28" s="53" t="s">
        <v>55</v>
      </c>
      <c r="H28" s="54">
        <v>7.0466087962962956E-2</v>
      </c>
      <c r="I28" s="71">
        <v>1.2847222222221732E-4</v>
      </c>
      <c r="J28" s="62">
        <f t="shared" si="0"/>
        <v>39.027595269382388</v>
      </c>
      <c r="K28" s="53" t="s">
        <v>33</v>
      </c>
      <c r="L28" s="55"/>
    </row>
    <row r="29" spans="1:12" s="4" customFormat="1" ht="17.25" customHeight="1" x14ac:dyDescent="0.2">
      <c r="A29" s="52">
        <v>7</v>
      </c>
      <c r="B29" s="53">
        <v>66</v>
      </c>
      <c r="C29" s="53" t="s">
        <v>118</v>
      </c>
      <c r="D29" s="63" t="s">
        <v>72</v>
      </c>
      <c r="E29" s="78">
        <v>40067</v>
      </c>
      <c r="F29" s="53" t="s">
        <v>169</v>
      </c>
      <c r="G29" s="53" t="s">
        <v>55</v>
      </c>
      <c r="H29" s="54">
        <v>7.0540393518518527E-2</v>
      </c>
      <c r="I29" s="71">
        <v>2.0277777777778783E-4</v>
      </c>
      <c r="J29" s="62">
        <f t="shared" si="0"/>
        <v>38.982772764561119</v>
      </c>
      <c r="K29" s="53" t="s">
        <v>33</v>
      </c>
      <c r="L29" s="55"/>
    </row>
    <row r="30" spans="1:12" s="4" customFormat="1" ht="17.25" customHeight="1" x14ac:dyDescent="0.2">
      <c r="A30" s="56">
        <v>8</v>
      </c>
      <c r="B30" s="53">
        <v>31</v>
      </c>
      <c r="C30" s="53" t="s">
        <v>119</v>
      </c>
      <c r="D30" s="63" t="s">
        <v>73</v>
      </c>
      <c r="E30" s="78">
        <v>40024</v>
      </c>
      <c r="F30" s="53" t="s">
        <v>168</v>
      </c>
      <c r="G30" s="53" t="s">
        <v>39</v>
      </c>
      <c r="H30" s="54">
        <v>7.2468287037037046E-2</v>
      </c>
      <c r="I30" s="71">
        <v>2.1306712962963076E-3</v>
      </c>
      <c r="J30" s="62">
        <f t="shared" si="0"/>
        <v>37.949209391471008</v>
      </c>
      <c r="K30" s="59"/>
      <c r="L30" s="55"/>
    </row>
    <row r="31" spans="1:12" s="4" customFormat="1" ht="17.25" customHeight="1" x14ac:dyDescent="0.2">
      <c r="A31" s="56">
        <v>9</v>
      </c>
      <c r="B31" s="57">
        <v>89</v>
      </c>
      <c r="C31" s="57" t="s">
        <v>120</v>
      </c>
      <c r="D31" s="63" t="s">
        <v>74</v>
      </c>
      <c r="E31" s="78">
        <v>39562</v>
      </c>
      <c r="F31" s="53" t="s">
        <v>169</v>
      </c>
      <c r="G31" s="53" t="s">
        <v>158</v>
      </c>
      <c r="H31" s="58">
        <v>7.2468287037037046E-2</v>
      </c>
      <c r="I31" s="71">
        <v>2.1306712962963076E-3</v>
      </c>
      <c r="J31" s="62">
        <f t="shared" si="0"/>
        <v>37.949209391471008</v>
      </c>
      <c r="K31" s="59"/>
      <c r="L31" s="55"/>
    </row>
    <row r="32" spans="1:12" s="4" customFormat="1" ht="17.25" customHeight="1" x14ac:dyDescent="0.2">
      <c r="A32" s="52">
        <v>10</v>
      </c>
      <c r="B32" s="53">
        <v>90</v>
      </c>
      <c r="C32" s="53" t="s">
        <v>121</v>
      </c>
      <c r="D32" s="63" t="s">
        <v>75</v>
      </c>
      <c r="E32" s="78">
        <v>39669</v>
      </c>
      <c r="F32" s="53" t="s">
        <v>169</v>
      </c>
      <c r="G32" s="53" t="s">
        <v>158</v>
      </c>
      <c r="H32" s="54">
        <v>7.2468287037037046E-2</v>
      </c>
      <c r="I32" s="71">
        <v>2.1306712962963076E-3</v>
      </c>
      <c r="J32" s="62">
        <f t="shared" si="0"/>
        <v>37.949209391471008</v>
      </c>
      <c r="K32" s="59"/>
      <c r="L32" s="55"/>
    </row>
    <row r="33" spans="1:12" s="4" customFormat="1" ht="17.25" customHeight="1" x14ac:dyDescent="0.2">
      <c r="A33" s="52">
        <v>11</v>
      </c>
      <c r="B33" s="53">
        <v>9</v>
      </c>
      <c r="C33" s="53" t="s">
        <v>122</v>
      </c>
      <c r="D33" s="63" t="s">
        <v>76</v>
      </c>
      <c r="E33" s="78">
        <v>39492</v>
      </c>
      <c r="F33" s="53" t="s">
        <v>168</v>
      </c>
      <c r="G33" s="53" t="s">
        <v>159</v>
      </c>
      <c r="H33" s="54">
        <v>7.2468287037037046E-2</v>
      </c>
      <c r="I33" s="71">
        <v>2.1306712962963076E-3</v>
      </c>
      <c r="J33" s="62">
        <f t="shared" si="0"/>
        <v>37.949209391471008</v>
      </c>
      <c r="K33" s="59"/>
      <c r="L33" s="55"/>
    </row>
    <row r="34" spans="1:12" s="4" customFormat="1" ht="17.25" customHeight="1" x14ac:dyDescent="0.2">
      <c r="A34" s="52">
        <v>12</v>
      </c>
      <c r="B34" s="53">
        <v>65</v>
      </c>
      <c r="C34" s="53" t="s">
        <v>123</v>
      </c>
      <c r="D34" s="63" t="s">
        <v>77</v>
      </c>
      <c r="E34" s="78">
        <v>39927</v>
      </c>
      <c r="F34" s="53" t="s">
        <v>169</v>
      </c>
      <c r="G34" s="53" t="s">
        <v>55</v>
      </c>
      <c r="H34" s="54">
        <v>7.2468287037037046E-2</v>
      </c>
      <c r="I34" s="71">
        <v>2.1306712962963076E-3</v>
      </c>
      <c r="J34" s="62">
        <f t="shared" si="0"/>
        <v>37.949209391471008</v>
      </c>
      <c r="K34" s="59"/>
      <c r="L34" s="55"/>
    </row>
    <row r="35" spans="1:12" s="4" customFormat="1" ht="17.25" customHeight="1" x14ac:dyDescent="0.2">
      <c r="A35" s="56">
        <v>13</v>
      </c>
      <c r="B35" s="57">
        <v>113</v>
      </c>
      <c r="C35" s="57" t="s">
        <v>124</v>
      </c>
      <c r="D35" s="63" t="s">
        <v>78</v>
      </c>
      <c r="E35" s="78">
        <v>40199</v>
      </c>
      <c r="F35" s="53" t="s">
        <v>168</v>
      </c>
      <c r="G35" s="53" t="s">
        <v>56</v>
      </c>
      <c r="H35" s="58">
        <v>7.2468287037037046E-2</v>
      </c>
      <c r="I35" s="71">
        <v>2.1306712962963076E-3</v>
      </c>
      <c r="J35" s="62">
        <f t="shared" si="0"/>
        <v>37.949209391471008</v>
      </c>
      <c r="K35" s="59"/>
      <c r="L35" s="55"/>
    </row>
    <row r="36" spans="1:12" s="4" customFormat="1" ht="17.25" customHeight="1" x14ac:dyDescent="0.2">
      <c r="A36" s="56">
        <v>14</v>
      </c>
      <c r="B36" s="57">
        <v>4</v>
      </c>
      <c r="C36" s="57" t="s">
        <v>125</v>
      </c>
      <c r="D36" s="63" t="s">
        <v>79</v>
      </c>
      <c r="E36" s="78">
        <v>39818</v>
      </c>
      <c r="F36" s="53" t="s">
        <v>168</v>
      </c>
      <c r="G36" s="53" t="s">
        <v>159</v>
      </c>
      <c r="H36" s="58">
        <v>7.2468287037037046E-2</v>
      </c>
      <c r="I36" s="71">
        <v>2.1306712962963076E-3</v>
      </c>
      <c r="J36" s="62">
        <f t="shared" si="0"/>
        <v>37.949209391471008</v>
      </c>
      <c r="K36" s="59"/>
      <c r="L36" s="55"/>
    </row>
    <row r="37" spans="1:12" s="4" customFormat="1" ht="17.25" customHeight="1" x14ac:dyDescent="0.2">
      <c r="A37" s="52">
        <v>15</v>
      </c>
      <c r="B37" s="53">
        <v>26</v>
      </c>
      <c r="C37" s="53" t="s">
        <v>126</v>
      </c>
      <c r="D37" s="63" t="s">
        <v>80</v>
      </c>
      <c r="E37" s="78">
        <v>39662</v>
      </c>
      <c r="F37" s="53" t="s">
        <v>33</v>
      </c>
      <c r="G37" s="53" t="s">
        <v>39</v>
      </c>
      <c r="H37" s="54">
        <v>7.2468287037037046E-2</v>
      </c>
      <c r="I37" s="71">
        <v>2.1306712962963076E-3</v>
      </c>
      <c r="J37" s="62">
        <f t="shared" si="0"/>
        <v>37.949209391471008</v>
      </c>
      <c r="K37" s="59"/>
      <c r="L37" s="55"/>
    </row>
    <row r="38" spans="1:12" s="4" customFormat="1" ht="17.25" customHeight="1" x14ac:dyDescent="0.2">
      <c r="A38" s="56">
        <v>16</v>
      </c>
      <c r="B38" s="53">
        <v>64</v>
      </c>
      <c r="C38" s="53" t="s">
        <v>127</v>
      </c>
      <c r="D38" s="63" t="s">
        <v>81</v>
      </c>
      <c r="E38" s="78">
        <v>39972</v>
      </c>
      <c r="F38" s="53" t="s">
        <v>169</v>
      </c>
      <c r="G38" s="53" t="s">
        <v>55</v>
      </c>
      <c r="H38" s="54">
        <v>7.2468287037037046E-2</v>
      </c>
      <c r="I38" s="71">
        <v>2.1306712962963076E-3</v>
      </c>
      <c r="J38" s="62">
        <f t="shared" si="0"/>
        <v>37.949209391471008</v>
      </c>
      <c r="K38" s="59"/>
      <c r="L38" s="55"/>
    </row>
    <row r="39" spans="1:12" s="4" customFormat="1" ht="17.25" customHeight="1" x14ac:dyDescent="0.2">
      <c r="A39" s="52">
        <v>17</v>
      </c>
      <c r="B39" s="53">
        <v>29</v>
      </c>
      <c r="C39" s="53" t="s">
        <v>128</v>
      </c>
      <c r="D39" s="63" t="s">
        <v>82</v>
      </c>
      <c r="E39" s="78">
        <v>39890</v>
      </c>
      <c r="F39" s="53" t="s">
        <v>168</v>
      </c>
      <c r="G39" s="53" t="s">
        <v>39</v>
      </c>
      <c r="H39" s="54">
        <v>7.2468287037037046E-2</v>
      </c>
      <c r="I39" s="71">
        <v>2.1306712962963076E-3</v>
      </c>
      <c r="J39" s="62">
        <f t="shared" si="0"/>
        <v>37.949209391471008</v>
      </c>
      <c r="K39" s="59"/>
      <c r="L39" s="55"/>
    </row>
    <row r="40" spans="1:12" s="4" customFormat="1" ht="17.25" customHeight="1" x14ac:dyDescent="0.2">
      <c r="A40" s="52">
        <v>18</v>
      </c>
      <c r="B40" s="53">
        <v>56</v>
      </c>
      <c r="C40" s="53" t="s">
        <v>129</v>
      </c>
      <c r="D40" s="63" t="s">
        <v>83</v>
      </c>
      <c r="E40" s="78">
        <v>39450</v>
      </c>
      <c r="F40" s="53" t="s">
        <v>168</v>
      </c>
      <c r="G40" s="53" t="s">
        <v>55</v>
      </c>
      <c r="H40" s="54">
        <v>7.2468287037037046E-2</v>
      </c>
      <c r="I40" s="71">
        <v>2.1306712962963076E-3</v>
      </c>
      <c r="J40" s="62">
        <f t="shared" si="0"/>
        <v>37.949209391471008</v>
      </c>
      <c r="K40" s="59"/>
      <c r="L40" s="55"/>
    </row>
    <row r="41" spans="1:12" s="4" customFormat="1" ht="17.25" customHeight="1" x14ac:dyDescent="0.2">
      <c r="A41" s="56">
        <v>19</v>
      </c>
      <c r="B41" s="57">
        <v>24</v>
      </c>
      <c r="C41" s="57" t="s">
        <v>130</v>
      </c>
      <c r="D41" s="63" t="s">
        <v>84</v>
      </c>
      <c r="E41" s="78">
        <v>40004</v>
      </c>
      <c r="F41" s="53" t="s">
        <v>168</v>
      </c>
      <c r="G41" s="53" t="s">
        <v>39</v>
      </c>
      <c r="H41" s="58">
        <v>7.2468287037037046E-2</v>
      </c>
      <c r="I41" s="71">
        <v>2.1306712962963076E-3</v>
      </c>
      <c r="J41" s="62">
        <f t="shared" si="0"/>
        <v>37.949209391471008</v>
      </c>
      <c r="K41" s="59"/>
      <c r="L41" s="55"/>
    </row>
    <row r="42" spans="1:12" s="4" customFormat="1" ht="17.25" customHeight="1" x14ac:dyDescent="0.2">
      <c r="A42" s="56">
        <v>20</v>
      </c>
      <c r="B42" s="57">
        <v>81</v>
      </c>
      <c r="C42" s="57" t="s">
        <v>131</v>
      </c>
      <c r="D42" s="63" t="s">
        <v>85</v>
      </c>
      <c r="E42" s="78">
        <v>39819</v>
      </c>
      <c r="F42" s="53" t="s">
        <v>169</v>
      </c>
      <c r="G42" s="53" t="s">
        <v>55</v>
      </c>
      <c r="H42" s="58">
        <v>7.2468287037037046E-2</v>
      </c>
      <c r="I42" s="71">
        <v>2.1306712962963076E-3</v>
      </c>
      <c r="J42" s="62">
        <f t="shared" si="0"/>
        <v>37.949209391471008</v>
      </c>
      <c r="K42" s="59"/>
      <c r="L42" s="55"/>
    </row>
    <row r="43" spans="1:12" s="4" customFormat="1" ht="17.25" customHeight="1" x14ac:dyDescent="0.2">
      <c r="A43" s="52">
        <v>21</v>
      </c>
      <c r="B43" s="53">
        <v>3</v>
      </c>
      <c r="C43" s="53" t="s">
        <v>132</v>
      </c>
      <c r="D43" s="63" t="s">
        <v>86</v>
      </c>
      <c r="E43" s="78">
        <v>40036</v>
      </c>
      <c r="F43" s="53" t="s">
        <v>168</v>
      </c>
      <c r="G43" s="53" t="s">
        <v>159</v>
      </c>
      <c r="H43" s="54">
        <v>7.2468287037037046E-2</v>
      </c>
      <c r="I43" s="71">
        <v>2.1306712962963076E-3</v>
      </c>
      <c r="J43" s="62">
        <f t="shared" si="0"/>
        <v>37.949209391471008</v>
      </c>
      <c r="K43" s="59"/>
      <c r="L43" s="55"/>
    </row>
    <row r="44" spans="1:12" s="4" customFormat="1" ht="17.25" customHeight="1" x14ac:dyDescent="0.2">
      <c r="A44" s="52">
        <v>22</v>
      </c>
      <c r="B44" s="53">
        <v>85</v>
      </c>
      <c r="C44" s="53" t="s">
        <v>133</v>
      </c>
      <c r="D44" s="63" t="s">
        <v>87</v>
      </c>
      <c r="E44" s="78">
        <v>39692</v>
      </c>
      <c r="F44" s="53" t="s">
        <v>168</v>
      </c>
      <c r="G44" s="53" t="s">
        <v>55</v>
      </c>
      <c r="H44" s="54">
        <v>7.2468287037037046E-2</v>
      </c>
      <c r="I44" s="71">
        <v>2.1306712962963076E-3</v>
      </c>
      <c r="J44" s="62">
        <f t="shared" si="0"/>
        <v>37.949209391471008</v>
      </c>
      <c r="K44" s="59"/>
      <c r="L44" s="55"/>
    </row>
    <row r="45" spans="1:12" s="4" customFormat="1" ht="17.25" customHeight="1" x14ac:dyDescent="0.2">
      <c r="A45" s="52">
        <v>23</v>
      </c>
      <c r="B45" s="53">
        <v>69</v>
      </c>
      <c r="C45" s="53" t="s">
        <v>134</v>
      </c>
      <c r="D45" s="63" t="s">
        <v>88</v>
      </c>
      <c r="E45" s="78">
        <v>40040</v>
      </c>
      <c r="F45" s="53" t="s">
        <v>169</v>
      </c>
      <c r="G45" s="53" t="s">
        <v>55</v>
      </c>
      <c r="H45" s="54">
        <v>7.2468287037037046E-2</v>
      </c>
      <c r="I45" s="71">
        <v>2.1306712962963076E-3</v>
      </c>
      <c r="J45" s="62">
        <f t="shared" si="0"/>
        <v>37.949209391471008</v>
      </c>
      <c r="K45" s="59"/>
      <c r="L45" s="55"/>
    </row>
    <row r="46" spans="1:12" s="4" customFormat="1" ht="17.25" customHeight="1" x14ac:dyDescent="0.2">
      <c r="A46" s="52">
        <v>24</v>
      </c>
      <c r="B46" s="53">
        <v>110</v>
      </c>
      <c r="C46" s="53" t="s">
        <v>135</v>
      </c>
      <c r="D46" s="63" t="s">
        <v>89</v>
      </c>
      <c r="E46" s="78">
        <v>39755</v>
      </c>
      <c r="F46" s="53" t="s">
        <v>168</v>
      </c>
      <c r="G46" s="53" t="s">
        <v>56</v>
      </c>
      <c r="H46" s="54">
        <v>7.2468287037037046E-2</v>
      </c>
      <c r="I46" s="71">
        <v>2.1306712962963076E-3</v>
      </c>
      <c r="J46" s="62">
        <f t="shared" si="0"/>
        <v>37.949209391471008</v>
      </c>
      <c r="K46" s="59"/>
      <c r="L46" s="55"/>
    </row>
    <row r="47" spans="1:12" s="4" customFormat="1" ht="17.25" customHeight="1" x14ac:dyDescent="0.2">
      <c r="A47" s="52">
        <v>25</v>
      </c>
      <c r="B47" s="53">
        <v>80</v>
      </c>
      <c r="C47" s="53" t="s">
        <v>136</v>
      </c>
      <c r="D47" s="63" t="s">
        <v>90</v>
      </c>
      <c r="E47" s="78">
        <v>39737</v>
      </c>
      <c r="F47" s="53" t="s">
        <v>168</v>
      </c>
      <c r="G47" s="53" t="s">
        <v>55</v>
      </c>
      <c r="H47" s="54">
        <v>7.2468287037037046E-2</v>
      </c>
      <c r="I47" s="71">
        <v>2.1306712962963076E-3</v>
      </c>
      <c r="J47" s="62">
        <f t="shared" si="0"/>
        <v>37.949209391471008</v>
      </c>
      <c r="K47" s="59"/>
      <c r="L47" s="55"/>
    </row>
    <row r="48" spans="1:12" s="4" customFormat="1" ht="17.25" customHeight="1" x14ac:dyDescent="0.2">
      <c r="A48" s="56">
        <v>26</v>
      </c>
      <c r="B48" s="57">
        <v>111</v>
      </c>
      <c r="C48" s="53" t="s">
        <v>137</v>
      </c>
      <c r="D48" s="63" t="s">
        <v>91</v>
      </c>
      <c r="E48" s="78">
        <v>39553</v>
      </c>
      <c r="F48" s="53" t="s">
        <v>169</v>
      </c>
      <c r="G48" s="53" t="s">
        <v>56</v>
      </c>
      <c r="H48" s="54">
        <v>7.2468287037037046E-2</v>
      </c>
      <c r="I48" s="71">
        <v>2.1306712962963076E-3</v>
      </c>
      <c r="J48" s="62">
        <f t="shared" si="0"/>
        <v>37.949209391471008</v>
      </c>
      <c r="K48" s="59"/>
      <c r="L48" s="55"/>
    </row>
    <row r="49" spans="1:12" s="4" customFormat="1" ht="17.25" customHeight="1" x14ac:dyDescent="0.2">
      <c r="A49" s="52">
        <v>27</v>
      </c>
      <c r="B49" s="53">
        <v>7</v>
      </c>
      <c r="C49" s="53" t="s">
        <v>138</v>
      </c>
      <c r="D49" s="63" t="s">
        <v>92</v>
      </c>
      <c r="E49" s="78">
        <v>40179</v>
      </c>
      <c r="F49" s="53" t="s">
        <v>169</v>
      </c>
      <c r="G49" s="53" t="s">
        <v>159</v>
      </c>
      <c r="H49" s="54">
        <v>7.2468287037037046E-2</v>
      </c>
      <c r="I49" s="71">
        <v>2.1306712962963076E-3</v>
      </c>
      <c r="J49" s="62">
        <f t="shared" si="0"/>
        <v>37.949209391471008</v>
      </c>
      <c r="K49" s="59"/>
      <c r="L49" s="55"/>
    </row>
    <row r="50" spans="1:12" s="4" customFormat="1" ht="17.25" customHeight="1" x14ac:dyDescent="0.2">
      <c r="A50" s="56">
        <v>28</v>
      </c>
      <c r="B50" s="57">
        <v>92</v>
      </c>
      <c r="C50" s="57" t="s">
        <v>139</v>
      </c>
      <c r="D50" s="63" t="s">
        <v>93</v>
      </c>
      <c r="E50" s="78">
        <v>39765</v>
      </c>
      <c r="F50" s="53" t="s">
        <v>168</v>
      </c>
      <c r="G50" s="53" t="s">
        <v>158</v>
      </c>
      <c r="H50" s="58">
        <v>7.2468287037037046E-2</v>
      </c>
      <c r="I50" s="71">
        <v>2.1306712962963076E-3</v>
      </c>
      <c r="J50" s="62">
        <f t="shared" si="0"/>
        <v>37.949209391471008</v>
      </c>
      <c r="K50" s="59"/>
      <c r="L50" s="55"/>
    </row>
    <row r="51" spans="1:12" s="4" customFormat="1" ht="17.25" customHeight="1" x14ac:dyDescent="0.2">
      <c r="A51" s="52">
        <v>29</v>
      </c>
      <c r="B51" s="53">
        <v>8</v>
      </c>
      <c r="C51" s="53" t="s">
        <v>140</v>
      </c>
      <c r="D51" s="63" t="s">
        <v>94</v>
      </c>
      <c r="E51" s="78">
        <v>40103</v>
      </c>
      <c r="F51" s="53" t="s">
        <v>33</v>
      </c>
      <c r="G51" s="53" t="s">
        <v>159</v>
      </c>
      <c r="H51" s="54">
        <v>7.2567129629629634E-2</v>
      </c>
      <c r="I51" s="71">
        <v>2.2295138888888955E-3</v>
      </c>
      <c r="J51" s="62">
        <f t="shared" si="0"/>
        <v>37.89473684210526</v>
      </c>
      <c r="K51" s="59"/>
      <c r="L51" s="55"/>
    </row>
    <row r="52" spans="1:12" s="4" customFormat="1" ht="17.25" customHeight="1" x14ac:dyDescent="0.2">
      <c r="A52" s="56">
        <v>30</v>
      </c>
      <c r="B52" s="57">
        <v>94</v>
      </c>
      <c r="C52" s="57" t="s">
        <v>141</v>
      </c>
      <c r="D52" s="63" t="s">
        <v>95</v>
      </c>
      <c r="E52" s="78">
        <v>39983</v>
      </c>
      <c r="F52" s="53" t="s">
        <v>169</v>
      </c>
      <c r="G52" s="53" t="s">
        <v>158</v>
      </c>
      <c r="H52" s="58">
        <v>7.2621875000000002E-2</v>
      </c>
      <c r="I52" s="71">
        <v>2.2842592592592637E-3</v>
      </c>
      <c r="J52" s="62">
        <f t="shared" si="0"/>
        <v>37.864541832669325</v>
      </c>
      <c r="K52" s="59"/>
      <c r="L52" s="55"/>
    </row>
    <row r="53" spans="1:12" s="4" customFormat="1" ht="17.25" customHeight="1" x14ac:dyDescent="0.2">
      <c r="A53" s="56">
        <v>31</v>
      </c>
      <c r="B53" s="53">
        <v>63</v>
      </c>
      <c r="C53" s="53" t="s">
        <v>142</v>
      </c>
      <c r="D53" s="63" t="s">
        <v>96</v>
      </c>
      <c r="E53" s="78">
        <v>40114</v>
      </c>
      <c r="F53" s="53" t="s">
        <v>168</v>
      </c>
      <c r="G53" s="53" t="s">
        <v>55</v>
      </c>
      <c r="H53" s="54">
        <v>7.265763888888889E-2</v>
      </c>
      <c r="I53" s="71">
        <v>2.3200231481481509E-3</v>
      </c>
      <c r="J53" s="62">
        <f t="shared" si="0"/>
        <v>37.8464479133482</v>
      </c>
      <c r="K53" s="59"/>
      <c r="L53" s="55"/>
    </row>
    <row r="54" spans="1:12" s="4" customFormat="1" ht="17.25" customHeight="1" x14ac:dyDescent="0.2">
      <c r="A54" s="56" t="s">
        <v>164</v>
      </c>
      <c r="B54" s="57">
        <v>27</v>
      </c>
      <c r="C54" s="57" t="s">
        <v>143</v>
      </c>
      <c r="D54" s="63" t="s">
        <v>97</v>
      </c>
      <c r="E54" s="78">
        <v>39857</v>
      </c>
      <c r="F54" s="53" t="s">
        <v>169</v>
      </c>
      <c r="G54" s="53" t="s">
        <v>39</v>
      </c>
      <c r="H54" s="58"/>
      <c r="I54" s="71"/>
      <c r="J54" s="62"/>
      <c r="K54" s="59"/>
      <c r="L54" s="55"/>
    </row>
    <row r="55" spans="1:12" s="4" customFormat="1" ht="17.25" customHeight="1" x14ac:dyDescent="0.2">
      <c r="A55" s="56" t="s">
        <v>164</v>
      </c>
      <c r="B55" s="53">
        <v>6</v>
      </c>
      <c r="C55" s="53" t="s">
        <v>144</v>
      </c>
      <c r="D55" s="63" t="s">
        <v>98</v>
      </c>
      <c r="E55" s="78">
        <v>40245</v>
      </c>
      <c r="F55" s="53" t="s">
        <v>168</v>
      </c>
      <c r="G55" s="53" t="s">
        <v>159</v>
      </c>
      <c r="H55" s="54"/>
      <c r="I55" s="71"/>
      <c r="J55" s="62"/>
      <c r="K55" s="59"/>
      <c r="L55" s="55"/>
    </row>
    <row r="56" spans="1:12" s="4" customFormat="1" ht="17.25" customHeight="1" x14ac:dyDescent="0.2">
      <c r="A56" s="56" t="s">
        <v>164</v>
      </c>
      <c r="B56" s="53">
        <v>109</v>
      </c>
      <c r="C56" s="53" t="s">
        <v>145</v>
      </c>
      <c r="D56" s="63" t="s">
        <v>99</v>
      </c>
      <c r="E56" s="78">
        <v>39499</v>
      </c>
      <c r="F56" s="53" t="s">
        <v>168</v>
      </c>
      <c r="G56" s="53" t="s">
        <v>56</v>
      </c>
      <c r="H56" s="54"/>
      <c r="I56" s="71"/>
      <c r="J56" s="62"/>
      <c r="K56" s="59"/>
      <c r="L56" s="55"/>
    </row>
    <row r="57" spans="1:12" s="4" customFormat="1" ht="17.25" customHeight="1" x14ac:dyDescent="0.2">
      <c r="A57" s="56" t="s">
        <v>164</v>
      </c>
      <c r="B57" s="53">
        <v>68</v>
      </c>
      <c r="C57" s="53" t="s">
        <v>146</v>
      </c>
      <c r="D57" s="63" t="s">
        <v>100</v>
      </c>
      <c r="E57" s="78">
        <v>40037</v>
      </c>
      <c r="F57" s="53" t="s">
        <v>169</v>
      </c>
      <c r="G57" s="53" t="s">
        <v>55</v>
      </c>
      <c r="H57" s="54"/>
      <c r="I57" s="71"/>
      <c r="J57" s="62"/>
      <c r="K57" s="59"/>
      <c r="L57" s="55"/>
    </row>
    <row r="58" spans="1:12" s="4" customFormat="1" ht="17.25" customHeight="1" x14ac:dyDescent="0.2">
      <c r="A58" s="56" t="s">
        <v>164</v>
      </c>
      <c r="B58" s="57">
        <v>93</v>
      </c>
      <c r="C58" s="57" t="s">
        <v>147</v>
      </c>
      <c r="D58" s="63" t="s">
        <v>101</v>
      </c>
      <c r="E58" s="78">
        <v>39884</v>
      </c>
      <c r="F58" s="53" t="s">
        <v>169</v>
      </c>
      <c r="G58" s="53" t="s">
        <v>158</v>
      </c>
      <c r="H58" s="58"/>
      <c r="I58" s="71"/>
      <c r="J58" s="62"/>
      <c r="K58" s="59"/>
      <c r="L58" s="55"/>
    </row>
    <row r="59" spans="1:12" s="4" customFormat="1" ht="17.25" customHeight="1" x14ac:dyDescent="0.2">
      <c r="A59" s="56" t="s">
        <v>164</v>
      </c>
      <c r="B59" s="57">
        <v>67</v>
      </c>
      <c r="C59" s="57" t="s">
        <v>148</v>
      </c>
      <c r="D59" s="63" t="s">
        <v>102</v>
      </c>
      <c r="E59" s="78">
        <v>40037</v>
      </c>
      <c r="F59" s="53" t="s">
        <v>169</v>
      </c>
      <c r="G59" s="53" t="s">
        <v>55</v>
      </c>
      <c r="H59" s="58"/>
      <c r="I59" s="71"/>
      <c r="J59" s="62"/>
      <c r="K59" s="59"/>
      <c r="L59" s="55"/>
    </row>
    <row r="60" spans="1:12" s="4" customFormat="1" ht="17.25" customHeight="1" x14ac:dyDescent="0.2">
      <c r="A60" s="56" t="s">
        <v>164</v>
      </c>
      <c r="B60" s="53">
        <v>112</v>
      </c>
      <c r="C60" s="53" t="s">
        <v>149</v>
      </c>
      <c r="D60" s="63" t="s">
        <v>103</v>
      </c>
      <c r="E60" s="78">
        <v>39903</v>
      </c>
      <c r="F60" s="53" t="s">
        <v>168</v>
      </c>
      <c r="G60" s="53" t="s">
        <v>56</v>
      </c>
      <c r="H60" s="54"/>
      <c r="I60" s="71"/>
      <c r="J60" s="62"/>
      <c r="K60" s="59"/>
      <c r="L60" s="55"/>
    </row>
    <row r="61" spans="1:12" s="4" customFormat="1" ht="17.25" customHeight="1" x14ac:dyDescent="0.2">
      <c r="A61" s="56" t="s">
        <v>164</v>
      </c>
      <c r="B61" s="53">
        <v>88</v>
      </c>
      <c r="C61" s="53" t="s">
        <v>150</v>
      </c>
      <c r="D61" s="63" t="s">
        <v>104</v>
      </c>
      <c r="E61" s="78">
        <v>39956</v>
      </c>
      <c r="F61" s="53" t="s">
        <v>169</v>
      </c>
      <c r="G61" s="53" t="s">
        <v>55</v>
      </c>
      <c r="H61" s="54"/>
      <c r="I61" s="71"/>
      <c r="J61" s="62"/>
      <c r="K61" s="59"/>
      <c r="L61" s="55"/>
    </row>
    <row r="62" spans="1:12" s="4" customFormat="1" ht="17.25" customHeight="1" x14ac:dyDescent="0.2">
      <c r="A62" s="56" t="s">
        <v>164</v>
      </c>
      <c r="B62" s="53">
        <v>21</v>
      </c>
      <c r="C62" s="53" t="s">
        <v>151</v>
      </c>
      <c r="D62" s="63" t="s">
        <v>105</v>
      </c>
      <c r="E62" s="78">
        <v>39498</v>
      </c>
      <c r="F62" s="53" t="s">
        <v>168</v>
      </c>
      <c r="G62" s="53" t="s">
        <v>39</v>
      </c>
      <c r="H62" s="54"/>
      <c r="I62" s="71"/>
      <c r="J62" s="62"/>
      <c r="K62" s="59"/>
      <c r="L62" s="55"/>
    </row>
    <row r="63" spans="1:12" s="4" customFormat="1" ht="17.25" customHeight="1" x14ac:dyDescent="0.2">
      <c r="A63" s="56" t="s">
        <v>164</v>
      </c>
      <c r="B63" s="53">
        <v>87</v>
      </c>
      <c r="C63" s="53" t="s">
        <v>152</v>
      </c>
      <c r="D63" s="63" t="s">
        <v>106</v>
      </c>
      <c r="E63" s="78">
        <v>40005</v>
      </c>
      <c r="F63" s="53" t="s">
        <v>169</v>
      </c>
      <c r="G63" s="53" t="s">
        <v>55</v>
      </c>
      <c r="H63" s="54"/>
      <c r="I63" s="71"/>
      <c r="J63" s="62"/>
      <c r="K63" s="59"/>
      <c r="L63" s="55"/>
    </row>
    <row r="64" spans="1:12" s="4" customFormat="1" ht="17.25" customHeight="1" x14ac:dyDescent="0.2">
      <c r="A64" s="56" t="s">
        <v>164</v>
      </c>
      <c r="B64" s="57">
        <v>97</v>
      </c>
      <c r="C64" s="57" t="s">
        <v>153</v>
      </c>
      <c r="D64" s="63" t="s">
        <v>107</v>
      </c>
      <c r="E64" s="78">
        <v>39632</v>
      </c>
      <c r="F64" s="53" t="s">
        <v>169</v>
      </c>
      <c r="G64" s="53" t="s">
        <v>57</v>
      </c>
      <c r="H64" s="58"/>
      <c r="I64" s="71"/>
      <c r="J64" s="62"/>
      <c r="K64" s="59"/>
      <c r="L64" s="55"/>
    </row>
    <row r="65" spans="1:12" s="4" customFormat="1" ht="17.25" customHeight="1" x14ac:dyDescent="0.2">
      <c r="A65" s="56" t="s">
        <v>164</v>
      </c>
      <c r="B65" s="57">
        <v>86</v>
      </c>
      <c r="C65" s="57" t="s">
        <v>154</v>
      </c>
      <c r="D65" s="63" t="s">
        <v>108</v>
      </c>
      <c r="E65" s="78">
        <v>39783</v>
      </c>
      <c r="F65" s="53" t="s">
        <v>169</v>
      </c>
      <c r="G65" s="53" t="s">
        <v>55</v>
      </c>
      <c r="H65" s="58"/>
      <c r="I65" s="71"/>
      <c r="J65" s="62"/>
      <c r="K65" s="59"/>
      <c r="L65" s="55"/>
    </row>
    <row r="66" spans="1:12" s="4" customFormat="1" ht="17.25" customHeight="1" x14ac:dyDescent="0.2">
      <c r="A66" s="56" t="s">
        <v>164</v>
      </c>
      <c r="B66" s="53">
        <v>22</v>
      </c>
      <c r="C66" s="53" t="s">
        <v>155</v>
      </c>
      <c r="D66" s="63" t="s">
        <v>109</v>
      </c>
      <c r="E66" s="78">
        <v>39963</v>
      </c>
      <c r="F66" s="53" t="s">
        <v>168</v>
      </c>
      <c r="G66" s="53" t="s">
        <v>39</v>
      </c>
      <c r="H66" s="54"/>
      <c r="I66" s="71"/>
      <c r="J66" s="62"/>
      <c r="K66" s="59"/>
      <c r="L66" s="55"/>
    </row>
    <row r="67" spans="1:12" s="4" customFormat="1" ht="17.25" customHeight="1" x14ac:dyDescent="0.2">
      <c r="A67" s="56" t="s">
        <v>164</v>
      </c>
      <c r="B67" s="53">
        <v>25</v>
      </c>
      <c r="C67" s="53" t="s">
        <v>156</v>
      </c>
      <c r="D67" s="63" t="s">
        <v>110</v>
      </c>
      <c r="E67" s="78">
        <v>39575</v>
      </c>
      <c r="F67" s="53" t="s">
        <v>168</v>
      </c>
      <c r="G67" s="53" t="s">
        <v>39</v>
      </c>
      <c r="H67" s="54"/>
      <c r="I67" s="71"/>
      <c r="J67" s="62"/>
      <c r="K67" s="59"/>
      <c r="L67" s="55"/>
    </row>
    <row r="68" spans="1:12" s="4" customFormat="1" ht="17.25" customHeight="1" x14ac:dyDescent="0.2">
      <c r="A68" s="56" t="s">
        <v>164</v>
      </c>
      <c r="B68" s="53">
        <v>28</v>
      </c>
      <c r="C68" s="53" t="s">
        <v>157</v>
      </c>
      <c r="D68" s="63" t="s">
        <v>111</v>
      </c>
      <c r="E68" s="78">
        <v>39672</v>
      </c>
      <c r="F68" s="53" t="s">
        <v>33</v>
      </c>
      <c r="G68" s="53" t="s">
        <v>39</v>
      </c>
      <c r="H68" s="54"/>
      <c r="I68" s="71"/>
      <c r="J68" s="62"/>
      <c r="K68" s="59"/>
      <c r="L68" s="55"/>
    </row>
    <row r="69" spans="1:12" s="4" customFormat="1" ht="17.25" customHeight="1" x14ac:dyDescent="0.2">
      <c r="A69" s="56" t="s">
        <v>164</v>
      </c>
      <c r="B69" s="53">
        <v>12</v>
      </c>
      <c r="C69" s="53" t="s">
        <v>165</v>
      </c>
      <c r="D69" s="63" t="s">
        <v>166</v>
      </c>
      <c r="E69" s="78">
        <v>2008</v>
      </c>
      <c r="F69" s="53" t="s">
        <v>33</v>
      </c>
      <c r="G69" s="53" t="s">
        <v>167</v>
      </c>
      <c r="H69" s="54"/>
      <c r="I69" s="71"/>
      <c r="J69" s="62"/>
      <c r="K69" s="59"/>
      <c r="L69" s="55"/>
    </row>
    <row r="70" spans="1:12" s="4" customFormat="1" ht="4.1500000000000004" customHeight="1" thickBot="1" x14ac:dyDescent="0.25">
      <c r="A70" s="11"/>
      <c r="B70" s="11"/>
      <c r="C70" s="38"/>
      <c r="D70" s="38"/>
      <c r="E70" s="79"/>
      <c r="F70" s="11"/>
      <c r="G70" s="38"/>
      <c r="H70" s="50"/>
      <c r="I70" s="50"/>
      <c r="J70" s="51"/>
      <c r="K70" s="51"/>
      <c r="L70" s="51"/>
    </row>
    <row r="71" spans="1:12" s="4" customFormat="1" ht="18" customHeight="1" thickTop="1" x14ac:dyDescent="0.2">
      <c r="A71" s="115" t="s">
        <v>5</v>
      </c>
      <c r="B71" s="116"/>
      <c r="C71" s="116"/>
      <c r="D71" s="116"/>
      <c r="E71" s="80"/>
      <c r="F71" s="46"/>
      <c r="G71" s="116" t="s">
        <v>6</v>
      </c>
      <c r="H71" s="116"/>
      <c r="I71" s="116"/>
      <c r="J71" s="116"/>
      <c r="K71" s="116"/>
      <c r="L71" s="117"/>
    </row>
    <row r="72" spans="1:12" s="4" customFormat="1" ht="12" customHeight="1" x14ac:dyDescent="0.2">
      <c r="A72" s="27" t="s">
        <v>58</v>
      </c>
      <c r="B72" s="8"/>
      <c r="C72" s="29"/>
      <c r="D72" s="21"/>
      <c r="E72" s="81"/>
      <c r="F72" s="39"/>
      <c r="G72" s="65" t="s">
        <v>34</v>
      </c>
      <c r="H72" s="47">
        <v>6</v>
      </c>
      <c r="I72" s="48"/>
      <c r="J72" s="1"/>
      <c r="K72" s="64" t="s">
        <v>32</v>
      </c>
      <c r="L72" s="43">
        <f>COUNTIF(F23:F69,"ЗМС")</f>
        <v>0</v>
      </c>
    </row>
    <row r="73" spans="1:12" s="4" customFormat="1" ht="12" customHeight="1" x14ac:dyDescent="0.2">
      <c r="A73" s="27" t="s">
        <v>59</v>
      </c>
      <c r="B73" s="8"/>
      <c r="C73" s="30"/>
      <c r="D73" s="21"/>
      <c r="E73" s="82"/>
      <c r="F73" s="40"/>
      <c r="G73" s="65" t="s">
        <v>27</v>
      </c>
      <c r="H73" s="47">
        <f>H74+H79</f>
        <v>47</v>
      </c>
      <c r="I73" s="48"/>
      <c r="J73" s="1"/>
      <c r="K73" s="64" t="s">
        <v>21</v>
      </c>
      <c r="L73" s="43">
        <f>COUNTIF(F23:F69,"МСМК")</f>
        <v>0</v>
      </c>
    </row>
    <row r="74" spans="1:12" s="4" customFormat="1" ht="12" customHeight="1" x14ac:dyDescent="0.2">
      <c r="A74" s="27" t="s">
        <v>46</v>
      </c>
      <c r="B74" s="8"/>
      <c r="C74" s="31"/>
      <c r="D74" s="21"/>
      <c r="E74" s="82"/>
      <c r="F74" s="40"/>
      <c r="G74" s="65" t="s">
        <v>28</v>
      </c>
      <c r="H74" s="47">
        <f>H75+H76+H78</f>
        <v>47</v>
      </c>
      <c r="I74" s="48"/>
      <c r="J74" s="1"/>
      <c r="K74" s="64" t="s">
        <v>24</v>
      </c>
      <c r="L74" s="43">
        <f>COUNTIF(F23:F69,"МС")</f>
        <v>0</v>
      </c>
    </row>
    <row r="75" spans="1:12" s="4" customFormat="1" ht="12" customHeight="1" x14ac:dyDescent="0.2">
      <c r="A75" s="27" t="s">
        <v>60</v>
      </c>
      <c r="B75" s="8"/>
      <c r="C75" s="31"/>
      <c r="D75" s="21"/>
      <c r="E75" s="83"/>
      <c r="G75" s="65" t="s">
        <v>29</v>
      </c>
      <c r="H75" s="47">
        <f>COUNT(A23:A69)</f>
        <v>31</v>
      </c>
      <c r="I75" s="48"/>
      <c r="J75" s="1"/>
      <c r="K75" s="64" t="s">
        <v>33</v>
      </c>
      <c r="L75" s="43">
        <f>COUNTIF(F23:F69,"КМС")</f>
        <v>6</v>
      </c>
    </row>
    <row r="76" spans="1:12" s="4" customFormat="1" ht="12" customHeight="1" x14ac:dyDescent="0.2">
      <c r="A76" s="68"/>
      <c r="B76" s="8"/>
      <c r="C76" s="31"/>
      <c r="D76" s="21"/>
      <c r="E76" s="82"/>
      <c r="F76" s="40"/>
      <c r="G76" s="65" t="s">
        <v>30</v>
      </c>
      <c r="H76" s="47">
        <f>COUNTIF(A23:A69,"НФ")</f>
        <v>16</v>
      </c>
      <c r="I76" s="48"/>
      <c r="J76" s="1"/>
      <c r="K76" s="64" t="s">
        <v>41</v>
      </c>
      <c r="L76" s="43">
        <f>COUNTIF(F23:F69,"1 СР")</f>
        <v>0</v>
      </c>
    </row>
    <row r="77" spans="1:12" s="4" customFormat="1" ht="12" customHeight="1" x14ac:dyDescent="0.2">
      <c r="A77" s="27"/>
      <c r="B77" s="8"/>
      <c r="C77" s="31"/>
      <c r="D77" s="21"/>
      <c r="E77" s="82"/>
      <c r="F77" s="40"/>
      <c r="G77" s="64" t="s">
        <v>47</v>
      </c>
      <c r="H77" s="21">
        <f>COUNTIF(A23:A69,"ЛИМ")</f>
        <v>0</v>
      </c>
      <c r="I77" s="48"/>
      <c r="J77" s="1"/>
      <c r="K77" s="36" t="s">
        <v>44</v>
      </c>
      <c r="L77" s="43">
        <f>COUNTIF(F23:F69,"2 СР")</f>
        <v>0</v>
      </c>
    </row>
    <row r="78" spans="1:12" s="4" customFormat="1" ht="12" customHeight="1" x14ac:dyDescent="0.2">
      <c r="A78" s="27"/>
      <c r="B78" s="8"/>
      <c r="C78" s="8"/>
      <c r="D78" s="21"/>
      <c r="E78" s="82"/>
      <c r="F78" s="40"/>
      <c r="G78" s="65" t="s">
        <v>35</v>
      </c>
      <c r="H78" s="47">
        <f>COUNTIF(A23:A69,"ДСКВ")</f>
        <v>0</v>
      </c>
      <c r="I78" s="48"/>
      <c r="J78" s="1"/>
      <c r="K78" s="36" t="s">
        <v>45</v>
      </c>
      <c r="L78" s="43">
        <f>COUNTIF(F23:F69,"3 СР")</f>
        <v>0</v>
      </c>
    </row>
    <row r="79" spans="1:12" s="4" customFormat="1" ht="12" customHeight="1" x14ac:dyDescent="0.2">
      <c r="A79" s="27"/>
      <c r="B79" s="8"/>
      <c r="C79" s="8"/>
      <c r="D79" s="21"/>
      <c r="E79" s="84"/>
      <c r="F79" s="41"/>
      <c r="G79" s="65" t="s">
        <v>31</v>
      </c>
      <c r="H79" s="47">
        <f>COUNTIF(A23:A69,"НС")</f>
        <v>0</v>
      </c>
      <c r="I79" s="49"/>
      <c r="J79" s="66"/>
      <c r="K79" s="67"/>
      <c r="L79" s="69"/>
    </row>
    <row r="80" spans="1:12" s="4" customFormat="1" ht="6.75" customHeight="1" x14ac:dyDescent="0.2">
      <c r="A80" s="14"/>
      <c r="B80" s="11"/>
      <c r="C80" s="11"/>
      <c r="D80" s="1"/>
      <c r="E80" s="85"/>
      <c r="F80" s="1"/>
      <c r="G80" s="1"/>
      <c r="H80" s="1"/>
      <c r="I80" s="1"/>
      <c r="J80" s="37"/>
      <c r="K80" s="1"/>
      <c r="L80" s="15"/>
    </row>
    <row r="81" spans="1:12" s="4" customFormat="1" ht="15.75" customHeight="1" x14ac:dyDescent="0.2">
      <c r="A81" s="110" t="s">
        <v>3</v>
      </c>
      <c r="B81" s="111"/>
      <c r="C81" s="111"/>
      <c r="D81" s="111"/>
      <c r="E81" s="111" t="s">
        <v>12</v>
      </c>
      <c r="F81" s="111"/>
      <c r="G81" s="111"/>
      <c r="H81" s="111"/>
      <c r="I81" s="111" t="s">
        <v>4</v>
      </c>
      <c r="J81" s="111"/>
      <c r="K81" s="111"/>
      <c r="L81" s="112"/>
    </row>
    <row r="82" spans="1:12" s="4" customFormat="1" ht="10.9" customHeight="1" x14ac:dyDescent="0.2">
      <c r="A82" s="136"/>
      <c r="B82" s="104"/>
      <c r="C82" s="104"/>
      <c r="D82" s="104"/>
      <c r="E82" s="104"/>
      <c r="F82" s="137"/>
      <c r="G82" s="137"/>
      <c r="H82" s="137"/>
      <c r="I82" s="137"/>
      <c r="J82" s="137"/>
      <c r="K82" s="137"/>
      <c r="L82" s="138"/>
    </row>
    <row r="83" spans="1:12" s="4" customFormat="1" ht="10.9" customHeight="1" x14ac:dyDescent="0.2">
      <c r="A83" s="60"/>
      <c r="B83" s="11"/>
      <c r="C83" s="11"/>
      <c r="D83" s="11"/>
      <c r="E83" s="86"/>
      <c r="F83" s="11"/>
      <c r="G83" s="11"/>
      <c r="H83" s="11"/>
      <c r="I83" s="11"/>
      <c r="J83" s="11"/>
      <c r="K83" s="11"/>
      <c r="L83" s="61"/>
    </row>
    <row r="84" spans="1:12" s="4" customFormat="1" ht="10.9" customHeight="1" x14ac:dyDescent="0.2">
      <c r="A84" s="60"/>
      <c r="B84" s="11"/>
      <c r="C84" s="11"/>
      <c r="D84" s="11"/>
      <c r="E84" s="86"/>
      <c r="F84" s="11"/>
      <c r="G84" s="11"/>
      <c r="H84" s="11"/>
      <c r="I84" s="11"/>
      <c r="J84" s="11"/>
      <c r="K84" s="11"/>
      <c r="L84" s="61"/>
    </row>
    <row r="85" spans="1:12" s="4" customFormat="1" ht="10.9" customHeight="1" x14ac:dyDescent="0.2">
      <c r="A85" s="60"/>
      <c r="B85" s="11"/>
      <c r="C85" s="11"/>
      <c r="D85" s="11"/>
      <c r="E85" s="86"/>
      <c r="F85" s="11"/>
      <c r="G85" s="11"/>
      <c r="H85" s="11"/>
      <c r="I85" s="11"/>
      <c r="J85" s="11"/>
      <c r="K85" s="11"/>
      <c r="L85" s="61"/>
    </row>
    <row r="86" spans="1:12" s="4" customFormat="1" ht="10.9" customHeight="1" x14ac:dyDescent="0.2">
      <c r="A86" s="136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39"/>
    </row>
    <row r="87" spans="1:12" s="4" customFormat="1" ht="10.9" customHeight="1" x14ac:dyDescent="0.2">
      <c r="A87" s="136"/>
      <c r="B87" s="104"/>
      <c r="C87" s="104"/>
      <c r="D87" s="104"/>
      <c r="E87" s="104"/>
      <c r="F87" s="140"/>
      <c r="G87" s="140"/>
      <c r="H87" s="140"/>
      <c r="I87" s="140"/>
      <c r="J87" s="140"/>
      <c r="K87" s="140"/>
      <c r="L87" s="141"/>
    </row>
    <row r="88" spans="1:12" s="4" customFormat="1" ht="15.75" customHeight="1" thickBot="1" x14ac:dyDescent="0.25">
      <c r="A88" s="142" t="str">
        <f>G19</f>
        <v>ШТАНЬКО А. В. (1 КАТ, ОРЕНБУРГСКАЯ ОБЛАСТЬ)</v>
      </c>
      <c r="B88" s="134"/>
      <c r="C88" s="134"/>
      <c r="D88" s="134"/>
      <c r="E88" s="134" t="str">
        <f>G17</f>
        <v>ШАТРЫГИНА Е. В. (ВК, СВЕРДЛОВСКАЯ ОБЛАСТЬ)</v>
      </c>
      <c r="F88" s="134"/>
      <c r="G88" s="134"/>
      <c r="H88" s="134"/>
      <c r="I88" s="134" t="str">
        <f>G18</f>
        <v>РОМАНЕНКО Ю. А. (1 КАТ, ОРЕНБУРГСКАЯ ОБЛАСТЬ)</v>
      </c>
      <c r="J88" s="134"/>
      <c r="K88" s="134"/>
      <c r="L88" s="135"/>
    </row>
    <row r="89" spans="1:12" s="4" customFormat="1" ht="14.25" customHeight="1" thickTop="1" x14ac:dyDescent="0.2">
      <c r="A89" s="1"/>
      <c r="B89" s="11"/>
      <c r="C89" s="11"/>
      <c r="D89" s="1"/>
      <c r="E89" s="85"/>
      <c r="F89" s="1"/>
      <c r="G89" s="1"/>
      <c r="H89" s="1"/>
      <c r="I89" s="1"/>
      <c r="J89" s="37"/>
      <c r="K89" s="1"/>
      <c r="L89" s="1"/>
    </row>
    <row r="97" ht="9.75" customHeight="1" x14ac:dyDescent="0.2"/>
  </sheetData>
  <mergeCells count="45">
    <mergeCell ref="H17:L17"/>
    <mergeCell ref="H18:L18"/>
    <mergeCell ref="I88:L88"/>
    <mergeCell ref="A82:E82"/>
    <mergeCell ref="F82:L82"/>
    <mergeCell ref="A86:E86"/>
    <mergeCell ref="F86:L86"/>
    <mergeCell ref="A87:E87"/>
    <mergeCell ref="F87:L87"/>
    <mergeCell ref="A88:D88"/>
    <mergeCell ref="E88:H88"/>
    <mergeCell ref="C21:C22"/>
    <mergeCell ref="D21:D22"/>
    <mergeCell ref="A21:A22"/>
    <mergeCell ref="B21:B22"/>
    <mergeCell ref="H15:L15"/>
    <mergeCell ref="E21:E22"/>
    <mergeCell ref="A81:D81"/>
    <mergeCell ref="E81:H81"/>
    <mergeCell ref="I81:L81"/>
    <mergeCell ref="F21:F22"/>
    <mergeCell ref="G21:G22"/>
    <mergeCell ref="H21:H22"/>
    <mergeCell ref="A71:D71"/>
    <mergeCell ref="G71:L71"/>
    <mergeCell ref="L21:L22"/>
    <mergeCell ref="A15:G15"/>
    <mergeCell ref="K21:K22"/>
    <mergeCell ref="I21:I22"/>
    <mergeCell ref="H16:L16"/>
    <mergeCell ref="J21:J22"/>
    <mergeCell ref="A1:L1"/>
    <mergeCell ref="A2:L2"/>
    <mergeCell ref="A3:L3"/>
    <mergeCell ref="A4:L4"/>
    <mergeCell ref="A5:L5"/>
    <mergeCell ref="A13:D13"/>
    <mergeCell ref="A14:D14"/>
    <mergeCell ref="A6:L6"/>
    <mergeCell ref="A7:L7"/>
    <mergeCell ref="A9:L9"/>
    <mergeCell ref="A8:L8"/>
    <mergeCell ref="A12:L12"/>
    <mergeCell ref="A10:L10"/>
    <mergeCell ref="A11:L11"/>
  </mergeCells>
  <conditionalFormatting sqref="B2">
    <cfRule type="duplicateValues" dxfId="4" priority="4"/>
  </conditionalFormatting>
  <conditionalFormatting sqref="B3">
    <cfRule type="duplicateValues" dxfId="3" priority="3"/>
  </conditionalFormatting>
  <conditionalFormatting sqref="B4">
    <cfRule type="duplicateValues" dxfId="2" priority="2"/>
  </conditionalFormatting>
  <conditionalFormatting sqref="B72:B1048576 B1 B6:B7 B9:B11 B16:B22">
    <cfRule type="duplicateValues" dxfId="1" priority="5"/>
  </conditionalFormatting>
  <conditionalFormatting sqref="G78:G79 G72:G76">
    <cfRule type="duplicateValues" dxfId="0" priority="12"/>
  </conditionalFormatting>
  <printOptions horizontalCentered="1"/>
  <pageMargins left="0.25" right="0.25" top="0.75" bottom="0.75" header="0.3" footer="0.3"/>
  <pageSetup paperSize="9" scale="6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2024-07-16T08:37:11Z</cp:lastPrinted>
  <dcterms:created xsi:type="dcterms:W3CDTF">1996-10-08T23:32:33Z</dcterms:created>
  <dcterms:modified xsi:type="dcterms:W3CDTF">2024-07-17T08:51:49Z</dcterms:modified>
</cp:coreProperties>
</file>