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3г\Протоколы 2023\17.2 ПР, ВС (Фристайл), Ижевск, 10-13.08.2023\"/>
    </mc:Choice>
  </mc:AlternateContent>
  <xr:revisionPtr revIDLastSave="0" documentId="13_ncr:1_{477D8C25-8650-41B3-B9F1-95B808A2C3AF}" xr6:coauthVersionLast="47" xr6:coauthVersionMax="47" xr10:uidLastSave="{00000000-0000-0000-0000-000000000000}"/>
  <bookViews>
    <workbookView xWindow="10572" yWindow="372" windowWidth="11472" windowHeight="11808" tabRatio="787" xr2:uid="{00000000-000D-0000-FFFF-FFFF00000000}"/>
  </bookViews>
  <sheets>
    <sheet name="Мужчины" sheetId="127" r:id="rId1"/>
    <sheet name="Юниоры" sheetId="131" r:id="rId2"/>
  </sheets>
  <definedNames>
    <definedName name="_xlnm.Print_Titles" localSheetId="0">Мужчины!$21:$21</definedName>
    <definedName name="_xlnm.Print_Titles" localSheetId="1">Юниоры!$21:$21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131" l="1"/>
  <c r="G43" i="131"/>
  <c r="D43" i="131"/>
  <c r="L37" i="131"/>
  <c r="N35" i="131"/>
  <c r="H35" i="131"/>
  <c r="N34" i="131"/>
  <c r="H34" i="131"/>
  <c r="N33" i="131"/>
  <c r="H33" i="131"/>
  <c r="N32" i="131"/>
  <c r="N31" i="131"/>
  <c r="N30" i="131"/>
  <c r="N29" i="131"/>
  <c r="H29" i="131" a="1"/>
  <c r="H29" i="131" s="1"/>
  <c r="L47" i="127"/>
  <c r="G47" i="127"/>
  <c r="D47" i="127"/>
  <c r="L41" i="127"/>
  <c r="N39" i="127"/>
  <c r="H39" i="127"/>
  <c r="N38" i="127"/>
  <c r="H38" i="127"/>
  <c r="N37" i="127"/>
  <c r="H37" i="127"/>
  <c r="N36" i="127"/>
  <c r="N35" i="127"/>
  <c r="N34" i="127"/>
  <c r="N33" i="127"/>
  <c r="H33" i="127" a="1"/>
  <c r="H33" i="12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<sst xmlns="http://schemas.openxmlformats.org/spreadsheetml/2006/main" count="178" uniqueCount="86">
  <si>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</si>
  <si>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</si>
  <si>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</si>
  <si>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</si>
  <si>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</si>
  <si>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</si>
  <si>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</si>
  <si>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</si>
  <si>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</si>
  <si>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ТЕРРИТОРИАЛЬНАЯ ПРИНАДЛЕЖНОСТЬ</t>
  </si>
  <si>
    <t>ПРИМЕЧАНИЕ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</si>
  <si>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</si>
  <si>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</si>
  <si>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</si>
  <si>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</si>
  <si>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</si>
  <si>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</si>
  <si>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</si>
  <si>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</si>
  <si>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</si>
  <si>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</si>
  <si>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</si>
  <si>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</si>
  <si>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</si>
  <si>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</si>
  <si>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</si>
  <si>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</si>
  <si>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</si>
  <si>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</si>
  <si>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ИТОГОВЫЙ ПРОТОКОЛ</t>
  </si>
  <si>
    <t>ВЫПОЛНЕНИЕ НТУ ЕВСК</t>
  </si>
  <si>
    <t/>
  </si>
  <si>
    <t>ГЛАВНЫЙ СЕКРЕТАРЬ</t>
  </si>
  <si>
    <t>3 СР</t>
  </si>
  <si>
    <t>2 СР</t>
  </si>
  <si>
    <t>ВЫСОТА СТАРТОВОЙ ГОРЫ (HD)(м):</t>
  </si>
  <si>
    <t>КОНТРОЛЬНОЕ ВРЕМЯ (МИН):</t>
  </si>
  <si>
    <t>НАЧАЛО ГОНКИ:</t>
  </si>
  <si>
    <t>ОКОНЧАНИЕ ГОНКИ:</t>
  </si>
  <si>
    <t>Температура:</t>
  </si>
  <si>
    <t>Влажность:</t>
  </si>
  <si>
    <t>Осадки:</t>
  </si>
  <si>
    <t>Ветер:</t>
  </si>
  <si>
    <t>ВМХ - фристайл - парк (или парк - смешанный)</t>
  </si>
  <si>
    <t>№ ВРВС: 0080061612Я</t>
  </si>
  <si>
    <t>РЕЗУЛЬТАТ ОЧКИ</t>
  </si>
  <si>
    <t>РЕЗУЛЬТАТ И МЕСТО В КВАЛИФИКАЦИТ</t>
  </si>
  <si>
    <t>РЕЗУЛЬТАТ В ФИНАЛЕ</t>
  </si>
  <si>
    <t>1 ПОПЫТКА</t>
  </si>
  <si>
    <t>2 ПОПЫТКА</t>
  </si>
  <si>
    <t>Министерство по физической культуре и спорту Удмуртской Республики</t>
  </si>
  <si>
    <t>Федерация велосипедного спорта Удмуртской Республики</t>
  </si>
  <si>
    <t>МЕСТО ПРОВЕДЕНИЯ: УДМУРТСКАЯ РЕСПУБЛИКА, Орджоникидзе 1г</t>
  </si>
  <si>
    <t>16:00</t>
  </si>
  <si>
    <t>СУДЬЯ НА ФИНИШЕ:</t>
  </si>
  <si>
    <t>Министерство спорта Российской Федерации</t>
  </si>
  <si>
    <t>Федерация велосипедного спорта России</t>
  </si>
  <si>
    <t>ДАТА ПРОВЕДЕНИЯ: 12 августа 2023 ГОДА</t>
  </si>
  <si>
    <t>13:00</t>
  </si>
  <si>
    <t>СЕТИ ПАРК</t>
  </si>
  <si>
    <t>НАЗВАНИЕ ТРАССЫ / РЕГ.НОМЕР:</t>
  </si>
  <si>
    <t>Удмуртская Республика</t>
  </si>
  <si>
    <t xml:space="preserve">МАЛАХОВ Р.А. (1К, г. Ижевск) </t>
  </si>
  <si>
    <t xml:space="preserve">ШАКЛЕИН В.А. (1К, г. Ижевск) </t>
  </si>
  <si>
    <t xml:space="preserve">ХАРИН В.В. (ВК, г. Ижевск) </t>
  </si>
  <si>
    <t>Республика Крым</t>
  </si>
  <si>
    <t>Ростовская область</t>
  </si>
  <si>
    <t>г. Севастополь</t>
  </si>
  <si>
    <t>Мужчины</t>
  </si>
  <si>
    <t>№ ЕКП 2023: 33494</t>
  </si>
  <si>
    <t>ВСЕРОССИЙСКИЕ СОРЕВНОВАНИЯ</t>
  </si>
  <si>
    <t>ШИШЛОВ Роман</t>
  </si>
  <si>
    <t>КАЗАКОВ Александр</t>
  </si>
  <si>
    <t>Московская область</t>
  </si>
  <si>
    <t>СТЕНЕНКО Вячеслав</t>
  </si>
  <si>
    <t>ЗАЛЯЛИЕВ Рамиль</t>
  </si>
  <si>
    <t>БАТАЕВ Руслан</t>
  </si>
  <si>
    <t>Оренбурская область</t>
  </si>
  <si>
    <t>ЗАЛОЙЛОВ Николай</t>
  </si>
  <si>
    <t>РОЩИН Дмитрий</t>
  </si>
  <si>
    <t>СЕМИН Илья</t>
  </si>
  <si>
    <t>ДОЛГИХ Даниил</t>
  </si>
  <si>
    <t>КОЗЛОВ Данил</t>
  </si>
  <si>
    <t>КОРОСТИН Владимир</t>
  </si>
  <si>
    <t>АНФЕРОВ Ярослав</t>
  </si>
  <si>
    <t>Юниоры 17-18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</si>
</sst>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sz val="16"/>
      <name val="Calibri"/>
      <family val="2"/>
      <charset val="204"/>
    </font>
    <font>
      <sz val="10"/>
      <name val="Arial"/>
      <family val="2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5">
    <xf numFmtId="0" fontId="0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5" fillId="0" borderId="0"/>
  </cellStyleXfs>
  <cellXfs count="157">
    <xf numFmtId="0" fontId="0" fillId="0" borderId="0" xfId="0"/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0" fontId="13" fillId="0" borderId="2" xfId="2" applyFont="1" applyBorder="1" applyAlignment="1">
      <alignment vertical="center"/>
    </xf>
    <xf numFmtId="0" fontId="15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vertical="center"/>
    </xf>
    <xf numFmtId="0" fontId="15" fillId="0" borderId="3" xfId="2" applyFont="1" applyBorder="1" applyAlignment="1">
      <alignment horizontal="right" vertical="center"/>
    </xf>
    <xf numFmtId="0" fontId="12" fillId="0" borderId="16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right" vertical="center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6" fillId="0" borderId="26" xfId="2" applyFont="1" applyBorder="1" applyAlignment="1">
      <alignment horizontal="center" vertical="center"/>
    </xf>
    <xf numFmtId="0" fontId="6" fillId="0" borderId="26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justify"/>
    </xf>
    <xf numFmtId="0" fontId="18" fillId="0" borderId="0" xfId="8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49" fontId="13" fillId="0" borderId="4" xfId="2" applyNumberFormat="1" applyFont="1" applyBorder="1" applyAlignment="1">
      <alignment vertical="center"/>
    </xf>
    <xf numFmtId="49" fontId="13" fillId="0" borderId="17" xfId="2" applyNumberFormat="1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left" vertical="center"/>
    </xf>
    <xf numFmtId="49" fontId="13" fillId="0" borderId="5" xfId="2" applyNumberFormat="1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2" borderId="22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13" fillId="0" borderId="6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6" fillId="0" borderId="16" xfId="2" applyFont="1" applyBorder="1" applyAlignment="1">
      <alignment vertical="center"/>
    </xf>
    <xf numFmtId="1" fontId="6" fillId="0" borderId="0" xfId="2" applyNumberFormat="1" applyFont="1" applyAlignment="1">
      <alignment vertical="center"/>
    </xf>
    <xf numFmtId="1" fontId="13" fillId="0" borderId="17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center" vertical="center"/>
    </xf>
    <xf numFmtId="9" fontId="13" fillId="0" borderId="5" xfId="2" applyNumberFormat="1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7" fillId="0" borderId="17" xfId="2" applyFont="1" applyBorder="1" applyAlignment="1">
      <alignment vertical="center"/>
    </xf>
    <xf numFmtId="0" fontId="12" fillId="0" borderId="13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49" fontId="6" fillId="0" borderId="0" xfId="2" applyNumberFormat="1" applyFont="1" applyAlignment="1">
      <alignment vertical="center"/>
    </xf>
    <xf numFmtId="49" fontId="13" fillId="0" borderId="2" xfId="2" applyNumberFormat="1" applyFont="1" applyBorder="1" applyAlignment="1">
      <alignment vertical="center"/>
    </xf>
    <xf numFmtId="49" fontId="13" fillId="0" borderId="3" xfId="2" applyNumberFormat="1" applyFont="1" applyBorder="1" applyAlignment="1">
      <alignment vertical="center"/>
    </xf>
    <xf numFmtId="49" fontId="7" fillId="0" borderId="5" xfId="2" applyNumberFormat="1" applyFont="1" applyBorder="1" applyAlignment="1">
      <alignment vertical="center"/>
    </xf>
    <xf numFmtId="49" fontId="6" fillId="0" borderId="0" xfId="2" applyNumberFormat="1" applyFont="1" applyAlignment="1">
      <alignment horizontal="center" vertical="center"/>
    </xf>
    <xf numFmtId="49" fontId="6" fillId="0" borderId="26" xfId="2" applyNumberFormat="1" applyFont="1" applyBorder="1" applyAlignment="1">
      <alignment vertical="center"/>
    </xf>
    <xf numFmtId="49" fontId="16" fillId="0" borderId="0" xfId="2" applyNumberFormat="1" applyFont="1" applyAlignment="1">
      <alignment vertical="center" wrapText="1"/>
    </xf>
    <xf numFmtId="49" fontId="6" fillId="0" borderId="27" xfId="2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left" vertical="center"/>
    </xf>
    <xf numFmtId="49" fontId="8" fillId="0" borderId="0" xfId="2" applyNumberFormat="1" applyFont="1" applyAlignment="1">
      <alignment vertical="center"/>
    </xf>
    <xf numFmtId="49" fontId="10" fillId="0" borderId="0" xfId="2" applyNumberFormat="1" applyFont="1" applyAlignment="1">
      <alignment vertical="center"/>
    </xf>
    <xf numFmtId="0" fontId="19" fillId="0" borderId="3" xfId="2" applyFont="1" applyBorder="1" applyAlignment="1">
      <alignment horizontal="left" vertical="center"/>
    </xf>
    <xf numFmtId="0" fontId="21" fillId="0" borderId="6" xfId="0" applyFont="1" applyBorder="1" applyAlignment="1">
      <alignment horizontal="right" vertical="center"/>
    </xf>
    <xf numFmtId="0" fontId="21" fillId="4" borderId="6" xfId="2" applyFont="1" applyFill="1" applyBorder="1" applyAlignment="1">
      <alignment horizontal="right" vertical="center"/>
    </xf>
    <xf numFmtId="0" fontId="15" fillId="2" borderId="16" xfId="2" applyFont="1" applyFill="1" applyBorder="1" applyAlignment="1">
      <alignment vertical="center"/>
    </xf>
    <xf numFmtId="0" fontId="15" fillId="2" borderId="5" xfId="2" applyFont="1" applyFill="1" applyBorder="1" applyAlignment="1">
      <alignment vertical="center"/>
    </xf>
    <xf numFmtId="0" fontId="22" fillId="0" borderId="19" xfId="2" applyFont="1" applyBorder="1" applyAlignment="1">
      <alignment vertical="center"/>
    </xf>
    <xf numFmtId="0" fontId="22" fillId="0" borderId="20" xfId="2" applyFont="1" applyBorder="1" applyAlignment="1">
      <alignment vertical="center"/>
    </xf>
    <xf numFmtId="0" fontId="22" fillId="0" borderId="0" xfId="2" applyFont="1" applyAlignment="1">
      <alignment vertical="center"/>
    </xf>
    <xf numFmtId="49" fontId="22" fillId="0" borderId="0" xfId="2" applyNumberFormat="1" applyFont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1" fontId="6" fillId="0" borderId="1" xfId="0" applyNumberFormat="1" applyFont="1" applyBorder="1" applyAlignment="1">
      <alignment horizontal="center" vertical="center"/>
    </xf>
    <xf numFmtId="0" fontId="23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10" fillId="3" borderId="1" xfId="2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right" vertical="center"/>
    </xf>
    <xf numFmtId="0" fontId="12" fillId="0" borderId="2" xfId="2" applyFont="1" applyBorder="1" applyAlignment="1">
      <alignment horizontal="left" vertical="center"/>
    </xf>
    <xf numFmtId="0" fontId="22" fillId="0" borderId="20" xfId="2" applyFont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/>
    </xf>
    <xf numFmtId="0" fontId="7" fillId="0" borderId="4" xfId="2" applyFont="1" applyBorder="1" applyAlignment="1">
      <alignment vertical="center"/>
    </xf>
    <xf numFmtId="0" fontId="6" fillId="0" borderId="17" xfId="2" applyFont="1" applyBorder="1" applyAlignment="1">
      <alignment horizontal="center" vertical="center"/>
    </xf>
    <xf numFmtId="0" fontId="26" fillId="0" borderId="1" xfId="14" applyFont="1" applyBorder="1" applyAlignment="1">
      <alignment vertical="center" wrapText="1"/>
    </xf>
    <xf numFmtId="14" fontId="26" fillId="0" borderId="1" xfId="4" applyNumberFormat="1" applyFont="1" applyBorder="1" applyAlignment="1">
      <alignment horizontal="center" vertical="center"/>
    </xf>
    <xf numFmtId="0" fontId="26" fillId="0" borderId="1" xfId="14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0" fillId="2" borderId="36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0" fillId="2" borderId="35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49" fontId="10" fillId="3" borderId="37" xfId="2" applyNumberFormat="1" applyFont="1" applyFill="1" applyBorder="1" applyAlignment="1">
      <alignment horizontal="center" vertical="center" wrapText="1"/>
    </xf>
    <xf numFmtId="49" fontId="10" fillId="3" borderId="38" xfId="2" applyNumberFormat="1" applyFont="1" applyFill="1" applyBorder="1" applyAlignment="1">
      <alignment horizontal="center" vertical="center" wrapText="1"/>
    </xf>
    <xf numFmtId="49" fontId="10" fillId="3" borderId="32" xfId="2" applyNumberFormat="1" applyFont="1" applyFill="1" applyBorder="1" applyAlignment="1">
      <alignment horizontal="center" vertical="center" wrapText="1"/>
    </xf>
    <xf numFmtId="49" fontId="10" fillId="3" borderId="33" xfId="2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49" fontId="10" fillId="3" borderId="35" xfId="2" applyNumberFormat="1" applyFont="1" applyFill="1" applyBorder="1" applyAlignment="1">
      <alignment horizontal="center" vertical="center" wrapText="1"/>
    </xf>
    <xf numFmtId="49" fontId="10" fillId="2" borderId="35" xfId="3" applyNumberFormat="1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 wrapText="1"/>
    </xf>
    <xf numFmtId="0" fontId="10" fillId="2" borderId="35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34" xfId="2" applyFont="1" applyFill="1" applyBorder="1" applyAlignment="1">
      <alignment horizontal="center" vertical="center"/>
    </xf>
    <xf numFmtId="0" fontId="10" fillId="2" borderId="29" xfId="2" applyFont="1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26" fillId="4" borderId="1" xfId="14" applyFont="1" applyFill="1" applyBorder="1" applyAlignment="1">
      <alignment vertical="center" wrapText="1"/>
    </xf>
    <xf numFmtId="14" fontId="26" fillId="4" borderId="1" xfId="4" applyNumberFormat="1" applyFont="1" applyFill="1" applyBorder="1" applyAlignment="1">
      <alignment horizontal="center" vertical="center"/>
    </xf>
  </cellXfs>
  <cellStyles count="15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3 2" xfId="10" xr:uid="{00000000-0005-0000-0000-000006000000}"/>
    <cellStyle name="Обычный 3 2 2" xfId="12" xr:uid="{00000000-0005-0000-0000-000007000000}"/>
    <cellStyle name="Обычный 3 3" xfId="11" xr:uid="{00000000-0005-0000-0000-000008000000}"/>
    <cellStyle name="Обычный 3 4" xfId="9" xr:uid="{00000000-0005-0000-0000-000009000000}"/>
    <cellStyle name="Обычный 4" xfId="4" xr:uid="{00000000-0005-0000-0000-00000A000000}"/>
    <cellStyle name="Обычный 5" xfId="13" xr:uid="{0B17F6D5-C8AA-4FAB-B036-E085AC6F9953}"/>
    <cellStyle name="Обычный_ID4938_RS" xfId="14" xr:uid="{1DA5F488-86E3-4299-B4DA-C4D5A6BAE10E}"/>
    <cellStyle name="Обычный_ID4938_RS_1" xfId="8" xr:uid="{00000000-0005-0000-0000-00000B000000}"/>
    <cellStyle name="Обычный_Стартовый протокол Смирнов_20101106_Results" xfId="3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3</xdr:col>
      <xdr:colOff>381000</xdr:colOff>
      <xdr:row>5</xdr:row>
      <xdr:rowOff>55032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F2B3524-4397-400B-A97C-AC1A0944B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" y="0"/>
          <a:ext cx="977900" cy="1325032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0</xdr:row>
      <xdr:rowOff>165101</xdr:rowOff>
    </xdr:from>
    <xdr:to>
      <xdr:col>2</xdr:col>
      <xdr:colOff>127000</xdr:colOff>
      <xdr:row>3</xdr:row>
      <xdr:rowOff>219113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E886545A-D247-4271-995C-7F0AE0E6C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65101"/>
          <a:ext cx="977900" cy="816012"/>
        </a:xfrm>
        <a:prstGeom prst="rect">
          <a:avLst/>
        </a:prstGeom>
      </xdr:spPr>
    </xdr:pic>
    <xdr:clientData/>
  </xdr:twoCellAnchor>
  <xdr:twoCellAnchor editAs="oneCell">
    <xdr:from>
      <xdr:col>10</xdr:col>
      <xdr:colOff>520700</xdr:colOff>
      <xdr:row>0</xdr:row>
      <xdr:rowOff>241300</xdr:rowOff>
    </xdr:from>
    <xdr:to>
      <xdr:col>12</xdr:col>
      <xdr:colOff>304800</xdr:colOff>
      <xdr:row>4</xdr:row>
      <xdr:rowOff>25321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8B00562-F13B-405B-A6E1-926965330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241300"/>
          <a:ext cx="1155700" cy="800021"/>
        </a:xfrm>
        <a:prstGeom prst="rect">
          <a:avLst/>
        </a:prstGeom>
      </xdr:spPr>
    </xdr:pic>
    <xdr:clientData/>
  </xdr:twoCellAnchor>
  <xdr:twoCellAnchor editAs="oneCell">
    <xdr:from>
      <xdr:col>12</xdr:col>
      <xdr:colOff>409626</xdr:colOff>
      <xdr:row>0</xdr:row>
      <xdr:rowOff>76199</xdr:rowOff>
    </xdr:from>
    <xdr:to>
      <xdr:col>13</xdr:col>
      <xdr:colOff>685800</xdr:colOff>
      <xdr:row>4</xdr:row>
      <xdr:rowOff>177800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AA4616C2-980F-4ABF-BF44-CB90AD982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026" y="76199"/>
          <a:ext cx="1215974" cy="1117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3</xdr:col>
      <xdr:colOff>381000</xdr:colOff>
      <xdr:row>5</xdr:row>
      <xdr:rowOff>55032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39484C4-DBC0-48D9-BA93-302D75CD0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" y="0"/>
          <a:ext cx="982980" cy="1312332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0</xdr:row>
      <xdr:rowOff>165101</xdr:rowOff>
    </xdr:from>
    <xdr:to>
      <xdr:col>2</xdr:col>
      <xdr:colOff>127000</xdr:colOff>
      <xdr:row>3</xdr:row>
      <xdr:rowOff>219113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7FC7D12-6080-4081-B09E-582DE1CC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65101"/>
          <a:ext cx="975360" cy="808392"/>
        </a:xfrm>
        <a:prstGeom prst="rect">
          <a:avLst/>
        </a:prstGeom>
      </xdr:spPr>
    </xdr:pic>
    <xdr:clientData/>
  </xdr:twoCellAnchor>
  <xdr:twoCellAnchor editAs="oneCell">
    <xdr:from>
      <xdr:col>10</xdr:col>
      <xdr:colOff>520700</xdr:colOff>
      <xdr:row>0</xdr:row>
      <xdr:rowOff>241300</xdr:rowOff>
    </xdr:from>
    <xdr:to>
      <xdr:col>12</xdr:col>
      <xdr:colOff>304800</xdr:colOff>
      <xdr:row>4</xdr:row>
      <xdr:rowOff>25321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6FF83E3-2527-4446-85EA-FA86F69BE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0820" y="241300"/>
          <a:ext cx="1155700" cy="789861"/>
        </a:xfrm>
        <a:prstGeom prst="rect">
          <a:avLst/>
        </a:prstGeom>
      </xdr:spPr>
    </xdr:pic>
    <xdr:clientData/>
  </xdr:twoCellAnchor>
  <xdr:twoCellAnchor editAs="oneCell">
    <xdr:from>
      <xdr:col>12</xdr:col>
      <xdr:colOff>409626</xdr:colOff>
      <xdr:row>0</xdr:row>
      <xdr:rowOff>76199</xdr:rowOff>
    </xdr:from>
    <xdr:to>
      <xdr:col>13</xdr:col>
      <xdr:colOff>685800</xdr:colOff>
      <xdr:row>4</xdr:row>
      <xdr:rowOff>177800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D43554F-63A4-4A8C-BF17-D1EB37226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1346" y="76199"/>
          <a:ext cx="1221054" cy="1107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EC1D-DAA4-4A2F-B8EC-61731014B7E0}">
  <sheetPr>
    <tabColor theme="3" tint="-0.249977111117893"/>
    <pageSetUpPr fitToPage="1"/>
  </sheetPr>
  <dimension ref="A1:U48"/>
  <sheetViews>
    <sheetView tabSelected="1" view="pageBreakPreview" topLeftCell="A7" zoomScale="60" zoomScaleNormal="60" workbookViewId="0">
      <selection activeCell="G29" sqref="G29"/>
    </sheetView>
  </sheetViews>
  <sheetFormatPr defaultColWidth="9.109375" defaultRowHeight="13.8" x14ac:dyDescent="0.25"/>
  <cols>
    <col min="1" max="1" width="7" style="1" customWidth="1"/>
    <col min="2" max="2" width="7.77734375" style="90" customWidth="1"/>
    <col min="3" max="3" width="12.109375" style="90" customWidth="1"/>
    <col min="4" max="4" width="21" style="1" bestFit="1" customWidth="1"/>
    <col min="5" max="5" width="11.77734375" style="1" customWidth="1"/>
    <col min="6" max="6" width="8.77734375" style="1" customWidth="1"/>
    <col min="7" max="7" width="27" style="1" customWidth="1"/>
    <col min="8" max="8" width="9.88671875" style="54" customWidth="1"/>
    <col min="9" max="11" width="9.88671875" style="1" customWidth="1"/>
    <col min="12" max="12" width="10.109375" style="54" customWidth="1"/>
    <col min="13" max="13" width="13.77734375" style="1" customWidth="1"/>
    <col min="14" max="14" width="13.109375" style="1" customWidth="1"/>
    <col min="15" max="15" width="9.109375" style="1"/>
    <col min="16" max="16" width="9.109375" style="1" customWidth="1"/>
    <col min="17" max="18" width="9.109375" style="1"/>
    <col min="19" max="21" width="9.109375" style="54"/>
    <col min="22" max="16384" width="9.109375" style="1"/>
  </cols>
  <sheetData>
    <row r="1" spans="1:21" customFormat="1" ht="19.95" customHeight="1" x14ac:dyDescent="0.25">
      <c r="A1" s="107" t="s">
        <v>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80"/>
      <c r="P1" s="78"/>
    </row>
    <row r="2" spans="1:21" customFormat="1" ht="19.95" customHeight="1" x14ac:dyDescent="0.25">
      <c r="A2" s="107" t="s">
        <v>50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80"/>
      <c r="P2" s="78"/>
    </row>
    <row r="3" spans="1:21" customFormat="1" ht="19.95" customHeight="1" x14ac:dyDescent="0.25">
      <c r="A3" s="107" t="s">
        <v>56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80"/>
      <c r="P3" s="78"/>
    </row>
    <row r="4" spans="1:21" ht="19.95" customHeight="1" x14ac:dyDescent="0.25">
      <c r="A4" s="107" t="s">
        <v>51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21" ht="19.95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Q5"/>
    </row>
    <row r="6" spans="1:21" s="2" customFormat="1" ht="19.95" customHeight="1" x14ac:dyDescent="0.25">
      <c r="A6" s="117" t="s">
        <v>70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S6" s="66"/>
      <c r="T6" s="66"/>
      <c r="U6" s="66"/>
    </row>
    <row r="7" spans="1:21" s="2" customFormat="1" ht="19.95" customHeight="1" x14ac:dyDescent="0.25">
      <c r="A7" s="130" t="s">
        <v>11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S7" s="66"/>
      <c r="T7" s="66"/>
      <c r="U7" s="66"/>
    </row>
    <row r="8" spans="1:21" s="2" customFormat="1" ht="19.95" customHeight="1" thickBot="1" x14ac:dyDescent="0.3">
      <c r="A8" s="131" t="s">
        <v>31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S8" s="66"/>
      <c r="T8" s="66"/>
      <c r="U8" s="66"/>
    </row>
    <row r="9" spans="1:21" ht="19.95" customHeight="1" thickTop="1" x14ac:dyDescent="0.25">
      <c r="A9" s="132" t="s">
        <v>29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4"/>
    </row>
    <row r="10" spans="1:21" ht="19.95" customHeight="1" x14ac:dyDescent="0.25">
      <c r="A10" s="135" t="s">
        <v>43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7"/>
    </row>
    <row r="11" spans="1:21" ht="19.95" customHeight="1" x14ac:dyDescent="0.25">
      <c r="A11" s="135" t="s">
        <v>68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7"/>
    </row>
    <row r="12" spans="1:21" ht="7.5" customHeight="1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</row>
    <row r="13" spans="1:21" ht="15.6" x14ac:dyDescent="0.25">
      <c r="A13" s="121" t="s">
        <v>52</v>
      </c>
      <c r="B13" s="122"/>
      <c r="C13" s="122"/>
      <c r="D13" s="122"/>
      <c r="E13" s="4"/>
      <c r="F13" s="4"/>
      <c r="G13" s="86" t="s">
        <v>37</v>
      </c>
      <c r="H13" s="55" t="s">
        <v>58</v>
      </c>
      <c r="I13" s="4"/>
      <c r="J13" s="4"/>
      <c r="K13" s="4"/>
      <c r="L13" s="55"/>
      <c r="M13" s="5"/>
      <c r="N13" s="52" t="s">
        <v>44</v>
      </c>
    </row>
    <row r="14" spans="1:21" ht="15.6" x14ac:dyDescent="0.25">
      <c r="A14" s="123" t="s">
        <v>57</v>
      </c>
      <c r="B14" s="124"/>
      <c r="C14" s="124"/>
      <c r="D14" s="124"/>
      <c r="E14" s="6"/>
      <c r="F14" s="6"/>
      <c r="G14" s="68" t="s">
        <v>38</v>
      </c>
      <c r="H14" s="56" t="s">
        <v>53</v>
      </c>
      <c r="I14" s="6"/>
      <c r="J14" s="6"/>
      <c r="K14" s="6"/>
      <c r="L14" s="56"/>
      <c r="M14" s="7"/>
      <c r="N14" s="53" t="s">
        <v>69</v>
      </c>
    </row>
    <row r="15" spans="1:21" ht="14.4" x14ac:dyDescent="0.25">
      <c r="A15" s="125" t="s">
        <v>6</v>
      </c>
      <c r="B15" s="126"/>
      <c r="C15" s="126"/>
      <c r="D15" s="126"/>
      <c r="E15" s="126"/>
      <c r="F15" s="126"/>
      <c r="G15" s="127"/>
      <c r="H15" s="128" t="s">
        <v>0</v>
      </c>
      <c r="I15" s="126"/>
      <c r="J15" s="126"/>
      <c r="K15" s="126"/>
      <c r="L15" s="126"/>
      <c r="M15" s="126"/>
      <c r="N15" s="129"/>
    </row>
    <row r="16" spans="1:21" ht="14.4" x14ac:dyDescent="0.25">
      <c r="A16" s="8" t="s">
        <v>12</v>
      </c>
      <c r="B16" s="9"/>
      <c r="C16" s="9"/>
      <c r="D16" s="10"/>
      <c r="E16" s="11"/>
      <c r="F16" s="10"/>
      <c r="G16" s="49"/>
      <c r="H16" s="98" t="s">
        <v>60</v>
      </c>
      <c r="I16" s="39"/>
      <c r="J16" s="39"/>
      <c r="K16" s="39"/>
      <c r="L16" s="39"/>
      <c r="M16" s="39"/>
      <c r="N16" s="99" t="s">
        <v>59</v>
      </c>
    </row>
    <row r="17" spans="1:21" ht="14.4" x14ac:dyDescent="0.25">
      <c r="A17" s="8" t="s">
        <v>13</v>
      </c>
      <c r="B17" s="9"/>
      <c r="C17" s="9"/>
      <c r="D17" s="12"/>
      <c r="E17" s="11"/>
      <c r="F17" s="10"/>
      <c r="G17" s="50" t="s">
        <v>64</v>
      </c>
      <c r="H17" s="64" t="s">
        <v>35</v>
      </c>
      <c r="I17" s="39"/>
      <c r="J17" s="39"/>
      <c r="K17" s="39"/>
      <c r="L17" s="57"/>
      <c r="M17" s="39"/>
      <c r="N17" s="51"/>
    </row>
    <row r="18" spans="1:21" ht="14.4" x14ac:dyDescent="0.25">
      <c r="A18" s="30" t="s">
        <v>14</v>
      </c>
      <c r="B18" s="9"/>
      <c r="C18" s="9"/>
      <c r="D18" s="12"/>
      <c r="E18" s="11"/>
      <c r="F18" s="10"/>
      <c r="G18" s="50" t="s">
        <v>63</v>
      </c>
      <c r="H18" s="64" t="s">
        <v>36</v>
      </c>
      <c r="I18" s="39"/>
      <c r="J18" s="39"/>
      <c r="K18" s="39"/>
      <c r="L18" s="57"/>
      <c r="M18" s="39"/>
      <c r="N18" s="51"/>
    </row>
    <row r="19" spans="1:21" ht="15" thickBot="1" x14ac:dyDescent="0.3">
      <c r="A19" s="8" t="s">
        <v>54</v>
      </c>
      <c r="B19" s="13"/>
      <c r="C19" s="13"/>
      <c r="D19" s="14"/>
      <c r="E19" s="14"/>
      <c r="F19" s="14"/>
      <c r="G19" s="50" t="s">
        <v>62</v>
      </c>
      <c r="H19" s="65"/>
      <c r="I19" s="40"/>
      <c r="J19" s="40"/>
      <c r="K19" s="40"/>
      <c r="L19" s="58"/>
      <c r="M19" s="37"/>
      <c r="N19" s="38"/>
    </row>
    <row r="20" spans="1:21" ht="7.5" customHeight="1" thickTop="1" thickBot="1" x14ac:dyDescent="0.3">
      <c r="A20" s="16"/>
      <c r="B20" s="15"/>
      <c r="C20" s="15"/>
      <c r="D20" s="16"/>
      <c r="E20" s="16"/>
      <c r="F20" s="16"/>
      <c r="G20" s="16"/>
      <c r="H20" s="59"/>
      <c r="I20" s="16"/>
      <c r="J20" s="16"/>
      <c r="K20" s="16"/>
      <c r="L20" s="59"/>
      <c r="M20" s="16"/>
      <c r="N20" s="16"/>
    </row>
    <row r="21" spans="1:21" s="17" customFormat="1" ht="20.25" customHeight="1" thickTop="1" x14ac:dyDescent="0.25">
      <c r="A21" s="148" t="s">
        <v>4</v>
      </c>
      <c r="B21" s="111" t="s">
        <v>8</v>
      </c>
      <c r="C21" s="111" t="s">
        <v>28</v>
      </c>
      <c r="D21" s="111" t="s">
        <v>1</v>
      </c>
      <c r="E21" s="111" t="s">
        <v>26</v>
      </c>
      <c r="F21" s="111" t="s">
        <v>5</v>
      </c>
      <c r="G21" s="111" t="s">
        <v>9</v>
      </c>
      <c r="H21" s="113" t="s">
        <v>46</v>
      </c>
      <c r="I21" s="114"/>
      <c r="J21" s="143" t="s">
        <v>47</v>
      </c>
      <c r="K21" s="143"/>
      <c r="L21" s="144" t="s">
        <v>45</v>
      </c>
      <c r="M21" s="146" t="s">
        <v>30</v>
      </c>
      <c r="N21" s="109" t="s">
        <v>10</v>
      </c>
      <c r="P21" s="75"/>
      <c r="S21" s="67"/>
      <c r="T21" s="67"/>
      <c r="U21" s="67"/>
    </row>
    <row r="22" spans="1:21" s="17" customFormat="1" ht="17.25" customHeight="1" x14ac:dyDescent="0.25">
      <c r="A22" s="149"/>
      <c r="B22" s="112"/>
      <c r="C22" s="112"/>
      <c r="D22" s="112"/>
      <c r="E22" s="112"/>
      <c r="F22" s="112"/>
      <c r="G22" s="112"/>
      <c r="H22" s="115"/>
      <c r="I22" s="116"/>
      <c r="J22" s="84" t="s">
        <v>48</v>
      </c>
      <c r="K22" s="84" t="s">
        <v>49</v>
      </c>
      <c r="L22" s="145"/>
      <c r="M22" s="147"/>
      <c r="N22" s="110"/>
      <c r="P22" s="75"/>
      <c r="S22" s="67"/>
      <c r="T22" s="67"/>
      <c r="U22" s="67"/>
    </row>
    <row r="23" spans="1:21" ht="16.8" customHeight="1" x14ac:dyDescent="0.25">
      <c r="A23" s="42">
        <v>1</v>
      </c>
      <c r="B23" s="41"/>
      <c r="C23" s="41"/>
      <c r="D23" s="155" t="s">
        <v>71</v>
      </c>
      <c r="E23" s="156">
        <v>37929</v>
      </c>
      <c r="F23" s="102" t="s">
        <v>16</v>
      </c>
      <c r="G23" s="102" t="s">
        <v>61</v>
      </c>
      <c r="H23" s="77">
        <v>50.54</v>
      </c>
      <c r="I23" s="103">
        <v>2</v>
      </c>
      <c r="J23" s="79"/>
      <c r="K23" s="79"/>
      <c r="L23" s="104">
        <v>73</v>
      </c>
      <c r="M23" s="105" t="s">
        <v>16</v>
      </c>
      <c r="N23" s="48"/>
      <c r="P23" s="75"/>
      <c r="Q23" s="17"/>
      <c r="R23" s="17"/>
      <c r="S23" s="67"/>
      <c r="T23" s="67"/>
      <c r="U23" s="67"/>
    </row>
    <row r="24" spans="1:21" ht="16.8" customHeight="1" x14ac:dyDescent="0.25">
      <c r="A24" s="42">
        <v>2</v>
      </c>
      <c r="B24" s="41"/>
      <c r="C24" s="41"/>
      <c r="D24" s="100" t="s">
        <v>72</v>
      </c>
      <c r="E24" s="101">
        <v>38257</v>
      </c>
      <c r="F24" s="102" t="s">
        <v>23</v>
      </c>
      <c r="G24" s="102" t="s">
        <v>61</v>
      </c>
      <c r="H24" s="77">
        <v>55.33</v>
      </c>
      <c r="I24" s="103">
        <v>1</v>
      </c>
      <c r="J24" s="79"/>
      <c r="K24" s="79"/>
      <c r="L24" s="104">
        <v>71</v>
      </c>
      <c r="M24" s="105" t="s">
        <v>16</v>
      </c>
      <c r="N24" s="48"/>
      <c r="P24" s="75"/>
      <c r="Q24" s="17"/>
      <c r="R24" s="17"/>
      <c r="S24" s="67"/>
      <c r="T24" s="67"/>
      <c r="U24" s="67"/>
    </row>
    <row r="25" spans="1:21" ht="16.8" customHeight="1" x14ac:dyDescent="0.25">
      <c r="A25" s="42">
        <v>3</v>
      </c>
      <c r="B25" s="41"/>
      <c r="C25" s="41"/>
      <c r="D25" s="100" t="s">
        <v>80</v>
      </c>
      <c r="E25" s="101">
        <v>36249</v>
      </c>
      <c r="F25" s="102" t="s">
        <v>25</v>
      </c>
      <c r="G25" s="102" t="s">
        <v>73</v>
      </c>
      <c r="H25" s="77">
        <v>41.33</v>
      </c>
      <c r="I25" s="103">
        <v>5</v>
      </c>
      <c r="J25" s="79"/>
      <c r="K25" s="79"/>
      <c r="L25" s="104">
        <v>65.5</v>
      </c>
      <c r="M25" s="105" t="s">
        <v>23</v>
      </c>
      <c r="N25" s="48"/>
      <c r="P25" s="75"/>
      <c r="Q25" s="17"/>
      <c r="R25" s="17"/>
      <c r="S25" s="67"/>
      <c r="T25" s="67"/>
      <c r="U25" s="67"/>
    </row>
    <row r="26" spans="1:21" ht="16.8" customHeight="1" x14ac:dyDescent="0.25">
      <c r="A26" s="42">
        <v>4</v>
      </c>
      <c r="B26" s="41"/>
      <c r="C26" s="41"/>
      <c r="D26" s="100" t="s">
        <v>74</v>
      </c>
      <c r="E26" s="101">
        <v>34436</v>
      </c>
      <c r="F26" s="102" t="s">
        <v>25</v>
      </c>
      <c r="G26" s="102" t="s">
        <v>66</v>
      </c>
      <c r="H26" s="77">
        <v>43.41</v>
      </c>
      <c r="I26" s="103">
        <v>4</v>
      </c>
      <c r="J26" s="79"/>
      <c r="K26" s="79"/>
      <c r="L26" s="104">
        <v>64</v>
      </c>
      <c r="M26" s="105" t="s">
        <v>23</v>
      </c>
      <c r="N26" s="48"/>
      <c r="P26" s="75"/>
      <c r="Q26" s="17"/>
      <c r="R26" s="17"/>
      <c r="S26" s="67"/>
      <c r="T26" s="67"/>
      <c r="U26" s="67"/>
    </row>
    <row r="27" spans="1:21" ht="16.8" customHeight="1" x14ac:dyDescent="0.25">
      <c r="A27" s="42">
        <v>5</v>
      </c>
      <c r="B27" s="41"/>
      <c r="C27" s="41"/>
      <c r="D27" s="100" t="s">
        <v>75</v>
      </c>
      <c r="E27" s="101">
        <v>35197</v>
      </c>
      <c r="F27" s="102" t="s">
        <v>34</v>
      </c>
      <c r="G27" s="102" t="s">
        <v>66</v>
      </c>
      <c r="H27" s="77">
        <v>46.17</v>
      </c>
      <c r="I27" s="103">
        <v>3</v>
      </c>
      <c r="J27" s="79"/>
      <c r="K27" s="79"/>
      <c r="L27" s="104">
        <v>63</v>
      </c>
      <c r="M27" s="105" t="s">
        <v>23</v>
      </c>
      <c r="N27" s="48"/>
      <c r="P27" s="75"/>
      <c r="Q27" s="17"/>
      <c r="R27" s="17"/>
      <c r="S27" s="67"/>
      <c r="T27" s="67"/>
      <c r="U27" s="67"/>
    </row>
    <row r="28" spans="1:21" ht="16.8" customHeight="1" x14ac:dyDescent="0.25">
      <c r="A28" s="42">
        <v>6</v>
      </c>
      <c r="B28" s="41"/>
      <c r="C28" s="41"/>
      <c r="D28" s="100" t="s">
        <v>76</v>
      </c>
      <c r="E28" s="101">
        <v>37383</v>
      </c>
      <c r="F28" s="102" t="s">
        <v>25</v>
      </c>
      <c r="G28" s="102" t="s">
        <v>77</v>
      </c>
      <c r="H28" s="77">
        <v>41.24</v>
      </c>
      <c r="I28" s="103">
        <v>6</v>
      </c>
      <c r="J28" s="79"/>
      <c r="K28" s="79"/>
      <c r="L28" s="104">
        <v>58</v>
      </c>
      <c r="M28" s="106"/>
      <c r="N28" s="48"/>
      <c r="P28" s="75"/>
      <c r="Q28" s="17"/>
      <c r="R28" s="17"/>
      <c r="S28" s="67"/>
      <c r="T28" s="67"/>
      <c r="U28" s="67"/>
    </row>
    <row r="29" spans="1:21" ht="16.8" customHeight="1" x14ac:dyDescent="0.25">
      <c r="A29" s="42">
        <v>7</v>
      </c>
      <c r="B29" s="41"/>
      <c r="C29" s="41"/>
      <c r="D29" s="155" t="s">
        <v>78</v>
      </c>
      <c r="E29" s="101">
        <v>38173</v>
      </c>
      <c r="F29" s="102" t="s">
        <v>25</v>
      </c>
      <c r="G29" s="102" t="s">
        <v>65</v>
      </c>
      <c r="H29" s="77">
        <v>21.5</v>
      </c>
      <c r="I29" s="103">
        <v>8</v>
      </c>
      <c r="J29" s="79"/>
      <c r="K29" s="79"/>
      <c r="L29" s="104">
        <v>46</v>
      </c>
      <c r="M29" s="106"/>
      <c r="N29" s="48"/>
      <c r="P29" s="75"/>
      <c r="Q29" s="17"/>
      <c r="R29" s="17"/>
      <c r="S29" s="67"/>
      <c r="T29" s="67"/>
      <c r="U29" s="67"/>
    </row>
    <row r="30" spans="1:21" ht="16.8" customHeight="1" x14ac:dyDescent="0.25">
      <c r="A30" s="42">
        <v>8</v>
      </c>
      <c r="B30" s="41"/>
      <c r="C30" s="41"/>
      <c r="D30" s="100" t="s">
        <v>79</v>
      </c>
      <c r="E30" s="101">
        <v>36761</v>
      </c>
      <c r="F30" s="102" t="s">
        <v>25</v>
      </c>
      <c r="G30" s="102" t="s">
        <v>67</v>
      </c>
      <c r="H30" s="77">
        <v>29.16</v>
      </c>
      <c r="I30" s="103">
        <v>7</v>
      </c>
      <c r="J30" s="79"/>
      <c r="K30" s="79"/>
      <c r="L30" s="104">
        <v>42</v>
      </c>
      <c r="M30" s="106"/>
      <c r="N30" s="48"/>
      <c r="P30" s="75"/>
      <c r="Q30" s="17"/>
      <c r="R30" s="17"/>
      <c r="S30" s="67"/>
      <c r="T30" s="67"/>
      <c r="U30" s="67"/>
    </row>
    <row r="31" spans="1:21" ht="7.5" customHeight="1" thickBot="1" x14ac:dyDescent="0.35">
      <c r="A31" s="18"/>
      <c r="B31" s="19"/>
      <c r="C31" s="18"/>
      <c r="D31" s="20"/>
      <c r="E31" s="21"/>
      <c r="F31" s="22"/>
      <c r="G31" s="21"/>
      <c r="H31" s="60"/>
      <c r="I31" s="23"/>
      <c r="J31" s="23"/>
      <c r="K31" s="23"/>
      <c r="L31" s="60"/>
      <c r="M31" s="23"/>
      <c r="N31" s="23"/>
      <c r="P31" s="75"/>
      <c r="Q31" s="17"/>
      <c r="R31" s="17"/>
      <c r="S31" s="67"/>
      <c r="T31" s="67"/>
      <c r="U31" s="67"/>
    </row>
    <row r="32" spans="1:21" ht="15" thickTop="1" x14ac:dyDescent="0.25">
      <c r="A32" s="138" t="s">
        <v>2</v>
      </c>
      <c r="B32" s="139"/>
      <c r="C32" s="139"/>
      <c r="D32" s="139"/>
      <c r="E32" s="31"/>
      <c r="F32" s="31"/>
      <c r="G32" s="139" t="s">
        <v>3</v>
      </c>
      <c r="H32" s="139"/>
      <c r="I32" s="139"/>
      <c r="J32" s="139"/>
      <c r="K32" s="139"/>
      <c r="L32" s="139"/>
      <c r="M32" s="139"/>
      <c r="N32" s="140"/>
      <c r="P32" s="75"/>
      <c r="Q32" s="17"/>
      <c r="R32" s="17"/>
      <c r="S32" s="67"/>
      <c r="T32" s="67"/>
      <c r="U32" s="67"/>
    </row>
    <row r="33" spans="1:21" ht="14.4" x14ac:dyDescent="0.25">
      <c r="A33" s="33" t="s">
        <v>39</v>
      </c>
      <c r="B33" s="27"/>
      <c r="C33" s="43"/>
      <c r="D33" s="34"/>
      <c r="E33" s="3"/>
      <c r="F33" s="3"/>
      <c r="G33" s="24" t="s">
        <v>24</v>
      </c>
      <c r="H33" s="70" cm="1">
        <f t="array" ref="H33">SUM(1/COUNTIF(G23:G30,G23:G30))</f>
        <v>6</v>
      </c>
      <c r="I33" s="45"/>
      <c r="J33" s="81"/>
      <c r="K33" s="81"/>
      <c r="L33" s="61"/>
      <c r="M33" s="24" t="s">
        <v>22</v>
      </c>
      <c r="N33" s="85">
        <f>COUNTIF(F$21:F127,"ЗМС")</f>
        <v>0</v>
      </c>
      <c r="P33" s="75"/>
      <c r="Q33" s="17"/>
      <c r="R33" s="17"/>
      <c r="S33" s="67"/>
      <c r="T33" s="67"/>
      <c r="U33" s="67"/>
    </row>
    <row r="34" spans="1:21" ht="14.4" x14ac:dyDescent="0.25">
      <c r="A34" s="33" t="s">
        <v>40</v>
      </c>
      <c r="B34" s="27"/>
      <c r="C34" s="44"/>
      <c r="D34" s="34"/>
      <c r="E34" s="32"/>
      <c r="F34" s="32"/>
      <c r="G34" s="24" t="s">
        <v>17</v>
      </c>
      <c r="H34" s="69">
        <v>8</v>
      </c>
      <c r="I34" s="46"/>
      <c r="J34" s="82"/>
      <c r="K34" s="82"/>
      <c r="L34" s="62"/>
      <c r="M34" s="24" t="s">
        <v>15</v>
      </c>
      <c r="N34" s="85">
        <f>COUNTIF(F$21:F127,"МСМК")</f>
        <v>0</v>
      </c>
      <c r="P34" s="75"/>
      <c r="Q34" s="17"/>
      <c r="R34" s="17"/>
      <c r="S34" s="67"/>
      <c r="T34" s="67"/>
      <c r="U34" s="67"/>
    </row>
    <row r="35" spans="1:21" ht="14.4" x14ac:dyDescent="0.25">
      <c r="A35" s="33" t="s">
        <v>41</v>
      </c>
      <c r="B35" s="27"/>
      <c r="C35" s="27"/>
      <c r="D35" s="34"/>
      <c r="E35" s="32"/>
      <c r="F35" s="32"/>
      <c r="G35" s="24" t="s">
        <v>18</v>
      </c>
      <c r="H35" s="69">
        <v>8</v>
      </c>
      <c r="I35" s="46"/>
      <c r="J35" s="82"/>
      <c r="K35" s="82"/>
      <c r="L35" s="62"/>
      <c r="M35" s="24" t="s">
        <v>16</v>
      </c>
      <c r="N35" s="85">
        <f>COUNTIF(F$21:F48,"МС")</f>
        <v>1</v>
      </c>
      <c r="P35" s="75"/>
      <c r="Q35" s="17"/>
      <c r="R35" s="17"/>
      <c r="S35" s="67"/>
      <c r="T35" s="67"/>
      <c r="U35" s="67"/>
    </row>
    <row r="36" spans="1:21" ht="14.4" x14ac:dyDescent="0.25">
      <c r="A36" s="33" t="s">
        <v>42</v>
      </c>
      <c r="B36" s="27"/>
      <c r="C36" s="27"/>
      <c r="D36" s="34"/>
      <c r="E36" s="32"/>
      <c r="F36" s="32"/>
      <c r="G36" s="24" t="s">
        <v>19</v>
      </c>
      <c r="H36" s="69">
        <v>8</v>
      </c>
      <c r="I36" s="46"/>
      <c r="J36" s="82"/>
      <c r="K36" s="82"/>
      <c r="L36" s="62"/>
      <c r="M36" s="24" t="s">
        <v>23</v>
      </c>
      <c r="N36" s="85">
        <f>COUNTIF(F$20:F48,"КМС")</f>
        <v>1</v>
      </c>
      <c r="P36" s="75"/>
      <c r="Q36" s="17"/>
      <c r="R36" s="17"/>
      <c r="S36" s="67"/>
      <c r="T36" s="67"/>
      <c r="U36" s="67"/>
    </row>
    <row r="37" spans="1:21" ht="14.4" x14ac:dyDescent="0.25">
      <c r="A37" s="35"/>
      <c r="B37" s="27"/>
      <c r="C37" s="27"/>
      <c r="D37" s="34"/>
      <c r="G37" s="24" t="s">
        <v>20</v>
      </c>
      <c r="H37" s="69">
        <f>COUNTIF(A23:A30,"НФ")</f>
        <v>0</v>
      </c>
      <c r="I37" s="46"/>
      <c r="J37" s="82"/>
      <c r="K37" s="82"/>
      <c r="L37" s="62"/>
      <c r="M37" s="24" t="s">
        <v>25</v>
      </c>
      <c r="N37" s="85">
        <f>COUNTIF(F$23:F126,"1 СР")</f>
        <v>5</v>
      </c>
      <c r="P37" s="75"/>
      <c r="Q37" s="17"/>
      <c r="R37" s="17"/>
      <c r="S37" s="67"/>
      <c r="T37" s="67"/>
      <c r="U37" s="67"/>
    </row>
    <row r="38" spans="1:21" ht="14.4" x14ac:dyDescent="0.25">
      <c r="A38" s="36"/>
      <c r="B38" s="14"/>
      <c r="C38" s="13"/>
      <c r="D38" s="34"/>
      <c r="G38" s="24" t="s">
        <v>27</v>
      </c>
      <c r="H38" s="69">
        <f>COUNTIF(A23:A30,"ДСКВ")</f>
        <v>0</v>
      </c>
      <c r="I38" s="46"/>
      <c r="J38" s="82"/>
      <c r="K38" s="82"/>
      <c r="L38" s="62"/>
      <c r="M38" s="24" t="s">
        <v>34</v>
      </c>
      <c r="N38" s="85">
        <f>COUNTIF(F$23:F126,"2 СР")</f>
        <v>1</v>
      </c>
    </row>
    <row r="39" spans="1:21" ht="14.4" x14ac:dyDescent="0.25">
      <c r="A39" s="26"/>
      <c r="B39" s="27"/>
      <c r="C39" s="27"/>
      <c r="D39" s="34"/>
      <c r="E39" s="32"/>
      <c r="F39" s="32"/>
      <c r="G39" s="24" t="s">
        <v>21</v>
      </c>
      <c r="H39" s="69">
        <f>COUNTIF(A23:A30,"НС")</f>
        <v>0</v>
      </c>
      <c r="I39" s="47"/>
      <c r="J39" s="83"/>
      <c r="K39" s="83"/>
      <c r="L39" s="63"/>
      <c r="M39" s="24" t="s">
        <v>33</v>
      </c>
      <c r="N39" s="85">
        <f>COUNTIF(F$23:F126,"3 СР")</f>
        <v>0</v>
      </c>
    </row>
    <row r="40" spans="1:21" ht="5.25" customHeight="1" x14ac:dyDescent="0.25">
      <c r="A40" s="26"/>
      <c r="B40" s="27"/>
      <c r="C40" s="27"/>
      <c r="D40" s="27"/>
      <c r="E40" s="27"/>
      <c r="F40" s="27"/>
      <c r="G40" s="14"/>
      <c r="H40" s="28"/>
      <c r="I40" s="28"/>
      <c r="J40" s="28"/>
      <c r="K40" s="28"/>
      <c r="L40" s="28"/>
      <c r="M40" s="29"/>
      <c r="N40" s="25"/>
    </row>
    <row r="41" spans="1:21" ht="15.6" x14ac:dyDescent="0.25">
      <c r="A41" s="71"/>
      <c r="B41" s="72"/>
      <c r="C41" s="72"/>
      <c r="D41" s="141" t="s">
        <v>7</v>
      </c>
      <c r="E41" s="141"/>
      <c r="F41" s="141"/>
      <c r="G41" s="141" t="s">
        <v>32</v>
      </c>
      <c r="H41" s="141"/>
      <c r="I41" s="141"/>
      <c r="J41" s="88"/>
      <c r="K41" s="88"/>
      <c r="L41" s="141" t="str">
        <f>A19</f>
        <v>СУДЬЯ НА ФИНИШЕ:</v>
      </c>
      <c r="M41" s="141"/>
      <c r="N41" s="142"/>
    </row>
    <row r="42" spans="1:21" x14ac:dyDescent="0.25">
      <c r="A42" s="150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2"/>
    </row>
    <row r="43" spans="1:21" x14ac:dyDescent="0.25">
      <c r="A43" s="89"/>
      <c r="D43" s="90"/>
      <c r="E43" s="90"/>
      <c r="F43" s="90"/>
      <c r="G43" s="90"/>
      <c r="H43" s="58"/>
      <c r="I43" s="90"/>
      <c r="J43" s="90"/>
      <c r="K43" s="90"/>
      <c r="L43" s="58"/>
      <c r="M43" s="90"/>
      <c r="N43" s="91"/>
    </row>
    <row r="44" spans="1:21" x14ac:dyDescent="0.25">
      <c r="A44" s="89"/>
      <c r="D44" s="90"/>
      <c r="E44" s="90"/>
      <c r="F44" s="90"/>
      <c r="G44" s="90"/>
      <c r="H44" s="58"/>
      <c r="I44" s="90"/>
      <c r="J44" s="90"/>
      <c r="K44" s="90"/>
      <c r="L44" s="58"/>
      <c r="M44" s="90"/>
      <c r="N44" s="91"/>
    </row>
    <row r="45" spans="1:21" x14ac:dyDescent="0.25">
      <c r="A45" s="89"/>
      <c r="D45" s="90"/>
      <c r="E45" s="90"/>
      <c r="F45" s="90"/>
      <c r="G45" s="90"/>
      <c r="H45" s="58"/>
      <c r="I45" s="90"/>
      <c r="J45" s="90"/>
      <c r="K45" s="90"/>
      <c r="L45" s="58"/>
      <c r="M45" s="90"/>
      <c r="N45" s="91"/>
    </row>
    <row r="46" spans="1:21" x14ac:dyDescent="0.25">
      <c r="A46" s="89"/>
      <c r="D46" s="90"/>
      <c r="E46" s="90"/>
      <c r="F46" s="90"/>
      <c r="G46" s="90"/>
      <c r="H46" s="58"/>
      <c r="I46" s="90"/>
      <c r="J46" s="90"/>
      <c r="K46" s="90"/>
      <c r="L46" s="58"/>
      <c r="M46" s="90"/>
      <c r="N46" s="91"/>
    </row>
    <row r="47" spans="1:21" s="75" customFormat="1" ht="13.8" customHeight="1" thickBot="1" x14ac:dyDescent="0.3">
      <c r="A47" s="73"/>
      <c r="B47" s="74"/>
      <c r="C47" s="74"/>
      <c r="D47" s="153" t="str">
        <f>G17</f>
        <v xml:space="preserve">ХАРИН В.В. (ВК, г. Ижевск) </v>
      </c>
      <c r="E47" s="153"/>
      <c r="F47" s="153"/>
      <c r="G47" s="153" t="str">
        <f>G18</f>
        <v xml:space="preserve">ШАКЛЕИН В.А. (1К, г. Ижевск) </v>
      </c>
      <c r="H47" s="153"/>
      <c r="I47" s="153"/>
      <c r="J47" s="87"/>
      <c r="K47" s="87"/>
      <c r="L47" s="153" t="str">
        <f>G19</f>
        <v xml:space="preserve">МАЛАХОВ Р.А. (1К, г. Ижевск) </v>
      </c>
      <c r="M47" s="153"/>
      <c r="N47" s="154"/>
      <c r="S47" s="76"/>
      <c r="T47" s="76"/>
      <c r="U47" s="76"/>
    </row>
    <row r="48" spans="1:21" ht="14.4" thickTop="1" x14ac:dyDescent="0.25"/>
  </sheetData>
  <mergeCells count="38">
    <mergeCell ref="A42:E42"/>
    <mergeCell ref="F42:N42"/>
    <mergeCell ref="D47:F47"/>
    <mergeCell ref="G47:I47"/>
    <mergeCell ref="L47:N47"/>
    <mergeCell ref="L21:L22"/>
    <mergeCell ref="M21:M22"/>
    <mergeCell ref="A21:A22"/>
    <mergeCell ref="B21:B22"/>
    <mergeCell ref="C21:C22"/>
    <mergeCell ref="D21:D22"/>
    <mergeCell ref="E21:E22"/>
    <mergeCell ref="A32:D32"/>
    <mergeCell ref="G32:N32"/>
    <mergeCell ref="D41:F41"/>
    <mergeCell ref="G41:I41"/>
    <mergeCell ref="L41:N41"/>
    <mergeCell ref="N21:N22"/>
    <mergeCell ref="F21:F22"/>
    <mergeCell ref="G21:G22"/>
    <mergeCell ref="H21:I22"/>
    <mergeCell ref="A6:N6"/>
    <mergeCell ref="A12:N12"/>
    <mergeCell ref="A13:D13"/>
    <mergeCell ref="A14:D14"/>
    <mergeCell ref="A15:G15"/>
    <mergeCell ref="H15:N15"/>
    <mergeCell ref="A7:N7"/>
    <mergeCell ref="A8:N8"/>
    <mergeCell ref="A9:N9"/>
    <mergeCell ref="A10:N10"/>
    <mergeCell ref="A11:N11"/>
    <mergeCell ref="J21:K21"/>
    <mergeCell ref="A1:N1"/>
    <mergeCell ref="A2:N2"/>
    <mergeCell ref="A3:N3"/>
    <mergeCell ref="A4:N4"/>
    <mergeCell ref="A5:N5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9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185ED-004B-4495-B1BF-BC8DCB1E7B6E}">
  <sheetPr>
    <tabColor theme="3" tint="-0.249977111117893"/>
    <pageSetUpPr fitToPage="1"/>
  </sheetPr>
  <dimension ref="A1:U44"/>
  <sheetViews>
    <sheetView view="pageBreakPreview" topLeftCell="A10" zoomScale="60" zoomScaleNormal="60" workbookViewId="0">
      <selection activeCell="J14" sqref="J14"/>
    </sheetView>
  </sheetViews>
  <sheetFormatPr defaultColWidth="9.109375" defaultRowHeight="13.8" x14ac:dyDescent="0.25"/>
  <cols>
    <col min="1" max="1" width="7" style="1" customWidth="1"/>
    <col min="2" max="2" width="7.77734375" style="95" customWidth="1"/>
    <col min="3" max="3" width="12.109375" style="95" customWidth="1"/>
    <col min="4" max="4" width="21" style="1" bestFit="1" customWidth="1"/>
    <col min="5" max="5" width="11.77734375" style="1" customWidth="1"/>
    <col min="6" max="6" width="8.77734375" style="1" customWidth="1"/>
    <col min="7" max="7" width="27" style="1" customWidth="1"/>
    <col min="8" max="8" width="9.88671875" style="54" customWidth="1"/>
    <col min="9" max="11" width="9.88671875" style="1" customWidth="1"/>
    <col min="12" max="12" width="10.109375" style="54" customWidth="1"/>
    <col min="13" max="13" width="13.77734375" style="1" customWidth="1"/>
    <col min="14" max="14" width="13.109375" style="1" customWidth="1"/>
    <col min="15" max="15" width="9.109375" style="1"/>
    <col min="16" max="16" width="9.109375" style="1" customWidth="1"/>
    <col min="17" max="18" width="9.109375" style="1"/>
    <col min="19" max="21" width="9.109375" style="54"/>
    <col min="22" max="16384" width="9.109375" style="1"/>
  </cols>
  <sheetData>
    <row r="1" spans="1:21" customFormat="1" ht="19.95" customHeight="1" x14ac:dyDescent="0.25">
      <c r="A1" s="107" t="s">
        <v>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80"/>
      <c r="P1" s="78"/>
    </row>
    <row r="2" spans="1:21" customFormat="1" ht="19.95" customHeight="1" x14ac:dyDescent="0.25">
      <c r="A2" s="107" t="s">
        <v>50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80"/>
      <c r="P2" s="78"/>
    </row>
    <row r="3" spans="1:21" customFormat="1" ht="19.95" customHeight="1" x14ac:dyDescent="0.25">
      <c r="A3" s="107" t="s">
        <v>56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80"/>
      <c r="P3" s="78"/>
    </row>
    <row r="4" spans="1:21" ht="19.95" customHeight="1" x14ac:dyDescent="0.25">
      <c r="A4" s="107" t="s">
        <v>51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21" ht="19.95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Q5"/>
    </row>
    <row r="6" spans="1:21" s="2" customFormat="1" ht="19.95" customHeight="1" x14ac:dyDescent="0.25">
      <c r="A6" s="117" t="s">
        <v>70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S6" s="66"/>
      <c r="T6" s="66"/>
      <c r="U6" s="66"/>
    </row>
    <row r="7" spans="1:21" s="2" customFormat="1" ht="19.95" customHeight="1" x14ac:dyDescent="0.25">
      <c r="A7" s="130" t="s">
        <v>11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S7" s="66"/>
      <c r="T7" s="66"/>
      <c r="U7" s="66"/>
    </row>
    <row r="8" spans="1:21" s="2" customFormat="1" ht="19.95" customHeight="1" thickBot="1" x14ac:dyDescent="0.3">
      <c r="A8" s="131" t="s">
        <v>31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S8" s="66"/>
      <c r="T8" s="66"/>
      <c r="U8" s="66"/>
    </row>
    <row r="9" spans="1:21" ht="19.95" customHeight="1" thickTop="1" x14ac:dyDescent="0.25">
      <c r="A9" s="132" t="s">
        <v>29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4"/>
    </row>
    <row r="10" spans="1:21" ht="19.95" customHeight="1" x14ac:dyDescent="0.25">
      <c r="A10" s="135" t="s">
        <v>43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7"/>
    </row>
    <row r="11" spans="1:21" ht="19.95" customHeight="1" x14ac:dyDescent="0.25">
      <c r="A11" s="135" t="s">
        <v>85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7"/>
    </row>
    <row r="12" spans="1:21" ht="7.5" customHeight="1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</row>
    <row r="13" spans="1:21" ht="15.6" x14ac:dyDescent="0.25">
      <c r="A13" s="121" t="s">
        <v>52</v>
      </c>
      <c r="B13" s="122"/>
      <c r="C13" s="122"/>
      <c r="D13" s="122"/>
      <c r="E13" s="4"/>
      <c r="F13" s="4"/>
      <c r="G13" s="97" t="s">
        <v>37</v>
      </c>
      <c r="H13" s="55" t="s">
        <v>58</v>
      </c>
      <c r="I13" s="4"/>
      <c r="J13" s="4"/>
      <c r="K13" s="4"/>
      <c r="L13" s="55"/>
      <c r="M13" s="5"/>
      <c r="N13" s="52" t="s">
        <v>44</v>
      </c>
    </row>
    <row r="14" spans="1:21" ht="15.6" x14ac:dyDescent="0.25">
      <c r="A14" s="123" t="s">
        <v>57</v>
      </c>
      <c r="B14" s="124"/>
      <c r="C14" s="124"/>
      <c r="D14" s="124"/>
      <c r="E14" s="6"/>
      <c r="F14" s="6"/>
      <c r="G14" s="68" t="s">
        <v>38</v>
      </c>
      <c r="H14" s="56" t="s">
        <v>53</v>
      </c>
      <c r="I14" s="6"/>
      <c r="J14" s="6"/>
      <c r="K14" s="6"/>
      <c r="L14" s="56"/>
      <c r="M14" s="7"/>
      <c r="N14" s="53" t="s">
        <v>69</v>
      </c>
    </row>
    <row r="15" spans="1:21" ht="14.4" x14ac:dyDescent="0.25">
      <c r="A15" s="125" t="s">
        <v>6</v>
      </c>
      <c r="B15" s="126"/>
      <c r="C15" s="126"/>
      <c r="D15" s="126"/>
      <c r="E15" s="126"/>
      <c r="F15" s="126"/>
      <c r="G15" s="127"/>
      <c r="H15" s="128" t="s">
        <v>0</v>
      </c>
      <c r="I15" s="126"/>
      <c r="J15" s="126"/>
      <c r="K15" s="126"/>
      <c r="L15" s="126"/>
      <c r="M15" s="126"/>
      <c r="N15" s="129"/>
    </row>
    <row r="16" spans="1:21" ht="14.4" x14ac:dyDescent="0.25">
      <c r="A16" s="8" t="s">
        <v>12</v>
      </c>
      <c r="B16" s="9"/>
      <c r="C16" s="9"/>
      <c r="D16" s="10"/>
      <c r="E16" s="11"/>
      <c r="F16" s="10"/>
      <c r="G16" s="49"/>
      <c r="H16" s="98" t="s">
        <v>60</v>
      </c>
      <c r="I16" s="39"/>
      <c r="J16" s="39"/>
      <c r="K16" s="39"/>
      <c r="L16" s="39"/>
      <c r="M16" s="39"/>
      <c r="N16" s="99" t="s">
        <v>59</v>
      </c>
    </row>
    <row r="17" spans="1:21" ht="14.4" x14ac:dyDescent="0.25">
      <c r="A17" s="8" t="s">
        <v>13</v>
      </c>
      <c r="B17" s="9"/>
      <c r="C17" s="9"/>
      <c r="D17" s="12"/>
      <c r="E17" s="11"/>
      <c r="F17" s="10"/>
      <c r="G17" s="50" t="s">
        <v>64</v>
      </c>
      <c r="H17" s="64" t="s">
        <v>35</v>
      </c>
      <c r="I17" s="39"/>
      <c r="J17" s="39"/>
      <c r="K17" s="39"/>
      <c r="L17" s="57"/>
      <c r="M17" s="39"/>
      <c r="N17" s="51"/>
    </row>
    <row r="18" spans="1:21" ht="14.4" x14ac:dyDescent="0.25">
      <c r="A18" s="30" t="s">
        <v>14</v>
      </c>
      <c r="B18" s="9"/>
      <c r="C18" s="9"/>
      <c r="D18" s="12"/>
      <c r="E18" s="11"/>
      <c r="F18" s="10"/>
      <c r="G18" s="50" t="s">
        <v>63</v>
      </c>
      <c r="H18" s="64" t="s">
        <v>36</v>
      </c>
      <c r="I18" s="39"/>
      <c r="J18" s="39"/>
      <c r="K18" s="39"/>
      <c r="L18" s="57"/>
      <c r="M18" s="39"/>
      <c r="N18" s="51"/>
    </row>
    <row r="19" spans="1:21" ht="15" thickBot="1" x14ac:dyDescent="0.3">
      <c r="A19" s="8" t="s">
        <v>54</v>
      </c>
      <c r="B19" s="13"/>
      <c r="C19" s="13"/>
      <c r="D19" s="14"/>
      <c r="E19" s="14"/>
      <c r="F19" s="14"/>
      <c r="G19" s="50" t="s">
        <v>62</v>
      </c>
      <c r="H19" s="65"/>
      <c r="I19" s="40"/>
      <c r="J19" s="40"/>
      <c r="K19" s="40"/>
      <c r="L19" s="58"/>
      <c r="M19" s="37"/>
      <c r="N19" s="38"/>
    </row>
    <row r="20" spans="1:21" ht="7.5" customHeight="1" thickTop="1" thickBot="1" x14ac:dyDescent="0.3">
      <c r="A20" s="16"/>
      <c r="B20" s="15"/>
      <c r="C20" s="15"/>
      <c r="D20" s="16"/>
      <c r="E20" s="16"/>
      <c r="F20" s="16"/>
      <c r="G20" s="16"/>
      <c r="H20" s="59"/>
      <c r="I20" s="16"/>
      <c r="J20" s="16"/>
      <c r="K20" s="16"/>
      <c r="L20" s="59"/>
      <c r="M20" s="16"/>
      <c r="N20" s="16"/>
    </row>
    <row r="21" spans="1:21" s="17" customFormat="1" ht="20.25" customHeight="1" thickTop="1" x14ac:dyDescent="0.25">
      <c r="A21" s="148" t="s">
        <v>4</v>
      </c>
      <c r="B21" s="111" t="s">
        <v>8</v>
      </c>
      <c r="C21" s="111" t="s">
        <v>28</v>
      </c>
      <c r="D21" s="111" t="s">
        <v>1</v>
      </c>
      <c r="E21" s="111" t="s">
        <v>26</v>
      </c>
      <c r="F21" s="111" t="s">
        <v>5</v>
      </c>
      <c r="G21" s="111" t="s">
        <v>9</v>
      </c>
      <c r="H21" s="113" t="s">
        <v>46</v>
      </c>
      <c r="I21" s="114"/>
      <c r="J21" s="143" t="s">
        <v>47</v>
      </c>
      <c r="K21" s="143"/>
      <c r="L21" s="144" t="s">
        <v>45</v>
      </c>
      <c r="M21" s="146" t="s">
        <v>30</v>
      </c>
      <c r="N21" s="109" t="s">
        <v>10</v>
      </c>
      <c r="P21" s="75"/>
      <c r="S21" s="67"/>
      <c r="T21" s="67"/>
      <c r="U21" s="67"/>
    </row>
    <row r="22" spans="1:21" s="17" customFormat="1" ht="17.25" customHeight="1" x14ac:dyDescent="0.25">
      <c r="A22" s="149"/>
      <c r="B22" s="112"/>
      <c r="C22" s="112"/>
      <c r="D22" s="112"/>
      <c r="E22" s="112"/>
      <c r="F22" s="112"/>
      <c r="G22" s="112"/>
      <c r="H22" s="115"/>
      <c r="I22" s="116"/>
      <c r="J22" s="84" t="s">
        <v>48</v>
      </c>
      <c r="K22" s="84" t="s">
        <v>49</v>
      </c>
      <c r="L22" s="145"/>
      <c r="M22" s="147"/>
      <c r="N22" s="110"/>
      <c r="P22" s="75"/>
      <c r="S22" s="67"/>
      <c r="T22" s="67"/>
      <c r="U22" s="67"/>
    </row>
    <row r="23" spans="1:21" ht="16.8" customHeight="1" x14ac:dyDescent="0.25">
      <c r="A23" s="42">
        <v>1</v>
      </c>
      <c r="B23" s="41"/>
      <c r="C23" s="41"/>
      <c r="D23" s="100" t="s">
        <v>84</v>
      </c>
      <c r="E23" s="101">
        <v>38844</v>
      </c>
      <c r="F23" s="102" t="s">
        <v>25</v>
      </c>
      <c r="G23" s="102" t="s">
        <v>61</v>
      </c>
      <c r="H23" s="77">
        <v>60.25</v>
      </c>
      <c r="I23" s="103">
        <v>1</v>
      </c>
      <c r="J23" s="79"/>
      <c r="K23" s="79"/>
      <c r="L23" s="104">
        <v>64</v>
      </c>
      <c r="M23" s="105" t="s">
        <v>16</v>
      </c>
      <c r="N23" s="48"/>
      <c r="P23" s="75"/>
      <c r="Q23" s="17"/>
      <c r="R23" s="17"/>
      <c r="S23" s="67"/>
      <c r="T23" s="67"/>
      <c r="U23" s="67"/>
    </row>
    <row r="24" spans="1:21" ht="16.8" customHeight="1" x14ac:dyDescent="0.25">
      <c r="A24" s="42">
        <v>2</v>
      </c>
      <c r="B24" s="41"/>
      <c r="C24" s="41"/>
      <c r="D24" s="100" t="s">
        <v>81</v>
      </c>
      <c r="E24" s="101">
        <v>38593</v>
      </c>
      <c r="F24" s="102" t="s">
        <v>25</v>
      </c>
      <c r="G24" s="102" t="s">
        <v>61</v>
      </c>
      <c r="H24" s="77">
        <v>60</v>
      </c>
      <c r="I24" s="103">
        <v>2</v>
      </c>
      <c r="J24" s="79"/>
      <c r="K24" s="79"/>
      <c r="L24" s="104">
        <v>57</v>
      </c>
      <c r="M24" s="105" t="s">
        <v>23</v>
      </c>
      <c r="N24" s="48"/>
      <c r="P24" s="75"/>
      <c r="Q24" s="17"/>
      <c r="R24" s="17"/>
      <c r="S24" s="67"/>
      <c r="T24" s="67"/>
      <c r="U24" s="67"/>
    </row>
    <row r="25" spans="1:21" ht="16.8" customHeight="1" x14ac:dyDescent="0.25">
      <c r="A25" s="42">
        <v>3</v>
      </c>
      <c r="B25" s="41"/>
      <c r="C25" s="41"/>
      <c r="D25" s="100" t="s">
        <v>82</v>
      </c>
      <c r="E25" s="101">
        <v>39020</v>
      </c>
      <c r="F25" s="102" t="s">
        <v>33</v>
      </c>
      <c r="G25" s="102" t="s">
        <v>61</v>
      </c>
      <c r="H25" s="77">
        <v>54.91</v>
      </c>
      <c r="I25" s="103">
        <v>3</v>
      </c>
      <c r="J25" s="79"/>
      <c r="K25" s="79"/>
      <c r="L25" s="104">
        <v>54</v>
      </c>
      <c r="M25" s="105" t="s">
        <v>23</v>
      </c>
      <c r="N25" s="48"/>
      <c r="P25" s="75"/>
      <c r="Q25" s="17"/>
      <c r="R25" s="17"/>
      <c r="S25" s="67"/>
      <c r="T25" s="67"/>
      <c r="U25" s="67"/>
    </row>
    <row r="26" spans="1:21" ht="16.8" customHeight="1" x14ac:dyDescent="0.25">
      <c r="A26" s="42">
        <v>4</v>
      </c>
      <c r="B26" s="41"/>
      <c r="C26" s="41"/>
      <c r="D26" s="100" t="s">
        <v>83</v>
      </c>
      <c r="E26" s="101">
        <v>38946</v>
      </c>
      <c r="F26" s="102" t="s">
        <v>25</v>
      </c>
      <c r="G26" s="102" t="s">
        <v>61</v>
      </c>
      <c r="H26" s="77">
        <v>51.33</v>
      </c>
      <c r="I26" s="103">
        <v>4</v>
      </c>
      <c r="J26" s="79"/>
      <c r="K26" s="79"/>
      <c r="L26" s="104">
        <v>32.5</v>
      </c>
      <c r="M26" s="105">
        <v>1</v>
      </c>
      <c r="N26" s="48"/>
      <c r="P26" s="75"/>
      <c r="Q26" s="17"/>
      <c r="R26" s="17"/>
      <c r="S26" s="67"/>
      <c r="T26" s="67"/>
      <c r="U26" s="67"/>
    </row>
    <row r="27" spans="1:21" ht="7.5" customHeight="1" thickBot="1" x14ac:dyDescent="0.35">
      <c r="A27" s="18"/>
      <c r="B27" s="19"/>
      <c r="C27" s="18"/>
      <c r="D27" s="20"/>
      <c r="E27" s="21"/>
      <c r="F27" s="22"/>
      <c r="G27" s="21"/>
      <c r="H27" s="60"/>
      <c r="I27" s="23"/>
      <c r="J27" s="23"/>
      <c r="K27" s="23"/>
      <c r="L27" s="60"/>
      <c r="M27" s="23"/>
      <c r="N27" s="23"/>
      <c r="P27" s="75"/>
      <c r="Q27" s="17"/>
      <c r="R27" s="17"/>
      <c r="S27" s="67"/>
      <c r="T27" s="67"/>
      <c r="U27" s="67"/>
    </row>
    <row r="28" spans="1:21" ht="15" thickTop="1" x14ac:dyDescent="0.25">
      <c r="A28" s="138" t="s">
        <v>2</v>
      </c>
      <c r="B28" s="139"/>
      <c r="C28" s="139"/>
      <c r="D28" s="139"/>
      <c r="E28" s="31"/>
      <c r="F28" s="31"/>
      <c r="G28" s="139" t="s">
        <v>3</v>
      </c>
      <c r="H28" s="139"/>
      <c r="I28" s="139"/>
      <c r="J28" s="139"/>
      <c r="K28" s="139"/>
      <c r="L28" s="139"/>
      <c r="M28" s="139"/>
      <c r="N28" s="140"/>
      <c r="P28" s="75"/>
      <c r="Q28" s="17"/>
      <c r="R28" s="17"/>
      <c r="S28" s="67"/>
      <c r="T28" s="67"/>
      <c r="U28" s="67"/>
    </row>
    <row r="29" spans="1:21" ht="14.4" x14ac:dyDescent="0.25">
      <c r="A29" s="33" t="s">
        <v>39</v>
      </c>
      <c r="B29" s="27"/>
      <c r="C29" s="43"/>
      <c r="D29" s="34"/>
      <c r="E29" s="3"/>
      <c r="F29" s="3"/>
      <c r="G29" s="24" t="s">
        <v>24</v>
      </c>
      <c r="H29" s="70" cm="1">
        <f t="array" ref="H29">SUM(1/COUNTIF(G23:G26,G23:G26))</f>
        <v>1</v>
      </c>
      <c r="I29" s="45"/>
      <c r="J29" s="81"/>
      <c r="K29" s="81"/>
      <c r="L29" s="61"/>
      <c r="M29" s="24" t="s">
        <v>22</v>
      </c>
      <c r="N29" s="85">
        <f>COUNTIF(F$21:F123,"ЗМС")</f>
        <v>0</v>
      </c>
      <c r="P29" s="75"/>
      <c r="Q29" s="17"/>
      <c r="R29" s="17"/>
      <c r="S29" s="67"/>
      <c r="T29" s="67"/>
      <c r="U29" s="67"/>
    </row>
    <row r="30" spans="1:21" ht="14.4" x14ac:dyDescent="0.25">
      <c r="A30" s="33" t="s">
        <v>40</v>
      </c>
      <c r="B30" s="27"/>
      <c r="C30" s="44"/>
      <c r="D30" s="34"/>
      <c r="E30" s="32"/>
      <c r="F30" s="32"/>
      <c r="G30" s="24" t="s">
        <v>17</v>
      </c>
      <c r="H30" s="69">
        <v>4</v>
      </c>
      <c r="I30" s="46"/>
      <c r="J30" s="82"/>
      <c r="K30" s="82"/>
      <c r="L30" s="62"/>
      <c r="M30" s="24" t="s">
        <v>15</v>
      </c>
      <c r="N30" s="85">
        <f>COUNTIF(F$21:F123,"МСМК")</f>
        <v>0</v>
      </c>
      <c r="P30" s="75"/>
      <c r="Q30" s="17"/>
      <c r="R30" s="17"/>
      <c r="S30" s="67"/>
      <c r="T30" s="67"/>
      <c r="U30" s="67"/>
    </row>
    <row r="31" spans="1:21" ht="14.4" x14ac:dyDescent="0.25">
      <c r="A31" s="33" t="s">
        <v>41</v>
      </c>
      <c r="B31" s="27"/>
      <c r="C31" s="27"/>
      <c r="D31" s="34"/>
      <c r="E31" s="32"/>
      <c r="F31" s="32"/>
      <c r="G31" s="24" t="s">
        <v>18</v>
      </c>
      <c r="H31" s="69">
        <v>4</v>
      </c>
      <c r="I31" s="46"/>
      <c r="J31" s="82"/>
      <c r="K31" s="82"/>
      <c r="L31" s="62"/>
      <c r="M31" s="24" t="s">
        <v>16</v>
      </c>
      <c r="N31" s="85">
        <f>COUNTIF(F$21:F44,"МС")</f>
        <v>0</v>
      </c>
      <c r="P31" s="75"/>
      <c r="Q31" s="17"/>
      <c r="R31" s="17"/>
      <c r="S31" s="67"/>
      <c r="T31" s="67"/>
      <c r="U31" s="67"/>
    </row>
    <row r="32" spans="1:21" ht="14.4" x14ac:dyDescent="0.25">
      <c r="A32" s="33" t="s">
        <v>42</v>
      </c>
      <c r="B32" s="27"/>
      <c r="C32" s="27"/>
      <c r="D32" s="34"/>
      <c r="E32" s="32"/>
      <c r="F32" s="32"/>
      <c r="G32" s="24" t="s">
        <v>19</v>
      </c>
      <c r="H32" s="69">
        <v>4</v>
      </c>
      <c r="I32" s="46"/>
      <c r="J32" s="82"/>
      <c r="K32" s="82"/>
      <c r="L32" s="62"/>
      <c r="M32" s="24" t="s">
        <v>23</v>
      </c>
      <c r="N32" s="85">
        <f>COUNTIF(F$20:F44,"КМС")</f>
        <v>0</v>
      </c>
      <c r="P32" s="75"/>
      <c r="Q32" s="17"/>
      <c r="R32" s="17"/>
      <c r="S32" s="67"/>
      <c r="T32" s="67"/>
      <c r="U32" s="67"/>
    </row>
    <row r="33" spans="1:21" ht="14.4" x14ac:dyDescent="0.25">
      <c r="A33" s="35"/>
      <c r="B33" s="27"/>
      <c r="C33" s="27"/>
      <c r="D33" s="34"/>
      <c r="G33" s="24" t="s">
        <v>20</v>
      </c>
      <c r="H33" s="69">
        <f>COUNTIF(A23:A26,"НФ")</f>
        <v>0</v>
      </c>
      <c r="I33" s="46"/>
      <c r="J33" s="82"/>
      <c r="K33" s="82"/>
      <c r="L33" s="62"/>
      <c r="M33" s="24" t="s">
        <v>25</v>
      </c>
      <c r="N33" s="85">
        <f>COUNTIF(F$23:F122,"1 СР")</f>
        <v>3</v>
      </c>
      <c r="P33" s="75"/>
      <c r="Q33" s="17"/>
      <c r="R33" s="17"/>
      <c r="S33" s="67"/>
      <c r="T33" s="67"/>
      <c r="U33" s="67"/>
    </row>
    <row r="34" spans="1:21" ht="14.4" x14ac:dyDescent="0.25">
      <c r="A34" s="36"/>
      <c r="B34" s="14"/>
      <c r="C34" s="13"/>
      <c r="D34" s="34"/>
      <c r="G34" s="24" t="s">
        <v>27</v>
      </c>
      <c r="H34" s="69">
        <f>COUNTIF(A23:A26,"ДСКВ")</f>
        <v>0</v>
      </c>
      <c r="I34" s="46"/>
      <c r="J34" s="82"/>
      <c r="K34" s="82"/>
      <c r="L34" s="62"/>
      <c r="M34" s="24" t="s">
        <v>34</v>
      </c>
      <c r="N34" s="85">
        <f>COUNTIF(F$23:F122,"2 СР")</f>
        <v>0</v>
      </c>
    </row>
    <row r="35" spans="1:21" ht="14.4" x14ac:dyDescent="0.25">
      <c r="A35" s="26"/>
      <c r="B35" s="27"/>
      <c r="C35" s="27"/>
      <c r="D35" s="34"/>
      <c r="E35" s="32"/>
      <c r="F35" s="32"/>
      <c r="G35" s="24" t="s">
        <v>21</v>
      </c>
      <c r="H35" s="69">
        <f>COUNTIF(A23:A26,"НС")</f>
        <v>0</v>
      </c>
      <c r="I35" s="47"/>
      <c r="J35" s="83"/>
      <c r="K35" s="83"/>
      <c r="L35" s="63"/>
      <c r="M35" s="24" t="s">
        <v>33</v>
      </c>
      <c r="N35" s="85">
        <f>COUNTIF(F$23:F122,"3 СР")</f>
        <v>1</v>
      </c>
    </row>
    <row r="36" spans="1:21" ht="5.25" customHeight="1" x14ac:dyDescent="0.25">
      <c r="A36" s="26"/>
      <c r="B36" s="27"/>
      <c r="C36" s="27"/>
      <c r="D36" s="27"/>
      <c r="E36" s="27"/>
      <c r="F36" s="27"/>
      <c r="G36" s="14"/>
      <c r="H36" s="28"/>
      <c r="I36" s="28"/>
      <c r="J36" s="28"/>
      <c r="K36" s="28"/>
      <c r="L36" s="28"/>
      <c r="M36" s="29"/>
      <c r="N36" s="25"/>
    </row>
    <row r="37" spans="1:21" ht="15.6" x14ac:dyDescent="0.25">
      <c r="A37" s="71"/>
      <c r="B37" s="72"/>
      <c r="C37" s="72"/>
      <c r="D37" s="141" t="s">
        <v>7</v>
      </c>
      <c r="E37" s="141"/>
      <c r="F37" s="141"/>
      <c r="G37" s="141" t="s">
        <v>32</v>
      </c>
      <c r="H37" s="141"/>
      <c r="I37" s="141"/>
      <c r="J37" s="93"/>
      <c r="K37" s="93"/>
      <c r="L37" s="141" t="str">
        <f>A19</f>
        <v>СУДЬЯ НА ФИНИШЕ:</v>
      </c>
      <c r="M37" s="141"/>
      <c r="N37" s="142"/>
    </row>
    <row r="38" spans="1:21" x14ac:dyDescent="0.25">
      <c r="A38" s="150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2"/>
    </row>
    <row r="39" spans="1:21" x14ac:dyDescent="0.25">
      <c r="A39" s="94"/>
      <c r="D39" s="95"/>
      <c r="E39" s="95"/>
      <c r="F39" s="95"/>
      <c r="G39" s="95"/>
      <c r="H39" s="58"/>
      <c r="I39" s="95"/>
      <c r="J39" s="95"/>
      <c r="K39" s="95"/>
      <c r="L39" s="58"/>
      <c r="M39" s="95"/>
      <c r="N39" s="96"/>
    </row>
    <row r="40" spans="1:21" x14ac:dyDescent="0.25">
      <c r="A40" s="94"/>
      <c r="D40" s="95"/>
      <c r="E40" s="95"/>
      <c r="F40" s="95"/>
      <c r="G40" s="95"/>
      <c r="H40" s="58"/>
      <c r="I40" s="95"/>
      <c r="J40" s="95"/>
      <c r="K40" s="95"/>
      <c r="L40" s="58"/>
      <c r="M40" s="95"/>
      <c r="N40" s="96"/>
    </row>
    <row r="41" spans="1:21" x14ac:dyDescent="0.25">
      <c r="A41" s="94"/>
      <c r="D41" s="95"/>
      <c r="E41" s="95"/>
      <c r="F41" s="95"/>
      <c r="G41" s="95"/>
      <c r="H41" s="58"/>
      <c r="I41" s="95"/>
      <c r="J41" s="95"/>
      <c r="K41" s="95"/>
      <c r="L41" s="58"/>
      <c r="M41" s="95"/>
      <c r="N41" s="96"/>
    </row>
    <row r="42" spans="1:21" x14ac:dyDescent="0.25">
      <c r="A42" s="94"/>
      <c r="D42" s="95"/>
      <c r="E42" s="95"/>
      <c r="F42" s="95"/>
      <c r="G42" s="95"/>
      <c r="H42" s="58"/>
      <c r="I42" s="95"/>
      <c r="J42" s="95"/>
      <c r="K42" s="95"/>
      <c r="L42" s="58"/>
      <c r="M42" s="95"/>
      <c r="N42" s="96"/>
    </row>
    <row r="43" spans="1:21" s="75" customFormat="1" ht="13.8" customHeight="1" thickBot="1" x14ac:dyDescent="0.3">
      <c r="A43" s="73"/>
      <c r="B43" s="74"/>
      <c r="C43" s="74"/>
      <c r="D43" s="153" t="str">
        <f>G17</f>
        <v xml:space="preserve">ХАРИН В.В. (ВК, г. Ижевск) </v>
      </c>
      <c r="E43" s="153"/>
      <c r="F43" s="153"/>
      <c r="G43" s="153" t="str">
        <f>G18</f>
        <v xml:space="preserve">ШАКЛЕИН В.А. (1К, г. Ижевск) </v>
      </c>
      <c r="H43" s="153"/>
      <c r="I43" s="153"/>
      <c r="J43" s="92"/>
      <c r="K43" s="92"/>
      <c r="L43" s="153" t="str">
        <f>G19</f>
        <v xml:space="preserve">МАЛАХОВ Р.А. (1К, г. Ижевск) </v>
      </c>
      <c r="M43" s="153"/>
      <c r="N43" s="154"/>
      <c r="S43" s="76"/>
      <c r="T43" s="76"/>
      <c r="U43" s="76"/>
    </row>
    <row r="44" spans="1:21" ht="14.4" thickTop="1" x14ac:dyDescent="0.25"/>
  </sheetData>
  <mergeCells count="38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N21:N22"/>
    <mergeCell ref="A13:D13"/>
    <mergeCell ref="A14:D14"/>
    <mergeCell ref="A15:G15"/>
    <mergeCell ref="H15:N15"/>
    <mergeCell ref="A21:A22"/>
    <mergeCell ref="B21:B22"/>
    <mergeCell ref="C21:C22"/>
    <mergeCell ref="D21:D22"/>
    <mergeCell ref="E21:E22"/>
    <mergeCell ref="F21:F22"/>
    <mergeCell ref="G21:G22"/>
    <mergeCell ref="H21:I22"/>
    <mergeCell ref="J21:K21"/>
    <mergeCell ref="L21:L22"/>
    <mergeCell ref="M21:M22"/>
    <mergeCell ref="D43:F43"/>
    <mergeCell ref="G43:I43"/>
    <mergeCell ref="L43:N43"/>
    <mergeCell ref="A28:D28"/>
    <mergeCell ref="G28:N28"/>
    <mergeCell ref="D37:F37"/>
    <mergeCell ref="G37:I37"/>
    <mergeCell ref="L37:N37"/>
    <mergeCell ref="A38:E38"/>
    <mergeCell ref="F38:N38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9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Мужчины</vt:lpstr>
      <vt:lpstr>Юниоры</vt:lpstr>
      <vt:lpstr>Мужчины!Заголовки_для_печати</vt:lpstr>
      <vt:lpstr>Юниоры!Заголовки_для_печати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Андрей Андриянов</cp:lastModifiedBy>
  <cp:lastPrinted>2023-09-13T10:26:01Z</cp:lastPrinted>
  <dcterms:created xsi:type="dcterms:W3CDTF">1996-10-08T23:32:33Z</dcterms:created>
  <dcterms:modified xsi:type="dcterms:W3CDTF">2023-10-19T10:18:00Z</dcterms:modified>
</cp:coreProperties>
</file>