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5682D097-27E4-44FF-A2F2-7AA819BF279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мнг г" sheetId="14" r:id="rId1"/>
  </sheets>
  <definedNames>
    <definedName name="_xlnm.Print_Titles" localSheetId="0">'мнг г'!$21:$22</definedName>
    <definedName name="_xlnm.Print_Area" localSheetId="0">'мнг г'!$A$1:$U$82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4" l="1"/>
  <c r="R23" i="14"/>
  <c r="R24" i="14"/>
  <c r="R25" i="14"/>
  <c r="T25" i="14" s="1"/>
  <c r="R26" i="14"/>
  <c r="T26" i="14" s="1"/>
  <c r="R27" i="14"/>
  <c r="T27" i="14" s="1"/>
  <c r="R28" i="14"/>
  <c r="T28" i="14" s="1"/>
  <c r="R29" i="14"/>
  <c r="R30" i="14"/>
  <c r="T30" i="14" s="1"/>
  <c r="R31" i="14"/>
  <c r="R32" i="14"/>
  <c r="T32" i="14" s="1"/>
  <c r="R33" i="14"/>
  <c r="T33" i="14" s="1"/>
  <c r="R34" i="14"/>
  <c r="T34" i="14" s="1"/>
  <c r="R35" i="14"/>
  <c r="R36" i="14"/>
  <c r="R37" i="14"/>
  <c r="T37" i="14" s="1"/>
  <c r="R38" i="14"/>
  <c r="T38" i="14" s="1"/>
  <c r="R39" i="14"/>
  <c r="T39" i="14" s="1"/>
  <c r="R40" i="14"/>
  <c r="T40" i="14" s="1"/>
  <c r="R41" i="14"/>
  <c r="T41" i="14" s="1"/>
  <c r="R42" i="14"/>
  <c r="T42" i="14" s="1"/>
  <c r="R43" i="14"/>
  <c r="T43" i="14" s="1"/>
  <c r="R44" i="14"/>
  <c r="R45" i="14"/>
  <c r="T45" i="14" s="1"/>
  <c r="R46" i="14"/>
  <c r="T46" i="14" s="1"/>
  <c r="R47" i="14"/>
  <c r="T47" i="14" s="1"/>
  <c r="R48" i="14"/>
  <c r="R49" i="14"/>
  <c r="T49" i="14" s="1"/>
  <c r="R50" i="14"/>
  <c r="T50" i="14" s="1"/>
  <c r="R51" i="14"/>
  <c r="T51" i="14" s="1"/>
  <c r="R52" i="14"/>
  <c r="T52" i="14" s="1"/>
  <c r="R53" i="14"/>
  <c r="T53" i="14" s="1"/>
  <c r="R54" i="14"/>
  <c r="T54" i="14" s="1"/>
  <c r="R55" i="14"/>
  <c r="R56" i="14"/>
  <c r="T56" i="14" s="1"/>
  <c r="R57" i="14"/>
  <c r="T57" i="14" s="1"/>
  <c r="R58" i="14"/>
  <c r="T58" i="14" s="1"/>
  <c r="R59" i="14"/>
  <c r="T59" i="14" s="1"/>
  <c r="R60" i="14"/>
  <c r="R61" i="14"/>
  <c r="T61" i="14" s="1"/>
  <c r="R62" i="14"/>
  <c r="T62" i="14" s="1"/>
  <c r="R63" i="14"/>
  <c r="T63" i="14" s="1"/>
  <c r="R64" i="14"/>
  <c r="T64" i="14" s="1"/>
  <c r="R82" i="14"/>
  <c r="A82" i="14"/>
  <c r="F82" i="14"/>
  <c r="S50" i="14" l="1"/>
  <c r="S48" i="14"/>
  <c r="S45" i="14"/>
  <c r="S31" i="14"/>
  <c r="S52" i="14"/>
  <c r="S25" i="14"/>
  <c r="S49" i="14"/>
  <c r="S47" i="14"/>
  <c r="S32" i="14"/>
  <c r="S55" i="14"/>
  <c r="S43" i="14"/>
  <c r="S53" i="14"/>
  <c r="S29" i="14"/>
  <c r="S60" i="14"/>
  <c r="S44" i="14"/>
  <c r="S36" i="14"/>
  <c r="S51" i="14"/>
  <c r="S24" i="14"/>
  <c r="S64" i="14"/>
  <c r="S42" i="14"/>
  <c r="S35" i="14"/>
  <c r="S63" i="14"/>
  <c r="S61" i="14"/>
  <c r="T60" i="14"/>
  <c r="S59" i="14"/>
  <c r="S58" i="14"/>
  <c r="S57" i="14"/>
  <c r="S56" i="14"/>
  <c r="T55" i="14"/>
  <c r="T48" i="14"/>
  <c r="T44" i="14"/>
  <c r="S41" i="14"/>
  <c r="S40" i="14"/>
  <c r="S39" i="14"/>
  <c r="S37" i="14"/>
  <c r="T36" i="14"/>
  <c r="T35" i="14"/>
  <c r="S34" i="14"/>
  <c r="S33" i="14"/>
  <c r="T31" i="14"/>
  <c r="S30" i="14"/>
  <c r="T29" i="14"/>
  <c r="S28" i="14"/>
  <c r="S26" i="14"/>
  <c r="T24" i="14"/>
  <c r="S27" i="14"/>
  <c r="S62" i="14"/>
  <c r="S54" i="14"/>
  <c r="S46" i="14"/>
  <c r="S38" i="14"/>
  <c r="U74" i="14"/>
  <c r="U73" i="14"/>
  <c r="U72" i="14"/>
  <c r="U71" i="14"/>
  <c r="U70" i="14"/>
  <c r="U69" i="14"/>
  <c r="U68" i="14"/>
  <c r="H75" i="14"/>
  <c r="H74" i="14"/>
  <c r="H73" i="14"/>
  <c r="H72" i="14"/>
  <c r="H71" i="14"/>
  <c r="H70" i="14" l="1"/>
  <c r="H69" i="14" s="1"/>
</calcChain>
</file>

<file path=xl/sharedStrings.xml><?xml version="1.0" encoding="utf-8"?>
<sst xmlns="http://schemas.openxmlformats.org/spreadsheetml/2006/main" count="200" uniqueCount="119">
  <si>
    <t>ИНФОРМАЦИЯ О ЖЮРИ И ГСК СОРЕВНОВАНИЙ:</t>
  </si>
  <si>
    <t>ТЕХНИЧЕСКИЙ ДЕЛЕГАТ ФВСР:</t>
  </si>
  <si>
    <t>НОМЕР</t>
  </si>
  <si>
    <t>ФАМИЛИЯ ИМЯ</t>
  </si>
  <si>
    <t>МС</t>
  </si>
  <si>
    <t>КМС</t>
  </si>
  <si>
    <t>ГЛАВНЫЙ СУДЬЯ</t>
  </si>
  <si>
    <t>ТЕХНИЧЕСКИЕ ДАННЫЕ ТРАССЫ:</t>
  </si>
  <si>
    <t>МЕСТО</t>
  </si>
  <si>
    <t>ПРИМЕЧАНИЕ</t>
  </si>
  <si>
    <t>ТЕРРИТОРИАЛЬНАЯ ПРИНАДЛЕЖНОСТЬ</t>
  </si>
  <si>
    <t>РЕЗУЛЬТАТ</t>
  </si>
  <si>
    <t>ОТСТАВАНИЕ</t>
  </si>
  <si>
    <t>ГЛАВНЫЙ СУДЬЯ:</t>
  </si>
  <si>
    <t>ГЛАВНЫЙ СЕКРЕТАРЬ:</t>
  </si>
  <si>
    <t>СУДЬЯ НА ФИНИШЕ:</t>
  </si>
  <si>
    <t>ГЛАВНЫЙ СЕКРЕТАРЬ</t>
  </si>
  <si>
    <t>Министерство спорта Российской Федерации</t>
  </si>
  <si>
    <t>Федерация велосипедного спорта России</t>
  </si>
  <si>
    <t>Самарская область</t>
  </si>
  <si>
    <t>по велосипедному спорту</t>
  </si>
  <si>
    <t>КОД UCI</t>
  </si>
  <si>
    <t>РАЗРЯД,
ЗВАНИЕ</t>
  </si>
  <si>
    <t>СКОРОСТЬ км/ч</t>
  </si>
  <si>
    <t>ПОГОДНЫЕ УСЛОВИЯ</t>
  </si>
  <si>
    <t>СТАТИСТИКА ГОНКИ</t>
  </si>
  <si>
    <t>СУДЬЯ НА ФИНИШЕ</t>
  </si>
  <si>
    <t>ИТОГОВЫЙ ПРОТОКОЛ</t>
  </si>
  <si>
    <t>НАЧАЛО ГОНКИ:</t>
  </si>
  <si>
    <t>ОКОНЧАНИЕ ГОНКИ:</t>
  </si>
  <si>
    <t>1 этап</t>
  </si>
  <si>
    <t>2 этап</t>
  </si>
  <si>
    <t>3 этап</t>
  </si>
  <si>
    <t>Температура:</t>
  </si>
  <si>
    <t>Влажность:</t>
  </si>
  <si>
    <t>Осадки:</t>
  </si>
  <si>
    <t>Ветер:</t>
  </si>
  <si>
    <t>МСМК</t>
  </si>
  <si>
    <t>№ ВРВС: 0080671811Я</t>
  </si>
  <si>
    <t>ДЛИНА ДИСТАНЦИИ / ЭТАПОВ:</t>
  </si>
  <si>
    <t>НАЗВАНИЕ ТРАССЫ / РЕГ. НОМЕР:</t>
  </si>
  <si>
    <t>МАКСИМАЛЬНЫЙ ПЕРЕПАД (HD):</t>
  </si>
  <si>
    <t>СУММА ПЕРЕПАДОВ (ТС):</t>
  </si>
  <si>
    <t>РЕЗУЛЬТАТ И МЕСТО НА ЭТАПАХ</t>
  </si>
  <si>
    <t>ДАТА РОЖД.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</si>
  <si>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</si>
  <si>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</si>
  <si>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</si>
  <si>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</si>
  <si>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</si>
  <si>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</si>
  <si>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</si>
  <si>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</si>
  <si>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</si>
  <si>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1 СР</t>
  </si>
  <si>
    <t>2 СР</t>
  </si>
  <si>
    <t>3 СР</t>
  </si>
  <si>
    <t>Шоссе - многодневная гонка</t>
  </si>
  <si>
    <t>5</t>
  </si>
  <si>
    <t>4 этап</t>
  </si>
  <si>
    <t>5 этап</t>
  </si>
  <si>
    <t>ВСЕРОССИЙСКИЕ СОРЕВНОВАНИЯ</t>
  </si>
  <si>
    <t>Министерство физической культуры и спорта Краснодарского края</t>
  </si>
  <si>
    <t>Федерация велосипедного спорта Кубани</t>
  </si>
  <si>
    <t>Юноши 15-16 лет</t>
  </si>
  <si>
    <r>
      <t xml:space="preserve"> МЕСТО ПРОВЕДЕНИЯ:</t>
    </r>
    <r>
      <rPr>
        <sz val="11"/>
        <rFont val="Calibri"/>
        <family val="2"/>
        <charset val="204"/>
      </rPr>
      <t xml:space="preserve"> ст. Брюховецкая</t>
    </r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</si>
  <si>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16-20 сентября 2023 года</t>
    </r>
  </si>
  <si>
    <t>№ ЕКП 2023: 31337</t>
  </si>
  <si>
    <t>Ежов В.Н. (ВК, Краснодарский край)</t>
  </si>
  <si>
    <t>Захарова А.В. (2К, Краснодарский край)</t>
  </si>
  <si>
    <t>Бородавкин С.В. (1К, Краснодарский край)</t>
  </si>
  <si>
    <t>БЛОХИН Кирилл</t>
  </si>
  <si>
    <t>г. Санкт-Петербург</t>
  </si>
  <si>
    <t>ГРЕЧИШКИН Вадим</t>
  </si>
  <si>
    <t>СВИЛОВСКИЙ Данил</t>
  </si>
  <si>
    <t>БОЛДЫРЕВ Матвей</t>
  </si>
  <si>
    <t>ЯКОВЛЕВ Матвей</t>
  </si>
  <si>
    <t>ПОПОВ Марк</t>
  </si>
  <si>
    <t>ГОНЧАРОВ Александр</t>
  </si>
  <si>
    <t>СВИЛОВСКИЙ Денис</t>
  </si>
  <si>
    <t>АЗИЗА Али</t>
  </si>
  <si>
    <t>ПАВЛОВСКИЙ Дмитрий</t>
  </si>
  <si>
    <t>ДЕМИРЧЯН Артак</t>
  </si>
  <si>
    <t>НОВОЛОДСКИЙ Ростислав</t>
  </si>
  <si>
    <t>КЛИШОВ Николай</t>
  </si>
  <si>
    <t>СКОРНЯКОВ Борис</t>
  </si>
  <si>
    <t>КРУГЛОВ Сергей</t>
  </si>
  <si>
    <t>ВЕШНЯКОВ Даниил</t>
  </si>
  <si>
    <t>СТАРОСТИН Никита</t>
  </si>
  <si>
    <t>СМИРНОВ Андрей</t>
  </si>
  <si>
    <t>ЯЦИНА Артем</t>
  </si>
  <si>
    <t>ЖАРИКОВ Максим</t>
  </si>
  <si>
    <t>Ростовская область</t>
  </si>
  <si>
    <t>КЛЮЕВ Артем</t>
  </si>
  <si>
    <t>Иркутская область</t>
  </si>
  <si>
    <t>ГУСАКОВ Максим</t>
  </si>
  <si>
    <t>Краснодарский край</t>
  </si>
  <si>
    <t>ДОРОГИНИН Игнат</t>
  </si>
  <si>
    <t>ЦАПЕНКО Родин</t>
  </si>
  <si>
    <t>МИТЬКОВ Дмитрий</t>
  </si>
  <si>
    <t>ГАММЕРШМИДТ Антон</t>
  </si>
  <si>
    <t>ДРАНИШНИКОВ Арсений</t>
  </si>
  <si>
    <t>СУБЕЕВ Марат</t>
  </si>
  <si>
    <t>МАНАЕНКОВ Илья</t>
  </si>
  <si>
    <t>ЕПИШОВ Илья</t>
  </si>
  <si>
    <t>ЛЕУСЕНКО Виталий</t>
  </si>
  <si>
    <t>ОСИПОВ Данил</t>
  </si>
  <si>
    <t>КУЗНЕЦОВ Даниил</t>
  </si>
  <si>
    <t>ДОНЧЕНКО Александр</t>
  </si>
  <si>
    <t>УЛЬБАЕВ Денис</t>
  </si>
  <si>
    <t>ШЕВЯКОВ Игнат</t>
  </si>
  <si>
    <t>ПОРЫСЕВ Егор</t>
  </si>
  <si>
    <t>СОЛОДОВНИКОВ Владислав</t>
  </si>
  <si>
    <t>КОЛМЫКОВ Вадим</t>
  </si>
  <si>
    <t>СУТЕМЬЕВ Захар</t>
  </si>
  <si>
    <t>ГАЛКИН Данил</t>
  </si>
  <si>
    <t>АЗИМОВ Руслан</t>
  </si>
  <si>
    <t>НФ</t>
  </si>
  <si>
    <t>СОРОЧАЙКИН Назар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</si>
</sst>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&quot; км&quot;"/>
    <numFmt numFmtId="165" formatCode="yyyy"/>
    <numFmt numFmtId="167" formatCode="0.000"/>
    <numFmt numFmtId="168" formatCode="h:mm:ss.00"/>
    <numFmt numFmtId="170" formatCode="dd\.mm\.yyyy;@"/>
    <numFmt numFmtId="172" formatCode="hh:mm:ss"/>
    <numFmt numFmtId="173" formatCode="hh:mm:ss.00"/>
  </numFmts>
  <fonts count="4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79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" fillId="0" borderId="0"/>
    <xf numFmtId="0" fontId="4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4">
    <xf numFmtId="0" fontId="0" fillId="0" borderId="0" xfId="0">
      <alignment vertical="top" wrapText="1"/>
    </xf>
    <xf numFmtId="0" fontId="27" fillId="0" borderId="0" xfId="44" applyFont="1" applyAlignment="1">
      <alignment vertical="center"/>
    </xf>
    <xf numFmtId="0" fontId="29" fillId="0" borderId="0" xfId="44" applyFont="1" applyAlignment="1">
      <alignment vertical="center"/>
    </xf>
    <xf numFmtId="0" fontId="33" fillId="0" borderId="18" xfId="44" applyFont="1" applyBorder="1" applyAlignment="1">
      <alignment vertical="center"/>
    </xf>
    <xf numFmtId="0" fontId="26" fillId="0" borderId="19" xfId="44" applyFont="1" applyBorder="1" applyAlignment="1">
      <alignment horizontal="center" vertical="center"/>
    </xf>
    <xf numFmtId="0" fontId="22" fillId="0" borderId="19" xfId="44" applyBorder="1"/>
    <xf numFmtId="0" fontId="26" fillId="0" borderId="19" xfId="44" applyFont="1" applyBorder="1" applyAlignment="1">
      <alignment vertical="center"/>
    </xf>
    <xf numFmtId="0" fontId="26" fillId="0" borderId="19" xfId="44" applyFont="1" applyBorder="1" applyAlignment="1">
      <alignment horizontal="right" vertical="center"/>
    </xf>
    <xf numFmtId="0" fontId="36" fillId="0" borderId="20" xfId="44" applyFont="1" applyBorder="1" applyAlignment="1">
      <alignment horizontal="right" vertical="center"/>
    </xf>
    <xf numFmtId="0" fontId="35" fillId="0" borderId="21" xfId="44" applyFont="1" applyBorder="1" applyAlignment="1">
      <alignment horizontal="left" vertical="center"/>
    </xf>
    <xf numFmtId="0" fontId="26" fillId="0" borderId="22" xfId="44" applyFont="1" applyBorder="1" applyAlignment="1">
      <alignment horizontal="center" vertical="center"/>
    </xf>
    <xf numFmtId="0" fontId="26" fillId="0" borderId="22" xfId="44" applyFont="1" applyBorder="1" applyAlignment="1">
      <alignment vertical="center"/>
    </xf>
    <xf numFmtId="0" fontId="26" fillId="0" borderId="22" xfId="44" applyFont="1" applyBorder="1" applyAlignment="1">
      <alignment horizontal="right" vertical="center"/>
    </xf>
    <xf numFmtId="0" fontId="27" fillId="0" borderId="16" xfId="44" applyFont="1" applyBorder="1" applyAlignment="1">
      <alignment vertical="center"/>
    </xf>
    <xf numFmtId="0" fontId="27" fillId="0" borderId="0" xfId="44" applyFont="1" applyAlignment="1">
      <alignment horizontal="center" vertical="center"/>
    </xf>
    <xf numFmtId="0" fontId="35" fillId="0" borderId="24" xfId="44" applyFont="1" applyBorder="1" applyAlignment="1">
      <alignment vertical="center"/>
    </xf>
    <xf numFmtId="0" fontId="35" fillId="0" borderId="11" xfId="44" applyFont="1" applyBorder="1" applyAlignment="1">
      <alignment horizontal="center" vertical="center"/>
    </xf>
    <xf numFmtId="0" fontId="35" fillId="0" borderId="11" xfId="44" applyFont="1" applyBorder="1" applyAlignment="1">
      <alignment vertical="center"/>
    </xf>
    <xf numFmtId="0" fontId="26" fillId="0" borderId="11" xfId="44" applyFont="1" applyBorder="1" applyAlignment="1">
      <alignment vertical="center"/>
    </xf>
    <xf numFmtId="0" fontId="26" fillId="0" borderId="11" xfId="44" applyFont="1" applyBorder="1" applyAlignment="1">
      <alignment horizontal="right" vertical="center"/>
    </xf>
    <xf numFmtId="0" fontId="35" fillId="0" borderId="10" xfId="44" applyFont="1" applyBorder="1" applyAlignment="1">
      <alignment horizontal="left" vertical="center"/>
    </xf>
    <xf numFmtId="164" fontId="26" fillId="0" borderId="25" xfId="44" applyNumberFormat="1" applyFont="1" applyBorder="1" applyAlignment="1">
      <alignment horizontal="right" vertical="center"/>
    </xf>
    <xf numFmtId="0" fontId="27" fillId="0" borderId="11" xfId="44" applyFont="1" applyBorder="1" applyAlignment="1">
      <alignment vertical="center"/>
    </xf>
    <xf numFmtId="0" fontId="26" fillId="0" borderId="12" xfId="44" applyFont="1" applyBorder="1" applyAlignment="1">
      <alignment horizontal="right" vertical="center"/>
    </xf>
    <xf numFmtId="0" fontId="27" fillId="0" borderId="17" xfId="44" applyFont="1" applyBorder="1" applyAlignment="1">
      <alignment vertical="center"/>
    </xf>
    <xf numFmtId="0" fontId="37" fillId="0" borderId="0" xfId="44" applyFont="1" applyAlignment="1">
      <alignment vertical="center"/>
    </xf>
    <xf numFmtId="0" fontId="32" fillId="0" borderId="26" xfId="44" applyFont="1" applyBorder="1" applyAlignment="1">
      <alignment horizontal="center" vertical="center" wrapText="1"/>
    </xf>
    <xf numFmtId="0" fontId="38" fillId="0" borderId="27" xfId="44" applyFont="1" applyBorder="1" applyAlignment="1">
      <alignment horizontal="center" vertical="center"/>
    </xf>
    <xf numFmtId="0" fontId="39" fillId="0" borderId="27" xfId="45" applyFont="1" applyBorder="1" applyAlignment="1">
      <alignment vertical="center" wrapText="1"/>
    </xf>
    <xf numFmtId="165" fontId="38" fillId="0" borderId="27" xfId="44" applyNumberFormat="1" applyFont="1" applyBorder="1" applyAlignment="1">
      <alignment horizontal="center" vertical="center" wrapText="1"/>
    </xf>
    <xf numFmtId="0" fontId="41" fillId="0" borderId="0" xfId="44" applyFont="1" applyAlignment="1">
      <alignment vertical="center"/>
    </xf>
    <xf numFmtId="0" fontId="38" fillId="0" borderId="28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2" xfId="44" applyFont="1" applyBorder="1" applyAlignment="1">
      <alignment vertical="center"/>
    </xf>
    <xf numFmtId="0" fontId="27" fillId="0" borderId="19" xfId="44" applyFont="1" applyBorder="1" applyAlignment="1">
      <alignment vertical="center"/>
    </xf>
    <xf numFmtId="0" fontId="26" fillId="0" borderId="11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0" borderId="23" xfId="44" applyFont="1" applyBorder="1" applyAlignment="1">
      <alignment horizontal="right" vertical="center"/>
    </xf>
    <xf numFmtId="0" fontId="27" fillId="0" borderId="19" xfId="44" applyFont="1" applyBorder="1" applyAlignment="1">
      <alignment horizontal="center" vertical="center"/>
    </xf>
    <xf numFmtId="0" fontId="38" fillId="0" borderId="0" xfId="44" applyFont="1" applyAlignment="1">
      <alignment horizontal="center" vertical="center"/>
    </xf>
    <xf numFmtId="168" fontId="27" fillId="0" borderId="0" xfId="44" applyNumberFormat="1" applyFont="1" applyAlignment="1">
      <alignment horizontal="center" vertical="center"/>
    </xf>
    <xf numFmtId="0" fontId="35" fillId="0" borderId="19" xfId="44" applyFont="1" applyBorder="1" applyAlignment="1">
      <alignment horizontal="right" vertical="center"/>
    </xf>
    <xf numFmtId="0" fontId="35" fillId="0" borderId="22" xfId="44" applyFont="1" applyBorder="1" applyAlignment="1">
      <alignment horizontal="right" vertical="center"/>
    </xf>
    <xf numFmtId="0" fontId="35" fillId="0" borderId="11" xfId="44" applyFont="1" applyBorder="1" applyAlignment="1">
      <alignment horizontal="left" vertical="center"/>
    </xf>
    <xf numFmtId="49" fontId="26" fillId="0" borderId="25" xfId="44" applyNumberFormat="1" applyFont="1" applyBorder="1" applyAlignment="1">
      <alignment horizontal="right" vertical="center"/>
    </xf>
    <xf numFmtId="0" fontId="38" fillId="0" borderId="16" xfId="44" applyFont="1" applyBorder="1" applyAlignment="1">
      <alignment horizontal="center" vertical="center"/>
    </xf>
    <xf numFmtId="0" fontId="36" fillId="0" borderId="0" xfId="44" applyFont="1" applyAlignment="1">
      <alignment horizontal="left" vertical="center" wrapText="1"/>
    </xf>
    <xf numFmtId="0" fontId="40" fillId="0" borderId="0" xfId="46" applyFont="1" applyAlignment="1">
      <alignment horizontal="center" vertical="center" wrapText="1"/>
    </xf>
    <xf numFmtId="165" fontId="38" fillId="0" borderId="0" xfId="44" applyNumberFormat="1" applyFont="1" applyAlignment="1">
      <alignment horizontal="left" vertical="center" wrapText="1"/>
    </xf>
    <xf numFmtId="0" fontId="44" fillId="0" borderId="0" xfId="44" applyFont="1" applyAlignment="1">
      <alignment vertical="center" wrapText="1"/>
    </xf>
    <xf numFmtId="0" fontId="44" fillId="0" borderId="17" xfId="44" applyFont="1" applyBorder="1" applyAlignment="1">
      <alignment vertical="center" wrapText="1"/>
    </xf>
    <xf numFmtId="0" fontId="35" fillId="33" borderId="33" xfId="0" applyFont="1" applyFill="1" applyBorder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6" fillId="0" borderId="22" xfId="0" applyFont="1" applyBorder="1" applyAlignment="1">
      <alignment vertical="center"/>
    </xf>
    <xf numFmtId="49" fontId="26" fillId="0" borderId="22" xfId="0" applyNumberFormat="1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vertical="center"/>
    </xf>
    <xf numFmtId="49" fontId="26" fillId="0" borderId="12" xfId="0" applyNumberFormat="1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2" fontId="26" fillId="0" borderId="35" xfId="0" applyNumberFormat="1" applyFont="1" applyBorder="1" applyAlignment="1">
      <alignment vertical="center"/>
    </xf>
    <xf numFmtId="0" fontId="32" fillId="0" borderId="16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5" fillId="0" borderId="29" xfId="44" applyFont="1" applyBorder="1" applyAlignment="1">
      <alignment vertical="center"/>
    </xf>
    <xf numFmtId="0" fontId="26" fillId="0" borderId="30" xfId="44" applyFont="1" applyBorder="1" applyAlignment="1">
      <alignment horizontal="center" vertical="center"/>
    </xf>
    <xf numFmtId="0" fontId="26" fillId="0" borderId="30" xfId="44" applyFont="1" applyBorder="1" applyAlignment="1">
      <alignment horizontal="right" vertical="center"/>
    </xf>
    <xf numFmtId="0" fontId="27" fillId="0" borderId="30" xfId="44" applyFont="1" applyBorder="1" applyAlignment="1">
      <alignment vertical="center"/>
    </xf>
    <xf numFmtId="0" fontId="35" fillId="0" borderId="36" xfId="44" applyFont="1" applyBorder="1" applyAlignment="1">
      <alignment horizontal="left" vertical="center"/>
    </xf>
    <xf numFmtId="0" fontId="35" fillId="0" borderId="30" xfId="44" applyFont="1" applyBorder="1" applyAlignment="1">
      <alignment horizontal="left" vertical="center"/>
    </xf>
    <xf numFmtId="49" fontId="26" fillId="0" borderId="31" xfId="44" applyNumberFormat="1" applyFont="1" applyBorder="1" applyAlignment="1">
      <alignment horizontal="right" vertical="center"/>
    </xf>
    <xf numFmtId="49" fontId="26" fillId="0" borderId="19" xfId="44" applyNumberFormat="1" applyFont="1" applyBorder="1" applyAlignment="1">
      <alignment horizontal="center" vertical="center"/>
    </xf>
    <xf numFmtId="49" fontId="26" fillId="0" borderId="0" xfId="44" applyNumberFormat="1" applyFont="1" applyBorder="1" applyAlignment="1">
      <alignment horizontal="center" vertical="center"/>
    </xf>
    <xf numFmtId="0" fontId="27" fillId="0" borderId="0" xfId="44" applyFont="1" applyBorder="1" applyAlignment="1">
      <alignment vertical="center"/>
    </xf>
    <xf numFmtId="49" fontId="26" fillId="0" borderId="22" xfId="44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left" vertical="center"/>
    </xf>
    <xf numFmtId="2" fontId="27" fillId="0" borderId="1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38" fillId="0" borderId="30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167" fontId="38" fillId="0" borderId="27" xfId="0" applyNumberFormat="1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0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40" fillId="0" borderId="27" xfId="46" applyFont="1" applyBorder="1" applyAlignment="1">
      <alignment horizontal="center" vertical="center" wrapText="1"/>
    </xf>
    <xf numFmtId="0" fontId="23" fillId="33" borderId="38" xfId="43" applyFont="1" applyFill="1" applyBorder="1" applyAlignment="1">
      <alignment horizontal="center" vertical="center" wrapText="1"/>
    </xf>
    <xf numFmtId="0" fontId="23" fillId="33" borderId="27" xfId="43" applyFont="1" applyFill="1" applyBorder="1" applyAlignment="1">
      <alignment horizontal="center" vertical="center" wrapText="1"/>
    </xf>
    <xf numFmtId="0" fontId="35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28" fillId="0" borderId="0" xfId="44" applyFont="1" applyAlignment="1">
      <alignment horizontal="center" vertical="center"/>
    </xf>
    <xf numFmtId="0" fontId="29" fillId="0" borderId="0" xfId="44" applyFont="1" applyAlignment="1">
      <alignment horizontal="center" vertical="center"/>
    </xf>
    <xf numFmtId="0" fontId="26" fillId="0" borderId="0" xfId="44" applyFont="1" applyAlignment="1">
      <alignment horizontal="center" vertical="center"/>
    </xf>
    <xf numFmtId="0" fontId="35" fillId="33" borderId="24" xfId="44" applyFont="1" applyFill="1" applyBorder="1" applyAlignment="1">
      <alignment horizontal="center" vertical="center"/>
    </xf>
    <xf numFmtId="0" fontId="35" fillId="33" borderId="11" xfId="44" applyFont="1" applyFill="1" applyBorder="1" applyAlignment="1">
      <alignment horizontal="center" vertical="center"/>
    </xf>
    <xf numFmtId="0" fontId="35" fillId="33" borderId="12" xfId="44" applyFont="1" applyFill="1" applyBorder="1" applyAlignment="1">
      <alignment horizontal="center" vertical="center"/>
    </xf>
    <xf numFmtId="0" fontId="35" fillId="33" borderId="10" xfId="44" applyFont="1" applyFill="1" applyBorder="1" applyAlignment="1">
      <alignment horizontal="center" vertical="center"/>
    </xf>
    <xf numFmtId="0" fontId="35" fillId="33" borderId="25" xfId="44" applyFont="1" applyFill="1" applyBorder="1" applyAlignment="1">
      <alignment horizontal="center" vertical="center"/>
    </xf>
    <xf numFmtId="0" fontId="23" fillId="33" borderId="37" xfId="44" applyFont="1" applyFill="1" applyBorder="1" applyAlignment="1">
      <alignment horizontal="center" vertical="center"/>
    </xf>
    <xf numFmtId="0" fontId="23" fillId="33" borderId="26" xfId="44" applyFont="1" applyFill="1" applyBorder="1" applyAlignment="1">
      <alignment horizontal="center" vertical="center"/>
    </xf>
    <xf numFmtId="0" fontId="30" fillId="0" borderId="0" xfId="44" applyFont="1" applyAlignment="1">
      <alignment horizontal="center" vertical="center"/>
    </xf>
    <xf numFmtId="0" fontId="31" fillId="0" borderId="13" xfId="44" applyFont="1" applyBorder="1" applyAlignment="1">
      <alignment horizontal="center" vertical="center"/>
    </xf>
    <xf numFmtId="0" fontId="31" fillId="0" borderId="14" xfId="44" applyFont="1" applyBorder="1" applyAlignment="1">
      <alignment horizontal="center" vertical="center"/>
    </xf>
    <xf numFmtId="0" fontId="31" fillId="0" borderId="15" xfId="44" applyFont="1" applyBorder="1" applyAlignment="1">
      <alignment horizontal="center" vertical="center"/>
    </xf>
    <xf numFmtId="0" fontId="32" fillId="0" borderId="16" xfId="44" applyFont="1" applyBorder="1" applyAlignment="1">
      <alignment horizontal="center" vertical="center"/>
    </xf>
    <xf numFmtId="0" fontId="32" fillId="0" borderId="0" xfId="44" applyFont="1" applyBorder="1" applyAlignment="1">
      <alignment horizontal="center" vertical="center"/>
    </xf>
    <xf numFmtId="0" fontId="32" fillId="0" borderId="17" xfId="44" applyFont="1" applyBorder="1" applyAlignment="1">
      <alignment horizontal="center" vertical="center"/>
    </xf>
    <xf numFmtId="0" fontId="23" fillId="33" borderId="39" xfId="44" applyFont="1" applyFill="1" applyBorder="1" applyAlignment="1">
      <alignment horizontal="center" vertical="center" wrapText="1"/>
    </xf>
    <xf numFmtId="0" fontId="23" fillId="33" borderId="28" xfId="44" applyFont="1" applyFill="1" applyBorder="1" applyAlignment="1">
      <alignment horizontal="center" vertical="center" wrapText="1"/>
    </xf>
    <xf numFmtId="0" fontId="23" fillId="33" borderId="40" xfId="43" applyFont="1" applyFill="1" applyBorder="1" applyAlignment="1">
      <alignment horizontal="center" vertical="center" wrapText="1"/>
    </xf>
    <xf numFmtId="0" fontId="23" fillId="33" borderId="33" xfId="43" applyFont="1" applyFill="1" applyBorder="1" applyAlignment="1">
      <alignment horizontal="center" vertical="center" wrapText="1"/>
    </xf>
    <xf numFmtId="0" fontId="23" fillId="33" borderId="41" xfId="43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/>
    </xf>
    <xf numFmtId="0" fontId="38" fillId="0" borderId="29" xfId="44" applyFont="1" applyBorder="1" applyAlignment="1">
      <alignment horizontal="center" vertical="center"/>
    </xf>
    <xf numFmtId="0" fontId="38" fillId="0" borderId="30" xfId="44" applyFont="1" applyBorder="1" applyAlignment="1">
      <alignment horizontal="center" vertical="center"/>
    </xf>
    <xf numFmtId="0" fontId="38" fillId="0" borderId="31" xfId="44" applyFont="1" applyBorder="1" applyAlignment="1">
      <alignment horizontal="center" vertical="center"/>
    </xf>
    <xf numFmtId="0" fontId="27" fillId="0" borderId="16" xfId="44" applyFont="1" applyBorder="1" applyAlignment="1">
      <alignment horizontal="center" vertical="center"/>
    </xf>
    <xf numFmtId="0" fontId="27" fillId="0" borderId="0" xfId="44" applyFont="1" applyAlignment="1">
      <alignment horizontal="center" vertical="center"/>
    </xf>
    <xf numFmtId="0" fontId="27" fillId="0" borderId="17" xfId="44" applyFont="1" applyBorder="1" applyAlignment="1">
      <alignment horizontal="center" vertical="center"/>
    </xf>
    <xf numFmtId="0" fontId="27" fillId="0" borderId="21" xfId="44" applyFont="1" applyBorder="1" applyAlignment="1">
      <alignment horizontal="center" vertical="center"/>
    </xf>
    <xf numFmtId="0" fontId="27" fillId="0" borderId="22" xfId="44" applyFont="1" applyBorder="1" applyAlignment="1">
      <alignment horizontal="center" vertical="center"/>
    </xf>
    <xf numFmtId="0" fontId="27" fillId="0" borderId="23" xfId="44" applyFont="1" applyBorder="1" applyAlignment="1">
      <alignment horizontal="center" vertical="center"/>
    </xf>
    <xf numFmtId="0" fontId="27" fillId="0" borderId="18" xfId="44" applyFont="1" applyBorder="1" applyAlignment="1">
      <alignment horizontal="center" vertical="center"/>
    </xf>
    <xf numFmtId="0" fontId="27" fillId="0" borderId="19" xfId="44" applyFont="1" applyBorder="1" applyAlignment="1">
      <alignment horizontal="center" vertical="center"/>
    </xf>
    <xf numFmtId="0" fontId="27" fillId="0" borderId="20" xfId="44" applyFont="1" applyBorder="1" applyAlignment="1">
      <alignment horizontal="center" vertical="center"/>
    </xf>
    <xf numFmtId="0" fontId="36" fillId="33" borderId="24" xfId="44" applyFont="1" applyFill="1" applyBorder="1" applyAlignment="1">
      <alignment horizontal="center" vertical="center"/>
    </xf>
    <xf numFmtId="0" fontId="36" fillId="33" borderId="11" xfId="44" applyFont="1" applyFill="1" applyBorder="1" applyAlignment="1">
      <alignment horizontal="center" vertical="center"/>
    </xf>
    <xf numFmtId="0" fontId="36" fillId="33" borderId="25" xfId="44" applyFont="1" applyFill="1" applyBorder="1" applyAlignment="1">
      <alignment horizontal="center" vertical="center"/>
    </xf>
    <xf numFmtId="170" fontId="40" fillId="0" borderId="27" xfId="46" applyNumberFormat="1" applyFont="1" applyBorder="1" applyAlignment="1">
      <alignment horizontal="center" vertical="center" wrapText="1"/>
    </xf>
    <xf numFmtId="0" fontId="32" fillId="0" borderId="42" xfId="44" applyFont="1" applyBorder="1" applyAlignment="1">
      <alignment horizontal="center" vertical="center" wrapText="1"/>
    </xf>
    <xf numFmtId="0" fontId="38" fillId="0" borderId="43" xfId="44" applyFont="1" applyBorder="1" applyAlignment="1">
      <alignment horizontal="center" vertical="center"/>
    </xf>
    <xf numFmtId="0" fontId="39" fillId="0" borderId="43" xfId="45" applyFont="1" applyBorder="1" applyAlignment="1">
      <alignment vertical="center" wrapText="1"/>
    </xf>
    <xf numFmtId="170" fontId="40" fillId="0" borderId="43" xfId="46" applyNumberFormat="1" applyFont="1" applyBorder="1" applyAlignment="1">
      <alignment horizontal="center" vertical="center" wrapText="1"/>
    </xf>
    <xf numFmtId="165" fontId="38" fillId="0" borderId="43" xfId="44" applyNumberFormat="1" applyFont="1" applyBorder="1" applyAlignment="1">
      <alignment horizontal="center" vertical="center" wrapText="1"/>
    </xf>
    <xf numFmtId="0" fontId="40" fillId="0" borderId="43" xfId="46" applyFont="1" applyBorder="1" applyAlignment="1">
      <alignment horizontal="center" vertical="center" wrapText="1"/>
    </xf>
    <xf numFmtId="167" fontId="38" fillId="0" borderId="43" xfId="0" applyNumberFormat="1" applyFont="1" applyBorder="1" applyAlignment="1">
      <alignment horizontal="center" vertical="center"/>
    </xf>
    <xf numFmtId="0" fontId="38" fillId="0" borderId="44" xfId="44" applyFont="1" applyBorder="1" applyAlignment="1">
      <alignment horizontal="center" vertical="center"/>
    </xf>
    <xf numFmtId="172" fontId="38" fillId="0" borderId="27" xfId="44" applyNumberFormat="1" applyFont="1" applyBorder="1" applyAlignment="1">
      <alignment horizontal="center" vertical="center"/>
    </xf>
    <xf numFmtId="172" fontId="38" fillId="0" borderId="43" xfId="44" applyNumberFormat="1" applyFont="1" applyBorder="1" applyAlignment="1">
      <alignment horizontal="center" vertical="center"/>
    </xf>
    <xf numFmtId="172" fontId="44" fillId="0" borderId="0" xfId="44" applyNumberFormat="1" applyFont="1" applyAlignment="1">
      <alignment vertical="center" wrapText="1"/>
    </xf>
    <xf numFmtId="173" fontId="38" fillId="0" borderId="27" xfId="44" applyNumberFormat="1" applyFont="1" applyBorder="1" applyAlignment="1">
      <alignment horizontal="center" vertical="center"/>
    </xf>
    <xf numFmtId="173" fontId="38" fillId="0" borderId="43" xfId="44" applyNumberFormat="1" applyFont="1" applyBorder="1" applyAlignment="1">
      <alignment horizontal="center" vertical="center"/>
    </xf>
  </cellXfs>
  <cellStyles count="179">
    <cellStyle name="20% — акцент1" xfId="19" builtinId="30" customBuiltin="1"/>
    <cellStyle name="20% - Акцент1 2" xfId="47" xr:uid="{00000000-0005-0000-0000-000001000000}"/>
    <cellStyle name="20% - Акцент1 2 2" xfId="116" xr:uid="{00000000-0005-0000-0000-000002000000}"/>
    <cellStyle name="20% - Акцент1 3" xfId="48" xr:uid="{00000000-0005-0000-0000-000003000000}"/>
    <cellStyle name="20% - Акцент1 3 2" xfId="117" xr:uid="{00000000-0005-0000-0000-000004000000}"/>
    <cellStyle name="20% - Акцент1 4" xfId="88" xr:uid="{00000000-0005-0000-0000-000005000000}"/>
    <cellStyle name="20% - Акцент1 4 2" xfId="153" xr:uid="{00000000-0005-0000-0000-000006000000}"/>
    <cellStyle name="20% - Акцент1 5" xfId="102" xr:uid="{00000000-0005-0000-0000-000007000000}"/>
    <cellStyle name="20% - Акцент1 6" xfId="167" xr:uid="{00000000-0005-0000-0000-000008000000}"/>
    <cellStyle name="20% — акцент2" xfId="23" builtinId="34" customBuiltin="1"/>
    <cellStyle name="20% - Акцент2 2" xfId="49" xr:uid="{00000000-0005-0000-0000-00000A000000}"/>
    <cellStyle name="20% - Акцент2 2 2" xfId="118" xr:uid="{00000000-0005-0000-0000-00000B000000}"/>
    <cellStyle name="20% - Акцент2 3" xfId="50" xr:uid="{00000000-0005-0000-0000-00000C000000}"/>
    <cellStyle name="20% - Акцент2 3 2" xfId="119" xr:uid="{00000000-0005-0000-0000-00000D000000}"/>
    <cellStyle name="20% - Акцент2 4" xfId="90" xr:uid="{00000000-0005-0000-0000-00000E000000}"/>
    <cellStyle name="20% - Акцент2 4 2" xfId="155" xr:uid="{00000000-0005-0000-0000-00000F000000}"/>
    <cellStyle name="20% - Акцент2 5" xfId="104" xr:uid="{00000000-0005-0000-0000-000010000000}"/>
    <cellStyle name="20% - Акцент2 6" xfId="169" xr:uid="{00000000-0005-0000-0000-000011000000}"/>
    <cellStyle name="20% — акцент3" xfId="27" builtinId="38" customBuiltin="1"/>
    <cellStyle name="20% - Акцент3 2" xfId="51" xr:uid="{00000000-0005-0000-0000-000013000000}"/>
    <cellStyle name="20% - Акцент3 2 2" xfId="120" xr:uid="{00000000-0005-0000-0000-000014000000}"/>
    <cellStyle name="20% - Акцент3 3" xfId="52" xr:uid="{00000000-0005-0000-0000-000015000000}"/>
    <cellStyle name="20% - Акцент3 3 2" xfId="121" xr:uid="{00000000-0005-0000-0000-000016000000}"/>
    <cellStyle name="20% - Акцент3 4" xfId="92" xr:uid="{00000000-0005-0000-0000-000017000000}"/>
    <cellStyle name="20% - Акцент3 4 2" xfId="157" xr:uid="{00000000-0005-0000-0000-000018000000}"/>
    <cellStyle name="20% - Акцент3 5" xfId="106" xr:uid="{00000000-0005-0000-0000-000019000000}"/>
    <cellStyle name="20% - Акцент3 6" xfId="171" xr:uid="{00000000-0005-0000-0000-00001A000000}"/>
    <cellStyle name="20% — акцент4" xfId="31" builtinId="42" customBuiltin="1"/>
    <cellStyle name="20% - Акцент4 2" xfId="53" xr:uid="{00000000-0005-0000-0000-00001C000000}"/>
    <cellStyle name="20% - Акцент4 2 2" xfId="122" xr:uid="{00000000-0005-0000-0000-00001D000000}"/>
    <cellStyle name="20% - Акцент4 3" xfId="54" xr:uid="{00000000-0005-0000-0000-00001E000000}"/>
    <cellStyle name="20% - Акцент4 3 2" xfId="123" xr:uid="{00000000-0005-0000-0000-00001F000000}"/>
    <cellStyle name="20% - Акцент4 4" xfId="94" xr:uid="{00000000-0005-0000-0000-000020000000}"/>
    <cellStyle name="20% - Акцент4 4 2" xfId="159" xr:uid="{00000000-0005-0000-0000-000021000000}"/>
    <cellStyle name="20% - Акцент4 5" xfId="108" xr:uid="{00000000-0005-0000-0000-000022000000}"/>
    <cellStyle name="20% - Акцент4 6" xfId="173" xr:uid="{00000000-0005-0000-0000-000023000000}"/>
    <cellStyle name="20% — акцент5" xfId="35" builtinId="46" customBuiltin="1"/>
    <cellStyle name="20% - Акцент5 2" xfId="55" xr:uid="{00000000-0005-0000-0000-000025000000}"/>
    <cellStyle name="20% - Акцент5 2 2" xfId="124" xr:uid="{00000000-0005-0000-0000-000026000000}"/>
    <cellStyle name="20% - Акцент5 3" xfId="56" xr:uid="{00000000-0005-0000-0000-000027000000}"/>
    <cellStyle name="20% - Акцент5 3 2" xfId="125" xr:uid="{00000000-0005-0000-0000-000028000000}"/>
    <cellStyle name="20% - Акцент5 4" xfId="96" xr:uid="{00000000-0005-0000-0000-000029000000}"/>
    <cellStyle name="20% - Акцент5 4 2" xfId="161" xr:uid="{00000000-0005-0000-0000-00002A000000}"/>
    <cellStyle name="20% - Акцент5 5" xfId="110" xr:uid="{00000000-0005-0000-0000-00002B000000}"/>
    <cellStyle name="20% - Акцент5 6" xfId="175" xr:uid="{00000000-0005-0000-0000-00002C000000}"/>
    <cellStyle name="20% — акцент6" xfId="39" builtinId="50" customBuiltin="1"/>
    <cellStyle name="20% - Акцент6 2" xfId="57" xr:uid="{00000000-0005-0000-0000-00002E000000}"/>
    <cellStyle name="20% - Акцент6 2 2" xfId="126" xr:uid="{00000000-0005-0000-0000-00002F000000}"/>
    <cellStyle name="20% - Акцент6 3" xfId="58" xr:uid="{00000000-0005-0000-0000-000030000000}"/>
    <cellStyle name="20% - Акцент6 3 2" xfId="127" xr:uid="{00000000-0005-0000-0000-000031000000}"/>
    <cellStyle name="20% - Акцент6 4" xfId="98" xr:uid="{00000000-0005-0000-0000-000032000000}"/>
    <cellStyle name="20% - Акцент6 4 2" xfId="163" xr:uid="{00000000-0005-0000-0000-000033000000}"/>
    <cellStyle name="20% - Акцент6 5" xfId="112" xr:uid="{00000000-0005-0000-0000-000034000000}"/>
    <cellStyle name="20% - Акцент6 6" xfId="177" xr:uid="{00000000-0005-0000-0000-000035000000}"/>
    <cellStyle name="40% — акцент1" xfId="20" builtinId="31" customBuiltin="1"/>
    <cellStyle name="40% - Акцент1 2" xfId="59" xr:uid="{00000000-0005-0000-0000-000037000000}"/>
    <cellStyle name="40% - Акцент1 2 2" xfId="128" xr:uid="{00000000-0005-0000-0000-000038000000}"/>
    <cellStyle name="40% - Акцент1 3" xfId="60" xr:uid="{00000000-0005-0000-0000-000039000000}"/>
    <cellStyle name="40% - Акцент1 3 2" xfId="129" xr:uid="{00000000-0005-0000-0000-00003A000000}"/>
    <cellStyle name="40% - Акцент1 4" xfId="89" xr:uid="{00000000-0005-0000-0000-00003B000000}"/>
    <cellStyle name="40% - Акцент1 4 2" xfId="154" xr:uid="{00000000-0005-0000-0000-00003C000000}"/>
    <cellStyle name="40% - Акцент1 5" xfId="103" xr:uid="{00000000-0005-0000-0000-00003D000000}"/>
    <cellStyle name="40% - Акцент1 6" xfId="168" xr:uid="{00000000-0005-0000-0000-00003E000000}"/>
    <cellStyle name="40% — акцент2" xfId="24" builtinId="35" customBuiltin="1"/>
    <cellStyle name="40% - Акцент2 2" xfId="61" xr:uid="{00000000-0005-0000-0000-000040000000}"/>
    <cellStyle name="40% - Акцент2 2 2" xfId="130" xr:uid="{00000000-0005-0000-0000-000041000000}"/>
    <cellStyle name="40% - Акцент2 3" xfId="62" xr:uid="{00000000-0005-0000-0000-000042000000}"/>
    <cellStyle name="40% - Акцент2 3 2" xfId="131" xr:uid="{00000000-0005-0000-0000-000043000000}"/>
    <cellStyle name="40% - Акцент2 4" xfId="91" xr:uid="{00000000-0005-0000-0000-000044000000}"/>
    <cellStyle name="40% - Акцент2 4 2" xfId="156" xr:uid="{00000000-0005-0000-0000-000045000000}"/>
    <cellStyle name="40% - Акцент2 5" xfId="105" xr:uid="{00000000-0005-0000-0000-000046000000}"/>
    <cellStyle name="40% - Акцент2 6" xfId="170" xr:uid="{00000000-0005-0000-0000-000047000000}"/>
    <cellStyle name="40% — акцент3" xfId="28" builtinId="39" customBuiltin="1"/>
    <cellStyle name="40% - Акцент3 2" xfId="63" xr:uid="{00000000-0005-0000-0000-000049000000}"/>
    <cellStyle name="40% - Акцент3 2 2" xfId="132" xr:uid="{00000000-0005-0000-0000-00004A000000}"/>
    <cellStyle name="40% - Акцент3 3" xfId="64" xr:uid="{00000000-0005-0000-0000-00004B000000}"/>
    <cellStyle name="40% - Акцент3 3 2" xfId="133" xr:uid="{00000000-0005-0000-0000-00004C000000}"/>
    <cellStyle name="40% - Акцент3 4" xfId="93" xr:uid="{00000000-0005-0000-0000-00004D000000}"/>
    <cellStyle name="40% - Акцент3 4 2" xfId="158" xr:uid="{00000000-0005-0000-0000-00004E000000}"/>
    <cellStyle name="40% - Акцент3 5" xfId="107" xr:uid="{00000000-0005-0000-0000-00004F000000}"/>
    <cellStyle name="40% - Акцент3 6" xfId="172" xr:uid="{00000000-0005-0000-0000-000050000000}"/>
    <cellStyle name="40% — акцент4" xfId="32" builtinId="43" customBuiltin="1"/>
    <cellStyle name="40% - Акцент4 2" xfId="65" xr:uid="{00000000-0005-0000-0000-000052000000}"/>
    <cellStyle name="40% - Акцент4 2 2" xfId="134" xr:uid="{00000000-0005-0000-0000-000053000000}"/>
    <cellStyle name="40% - Акцент4 3" xfId="66" xr:uid="{00000000-0005-0000-0000-000054000000}"/>
    <cellStyle name="40% - Акцент4 3 2" xfId="135" xr:uid="{00000000-0005-0000-0000-000055000000}"/>
    <cellStyle name="40% - Акцент4 4" xfId="95" xr:uid="{00000000-0005-0000-0000-000056000000}"/>
    <cellStyle name="40% - Акцент4 4 2" xfId="160" xr:uid="{00000000-0005-0000-0000-000057000000}"/>
    <cellStyle name="40% - Акцент4 5" xfId="109" xr:uid="{00000000-0005-0000-0000-000058000000}"/>
    <cellStyle name="40% - Акцент4 6" xfId="174" xr:uid="{00000000-0005-0000-0000-000059000000}"/>
    <cellStyle name="40% — акцент5" xfId="36" builtinId="47" customBuiltin="1"/>
    <cellStyle name="40% - Акцент5 2" xfId="67" xr:uid="{00000000-0005-0000-0000-00005B000000}"/>
    <cellStyle name="40% - Акцент5 2 2" xfId="136" xr:uid="{00000000-0005-0000-0000-00005C000000}"/>
    <cellStyle name="40% - Акцент5 3" xfId="68" xr:uid="{00000000-0005-0000-0000-00005D000000}"/>
    <cellStyle name="40% - Акцент5 3 2" xfId="137" xr:uid="{00000000-0005-0000-0000-00005E000000}"/>
    <cellStyle name="40% - Акцент5 4" xfId="97" xr:uid="{00000000-0005-0000-0000-00005F000000}"/>
    <cellStyle name="40% - Акцент5 4 2" xfId="162" xr:uid="{00000000-0005-0000-0000-000060000000}"/>
    <cellStyle name="40% - Акцент5 5" xfId="111" xr:uid="{00000000-0005-0000-0000-000061000000}"/>
    <cellStyle name="40% - Акцент5 6" xfId="176" xr:uid="{00000000-0005-0000-0000-000062000000}"/>
    <cellStyle name="40% — акцент6" xfId="40" builtinId="51" customBuiltin="1"/>
    <cellStyle name="40% - Акцент6 2" xfId="69" xr:uid="{00000000-0005-0000-0000-000064000000}"/>
    <cellStyle name="40% - Акцент6 2 2" xfId="138" xr:uid="{00000000-0005-0000-0000-000065000000}"/>
    <cellStyle name="40% - Акцент6 3" xfId="70" xr:uid="{00000000-0005-0000-0000-000066000000}"/>
    <cellStyle name="40% - Акцент6 3 2" xfId="139" xr:uid="{00000000-0005-0000-0000-000067000000}"/>
    <cellStyle name="40% - Акцент6 4" xfId="99" xr:uid="{00000000-0005-0000-0000-000068000000}"/>
    <cellStyle name="40% - Акцент6 4 2" xfId="164" xr:uid="{00000000-0005-0000-0000-000069000000}"/>
    <cellStyle name="40% - Акцент6 5" xfId="113" xr:uid="{00000000-0005-0000-0000-00006A000000}"/>
    <cellStyle name="40% - Акцент6 6" xfId="178" xr:uid="{00000000-0005-0000-0000-00006B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86" xr:uid="{00000000-0005-0000-0000-000082000000}"/>
    <cellStyle name="Название 3" xfId="115" xr:uid="{00000000-0005-0000-0000-000083000000}"/>
    <cellStyle name="Нейтральный" xfId="8" builtinId="28" customBuiltin="1"/>
    <cellStyle name="Обычный" xfId="0" builtinId="0" customBuiltin="1"/>
    <cellStyle name="Обычный 10" xfId="85" xr:uid="{00000000-0005-0000-0000-000086000000}"/>
    <cellStyle name="Обычный 10 2" xfId="151" xr:uid="{00000000-0005-0000-0000-000087000000}"/>
    <cellStyle name="Обычный 11" xfId="114" xr:uid="{00000000-0005-0000-0000-000088000000}"/>
    <cellStyle name="Обычный 12" xfId="71" xr:uid="{00000000-0005-0000-0000-000089000000}"/>
    <cellStyle name="Обычный 13" xfId="100" xr:uid="{00000000-0005-0000-0000-00008A000000}"/>
    <cellStyle name="Обычный 14" xfId="165" xr:uid="{00000000-0005-0000-0000-00008B000000}"/>
    <cellStyle name="Обычный 2" xfId="44" xr:uid="{00000000-0005-0000-0000-00008C000000}"/>
    <cellStyle name="Обычный 2 2" xfId="72" xr:uid="{00000000-0005-0000-0000-00008D000000}"/>
    <cellStyle name="Обычный 2 3" xfId="73" xr:uid="{00000000-0005-0000-0000-00008E000000}"/>
    <cellStyle name="Обычный 3" xfId="74" xr:uid="{00000000-0005-0000-0000-00008F000000}"/>
    <cellStyle name="Обычный 3 2" xfId="140" xr:uid="{00000000-0005-0000-0000-000090000000}"/>
    <cellStyle name="Обычный 4" xfId="42" xr:uid="{00000000-0005-0000-0000-000091000000}"/>
    <cellStyle name="Обычный 5" xfId="75" xr:uid="{00000000-0005-0000-0000-000092000000}"/>
    <cellStyle name="Обычный 5 2" xfId="141" xr:uid="{00000000-0005-0000-0000-000093000000}"/>
    <cellStyle name="Обычный 6" xfId="76" xr:uid="{00000000-0005-0000-0000-000094000000}"/>
    <cellStyle name="Обычный 6 2" xfId="142" xr:uid="{00000000-0005-0000-0000-000095000000}"/>
    <cellStyle name="Обычный 7" xfId="77" xr:uid="{00000000-0005-0000-0000-000096000000}"/>
    <cellStyle name="Обычный 7 2" xfId="143" xr:uid="{00000000-0005-0000-0000-000097000000}"/>
    <cellStyle name="Обычный 8" xfId="78" xr:uid="{00000000-0005-0000-0000-000098000000}"/>
    <cellStyle name="Обычный 8 2" xfId="144" xr:uid="{00000000-0005-0000-0000-000099000000}"/>
    <cellStyle name="Обычный 9" xfId="79" xr:uid="{00000000-0005-0000-0000-00009A000000}"/>
    <cellStyle name="Обычный 9 2" xfId="145" xr:uid="{00000000-0005-0000-0000-00009B000000}"/>
    <cellStyle name="Обычный_ID4938_RS 2" xfId="45" xr:uid="{00000000-0005-0000-0000-00009C000000}"/>
    <cellStyle name="Обычный_ID4938_RS_1" xfId="46" xr:uid="{00000000-0005-0000-0000-00009D000000}"/>
    <cellStyle name="Обычный_Стартовый протокол Смирнов_20101106_Results" xfId="43" xr:uid="{00000000-0005-0000-0000-00009E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80" xr:uid="{00000000-0005-0000-0000-0000A2000000}"/>
    <cellStyle name="Примечание 2 2" xfId="146" xr:uid="{00000000-0005-0000-0000-0000A3000000}"/>
    <cellStyle name="Примечание 3" xfId="81" xr:uid="{00000000-0005-0000-0000-0000A4000000}"/>
    <cellStyle name="Примечание 3 2" xfId="147" xr:uid="{00000000-0005-0000-0000-0000A5000000}"/>
    <cellStyle name="Примечание 4" xfId="82" xr:uid="{00000000-0005-0000-0000-0000A6000000}"/>
    <cellStyle name="Примечание 4 2" xfId="148" xr:uid="{00000000-0005-0000-0000-0000A7000000}"/>
    <cellStyle name="Примечание 5" xfId="83" xr:uid="{00000000-0005-0000-0000-0000A8000000}"/>
    <cellStyle name="Примечание 5 2" xfId="149" xr:uid="{00000000-0005-0000-0000-0000A9000000}"/>
    <cellStyle name="Примечание 6" xfId="84" xr:uid="{00000000-0005-0000-0000-0000AA000000}"/>
    <cellStyle name="Примечание 6 2" xfId="150" xr:uid="{00000000-0005-0000-0000-0000AB000000}"/>
    <cellStyle name="Примечание 7" xfId="87" xr:uid="{00000000-0005-0000-0000-0000AC000000}"/>
    <cellStyle name="Примечание 7 2" xfId="152" xr:uid="{00000000-0005-0000-0000-0000AD000000}"/>
    <cellStyle name="Примечание 8" xfId="101" xr:uid="{00000000-0005-0000-0000-0000AE000000}"/>
    <cellStyle name="Примечание 9" xfId="166" xr:uid="{00000000-0005-0000-0000-0000AF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860164</xdr:colOff>
      <xdr:row>0</xdr:row>
      <xdr:rowOff>153772</xdr:rowOff>
    </xdr:from>
    <xdr:to>
      <xdr:col>3</xdr:col>
      <xdr:colOff>1140269</xdr:colOff>
      <xdr:row>3</xdr:row>
      <xdr:rowOff>216120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1D095B1A-22FA-4A6A-A69C-3AFD8AD0F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3390" y="153772"/>
          <a:ext cx="1388965" cy="984122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0</xdr:row>
      <xdr:rowOff>108857</xdr:rowOff>
    </xdr:from>
    <xdr:to>
      <xdr:col>2</xdr:col>
      <xdr:colOff>516193</xdr:colOff>
      <xdr:row>3</xdr:row>
      <xdr:rowOff>127255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A10F5A3-946D-4962-94D9-E98B399D9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08857"/>
          <a:ext cx="1404170" cy="940172"/>
        </a:xfrm>
        <a:prstGeom prst="rect">
          <a:avLst/>
        </a:prstGeom>
      </xdr:spPr>
    </xdr:pic>
    <xdr:clientData/>
  </xdr:twoCellAnchor>
  <xdr:twoCellAnchor editAs="oneCell">
    <xdr:from>
      <xdr:col>17</xdr:col>
      <xdr:colOff>749710</xdr:colOff>
      <xdr:row>0</xdr:row>
      <xdr:rowOff>179367</xdr:rowOff>
    </xdr:from>
    <xdr:to>
      <xdr:col>19</xdr:col>
      <xdr:colOff>336839</xdr:colOff>
      <xdr:row>3</xdr:row>
      <xdr:rowOff>201083</xdr:rowOff>
    </xdr:to>
    <xdr:pic>
      <xdr:nvPicPr>
        <xdr:cNvPr id="13" name="image7.jpeg">
          <a:extLst>
            <a:ext uri="{FF2B5EF4-FFF2-40B4-BE49-F238E27FC236}">
              <a16:creationId xmlns:a16="http://schemas.microsoft.com/office/drawing/2014/main" id="{C1953854-34BB-462F-A643-292818672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3043" y="179367"/>
          <a:ext cx="1481546" cy="974216"/>
        </a:xfrm>
        <a:prstGeom prst="rect">
          <a:avLst/>
        </a:prstGeom>
      </xdr:spPr>
    </xdr:pic>
    <xdr:clientData/>
  </xdr:twoCellAnchor>
  <xdr:twoCellAnchor editAs="oneCell">
    <xdr:from>
      <xdr:col>20</xdr:col>
      <xdr:colOff>111411</xdr:colOff>
      <xdr:row>0</xdr:row>
      <xdr:rowOff>86031</xdr:rowOff>
    </xdr:from>
    <xdr:to>
      <xdr:col>20</xdr:col>
      <xdr:colOff>1649828</xdr:colOff>
      <xdr:row>3</xdr:row>
      <xdr:rowOff>232832</xdr:rowOff>
    </xdr:to>
    <xdr:pic>
      <xdr:nvPicPr>
        <xdr:cNvPr id="14" name="image3.jpeg">
          <a:extLst>
            <a:ext uri="{FF2B5EF4-FFF2-40B4-BE49-F238E27FC236}">
              <a16:creationId xmlns:a16="http://schemas.microsoft.com/office/drawing/2014/main" id="{1C44A53B-84BB-466E-94D2-FB55B84DC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0578" y="86031"/>
          <a:ext cx="1538417" cy="1099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  <pageSetUpPr fitToPage="1"/>
  </sheetPr>
  <dimension ref="A1:U83"/>
  <sheetViews>
    <sheetView tabSelected="1" view="pageBreakPreview" zoomScale="72" zoomScaleNormal="90" zoomScaleSheetLayoutView="72" workbookViewId="0">
      <selection activeCell="A6" sqref="A6:U6"/>
    </sheetView>
  </sheetViews>
  <sheetFormatPr defaultColWidth="9.109375" defaultRowHeight="13.8" x14ac:dyDescent="0.25"/>
  <cols>
    <col min="1" max="1" width="7" style="1" customWidth="1"/>
    <col min="2" max="2" width="7.33203125" style="14" bestFit="1" customWidth="1"/>
    <col min="3" max="3" width="16.109375" style="14" customWidth="1"/>
    <col min="4" max="4" width="28.6640625" style="1" customWidth="1"/>
    <col min="5" max="5" width="11.88671875" style="1" customWidth="1"/>
    <col min="6" max="6" width="9.77734375" style="1" customWidth="1"/>
    <col min="7" max="7" width="25.88671875" style="1" customWidth="1"/>
    <col min="8" max="8" width="13" style="1" customWidth="1"/>
    <col min="9" max="9" width="5" style="1" customWidth="1"/>
    <col min="10" max="10" width="11.21875" style="1" customWidth="1"/>
    <col min="11" max="11" width="5.109375" style="1" customWidth="1"/>
    <col min="12" max="12" width="11.21875" style="1" customWidth="1"/>
    <col min="13" max="13" width="5.109375" style="1" customWidth="1"/>
    <col min="14" max="14" width="11.21875" style="1" customWidth="1"/>
    <col min="15" max="15" width="5.109375" style="1" customWidth="1"/>
    <col min="16" max="16" width="12.6640625" style="1" customWidth="1"/>
    <col min="17" max="17" width="5.109375" style="1" customWidth="1"/>
    <col min="18" max="18" width="13.6640625" style="1" customWidth="1"/>
    <col min="19" max="19" width="13.88671875" style="1" customWidth="1"/>
    <col min="20" max="20" width="11" style="1" customWidth="1"/>
    <col min="21" max="21" width="24.77734375" style="1" customWidth="1"/>
    <col min="22" max="16384" width="9.109375" style="1"/>
  </cols>
  <sheetData>
    <row r="1" spans="1:21" s="2" customFormat="1" ht="24.6" customHeight="1" x14ac:dyDescent="0.2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</row>
    <row r="2" spans="1:21" s="2" customFormat="1" ht="24.6" customHeight="1" x14ac:dyDescent="0.25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s="2" customFormat="1" ht="24.6" customHeight="1" x14ac:dyDescent="0.25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s="2" customFormat="1" ht="24.6" customHeight="1" x14ac:dyDescent="0.25">
      <c r="A4" s="113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</row>
    <row r="5" spans="1:21" ht="5.25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s="2" customFormat="1" ht="28.8" x14ac:dyDescent="0.25">
      <c r="A6" s="112" t="s">
        <v>61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s="2" customFormat="1" ht="19.5" customHeight="1" x14ac:dyDescent="0.25">
      <c r="A7" s="122" t="s">
        <v>20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spans="1:21" s="2" customFormat="1" ht="6" customHeight="1" thickBot="1" x14ac:dyDescent="0.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1" ht="19.5" customHeight="1" thickTop="1" x14ac:dyDescent="0.25">
      <c r="A9" s="123" t="s">
        <v>27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</row>
    <row r="10" spans="1:21" ht="18" customHeight="1" x14ac:dyDescent="0.25">
      <c r="A10" s="126" t="s">
        <v>57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</row>
    <row r="11" spans="1:21" ht="19.5" customHeight="1" x14ac:dyDescent="0.25">
      <c r="A11" s="126" t="s">
        <v>64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</row>
    <row r="12" spans="1:21" ht="12.6" customHeight="1" x14ac:dyDescent="0.25">
      <c r="A12" s="71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96"/>
      <c r="M12" s="96"/>
      <c r="N12" s="101"/>
      <c r="O12" s="101"/>
      <c r="P12" s="101"/>
      <c r="Q12" s="101"/>
      <c r="R12" s="73"/>
      <c r="S12" s="73"/>
      <c r="T12" s="73"/>
      <c r="U12" s="72"/>
    </row>
    <row r="13" spans="1:21" ht="15.6" x14ac:dyDescent="0.25">
      <c r="A13" s="3" t="s">
        <v>65</v>
      </c>
      <c r="B13" s="4"/>
      <c r="C13" s="4"/>
      <c r="D13" s="5"/>
      <c r="E13" s="6"/>
      <c r="F13" s="6"/>
      <c r="G13" s="42" t="s">
        <v>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T13" s="7"/>
      <c r="U13" s="8" t="s">
        <v>38</v>
      </c>
    </row>
    <row r="14" spans="1:21" ht="15.6" x14ac:dyDescent="0.25">
      <c r="A14" s="9" t="s">
        <v>66</v>
      </c>
      <c r="B14" s="10"/>
      <c r="C14" s="10"/>
      <c r="D14" s="11"/>
      <c r="E14" s="11"/>
      <c r="F14" s="11"/>
      <c r="G14" s="43" t="s">
        <v>29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  <c r="T14" s="12"/>
      <c r="U14" s="38" t="s">
        <v>67</v>
      </c>
    </row>
    <row r="15" spans="1:21" ht="14.4" x14ac:dyDescent="0.25">
      <c r="A15" s="115" t="s">
        <v>0</v>
      </c>
      <c r="B15" s="116"/>
      <c r="C15" s="116"/>
      <c r="D15" s="116"/>
      <c r="E15" s="116"/>
      <c r="F15" s="116"/>
      <c r="G15" s="117"/>
      <c r="H15" s="118" t="s">
        <v>7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9"/>
    </row>
    <row r="16" spans="1:21" ht="14.4" x14ac:dyDescent="0.25">
      <c r="A16" s="15" t="s">
        <v>1</v>
      </c>
      <c r="B16" s="16"/>
      <c r="C16" s="16"/>
      <c r="D16" s="17"/>
      <c r="E16" s="18"/>
      <c r="F16" s="17"/>
      <c r="G16" s="19"/>
      <c r="H16" s="20" t="s">
        <v>40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19"/>
      <c r="T16" s="19"/>
      <c r="U16" s="21"/>
    </row>
    <row r="17" spans="1:21" ht="14.4" x14ac:dyDescent="0.25">
      <c r="A17" s="15" t="s">
        <v>13</v>
      </c>
      <c r="B17" s="35"/>
      <c r="C17" s="35"/>
      <c r="D17" s="22"/>
      <c r="E17" s="19"/>
      <c r="F17" s="22"/>
      <c r="G17" s="19" t="s">
        <v>68</v>
      </c>
      <c r="H17" s="20" t="s">
        <v>41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19"/>
      <c r="T17" s="19"/>
      <c r="U17" s="45"/>
    </row>
    <row r="18" spans="1:21" ht="14.4" x14ac:dyDescent="0.25">
      <c r="A18" s="15" t="s">
        <v>14</v>
      </c>
      <c r="B18" s="16"/>
      <c r="C18" s="16"/>
      <c r="D18" s="19"/>
      <c r="E18" s="18"/>
      <c r="F18" s="17"/>
      <c r="G18" s="23" t="s">
        <v>69</v>
      </c>
      <c r="H18" s="20" t="s">
        <v>42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19"/>
      <c r="T18" s="19"/>
      <c r="U18" s="45"/>
    </row>
    <row r="19" spans="1:21" ht="15" thickBot="1" x14ac:dyDescent="0.3">
      <c r="A19" s="74" t="s">
        <v>15</v>
      </c>
      <c r="B19" s="75"/>
      <c r="C19" s="75"/>
      <c r="D19" s="76"/>
      <c r="E19" s="76"/>
      <c r="F19" s="77"/>
      <c r="G19" s="76" t="s">
        <v>70</v>
      </c>
      <c r="H19" s="78" t="s">
        <v>39</v>
      </c>
      <c r="I19" s="79"/>
      <c r="J19" s="79"/>
      <c r="K19" s="79"/>
      <c r="L19" s="79"/>
      <c r="M19" s="79"/>
      <c r="N19" s="79"/>
      <c r="O19" s="79"/>
      <c r="P19" s="79"/>
      <c r="Q19" s="79"/>
      <c r="R19" s="77"/>
      <c r="S19" s="76"/>
      <c r="T19" s="75">
        <v>201.5</v>
      </c>
      <c r="U19" s="80" t="s">
        <v>58</v>
      </c>
    </row>
    <row r="20" spans="1:21" ht="10.199999999999999" customHeight="1" thickTop="1" thickBot="1" x14ac:dyDescent="0.3">
      <c r="A20" s="13"/>
      <c r="U20" s="24"/>
    </row>
    <row r="21" spans="1:21" s="25" customFormat="1" ht="25.5" customHeight="1" thickTop="1" x14ac:dyDescent="0.25">
      <c r="A21" s="120" t="s">
        <v>8</v>
      </c>
      <c r="B21" s="108" t="s">
        <v>2</v>
      </c>
      <c r="C21" s="108" t="s">
        <v>21</v>
      </c>
      <c r="D21" s="108" t="s">
        <v>3</v>
      </c>
      <c r="E21" s="108" t="s">
        <v>44</v>
      </c>
      <c r="F21" s="108" t="s">
        <v>22</v>
      </c>
      <c r="G21" s="108" t="s">
        <v>10</v>
      </c>
      <c r="H21" s="131" t="s">
        <v>43</v>
      </c>
      <c r="I21" s="132"/>
      <c r="J21" s="132"/>
      <c r="K21" s="132"/>
      <c r="L21" s="132"/>
      <c r="M21" s="132"/>
      <c r="N21" s="132"/>
      <c r="O21" s="132"/>
      <c r="P21" s="132"/>
      <c r="Q21" s="133"/>
      <c r="R21" s="108" t="s">
        <v>11</v>
      </c>
      <c r="S21" s="108" t="s">
        <v>12</v>
      </c>
      <c r="T21" s="108" t="s">
        <v>23</v>
      </c>
      <c r="U21" s="129" t="s">
        <v>9</v>
      </c>
    </row>
    <row r="22" spans="1:21" s="25" customFormat="1" ht="14.25" customHeight="1" x14ac:dyDescent="0.25">
      <c r="A22" s="121"/>
      <c r="B22" s="109"/>
      <c r="C22" s="109"/>
      <c r="D22" s="109"/>
      <c r="E22" s="109"/>
      <c r="F22" s="109"/>
      <c r="G22" s="109"/>
      <c r="H22" s="109" t="s">
        <v>30</v>
      </c>
      <c r="I22" s="109"/>
      <c r="J22" s="109" t="s">
        <v>31</v>
      </c>
      <c r="K22" s="109"/>
      <c r="L22" s="109" t="s">
        <v>32</v>
      </c>
      <c r="M22" s="109"/>
      <c r="N22" s="109" t="s">
        <v>59</v>
      </c>
      <c r="O22" s="109"/>
      <c r="P22" s="109" t="s">
        <v>60</v>
      </c>
      <c r="Q22" s="109"/>
      <c r="R22" s="109"/>
      <c r="S22" s="109"/>
      <c r="T22" s="109"/>
      <c r="U22" s="130"/>
    </row>
    <row r="23" spans="1:21" s="30" customFormat="1" ht="18" x14ac:dyDescent="0.25">
      <c r="A23" s="26">
        <v>1</v>
      </c>
      <c r="B23" s="27">
        <v>44</v>
      </c>
      <c r="C23" s="27">
        <v>10115493638</v>
      </c>
      <c r="D23" s="28" t="s">
        <v>71</v>
      </c>
      <c r="E23" s="150">
        <v>39608</v>
      </c>
      <c r="F23" s="29" t="s">
        <v>5</v>
      </c>
      <c r="G23" s="107" t="s">
        <v>72</v>
      </c>
      <c r="H23" s="162">
        <v>2.2708333333333335E-3</v>
      </c>
      <c r="I23" s="27">
        <v>1</v>
      </c>
      <c r="J23" s="159">
        <v>4.0509259259259259E-2</v>
      </c>
      <c r="K23" s="27">
        <v>1</v>
      </c>
      <c r="L23" s="159">
        <v>7.0555555555555552E-2</v>
      </c>
      <c r="M23" s="27">
        <v>1</v>
      </c>
      <c r="N23" s="159">
        <v>7.0601851851851846E-2</v>
      </c>
      <c r="O23" s="27">
        <v>1</v>
      </c>
      <c r="P23" s="162">
        <v>1.4566319444444446E-2</v>
      </c>
      <c r="Q23" s="27">
        <v>4</v>
      </c>
      <c r="R23" s="162">
        <f>SUM(H23,J23,L23,N23,P23)</f>
        <v>0.19850381944444442</v>
      </c>
      <c r="S23" s="162"/>
      <c r="T23" s="97">
        <f>$T$19/((R23*24))</f>
        <v>42.295575756833678</v>
      </c>
      <c r="U23" s="31"/>
    </row>
    <row r="24" spans="1:21" s="30" customFormat="1" ht="18" x14ac:dyDescent="0.25">
      <c r="A24" s="26">
        <v>2</v>
      </c>
      <c r="B24" s="27">
        <v>39</v>
      </c>
      <c r="C24" s="27">
        <v>10120261186</v>
      </c>
      <c r="D24" s="28" t="s">
        <v>73</v>
      </c>
      <c r="E24" s="150">
        <v>39274</v>
      </c>
      <c r="F24" s="29" t="s">
        <v>5</v>
      </c>
      <c r="G24" s="107" t="s">
        <v>72</v>
      </c>
      <c r="H24" s="162">
        <v>2.3084490740740743E-3</v>
      </c>
      <c r="I24" s="27">
        <v>2</v>
      </c>
      <c r="J24" s="159">
        <v>4.0625000000000001E-2</v>
      </c>
      <c r="K24" s="27">
        <v>4</v>
      </c>
      <c r="L24" s="159">
        <v>7.0775462962962957E-2</v>
      </c>
      <c r="M24" s="27">
        <v>5</v>
      </c>
      <c r="N24" s="159">
        <v>7.0775462962962957E-2</v>
      </c>
      <c r="O24" s="27">
        <v>9</v>
      </c>
      <c r="P24" s="162">
        <v>1.4033796296296296E-2</v>
      </c>
      <c r="Q24" s="27">
        <v>1</v>
      </c>
      <c r="R24" s="162">
        <f t="shared" ref="R24:R64" si="0">SUM(H24,J24,L24,N24,P24)</f>
        <v>0.19851817129629629</v>
      </c>
      <c r="S24" s="162">
        <f>R24-$R$23</f>
        <v>1.4351851851862607E-5</v>
      </c>
      <c r="T24" s="97">
        <f t="shared" ref="T23:T64" si="1">$T$19/((R24*24))</f>
        <v>42.292518002305272</v>
      </c>
      <c r="U24" s="31"/>
    </row>
    <row r="25" spans="1:21" s="30" customFormat="1" ht="18" x14ac:dyDescent="0.25">
      <c r="A25" s="26">
        <v>3</v>
      </c>
      <c r="B25" s="27">
        <v>41</v>
      </c>
      <c r="C25" s="27">
        <v>10125311957</v>
      </c>
      <c r="D25" s="28" t="s">
        <v>74</v>
      </c>
      <c r="E25" s="150">
        <v>39525</v>
      </c>
      <c r="F25" s="29" t="s">
        <v>5</v>
      </c>
      <c r="G25" s="107" t="s">
        <v>72</v>
      </c>
      <c r="H25" s="162">
        <v>2.3137731481481481E-3</v>
      </c>
      <c r="I25" s="27">
        <v>3</v>
      </c>
      <c r="J25" s="159">
        <v>4.0868055555555553E-2</v>
      </c>
      <c r="K25" s="27">
        <v>6</v>
      </c>
      <c r="L25" s="159">
        <v>7.0636574074074074E-2</v>
      </c>
      <c r="M25" s="27">
        <v>2</v>
      </c>
      <c r="N25" s="159">
        <v>7.0671296296296301E-2</v>
      </c>
      <c r="O25" s="27">
        <v>3</v>
      </c>
      <c r="P25" s="162">
        <v>1.4235416666666665E-2</v>
      </c>
      <c r="Q25" s="27">
        <v>2</v>
      </c>
      <c r="R25" s="162">
        <f t="shared" si="0"/>
        <v>0.19872511574074075</v>
      </c>
      <c r="S25" s="162">
        <f t="shared" ref="S25:S64" si="2">R25-$R$23</f>
        <v>2.2129629629633052E-4</v>
      </c>
      <c r="T25" s="97">
        <f t="shared" si="1"/>
        <v>42.248476253432614</v>
      </c>
      <c r="U25" s="31"/>
    </row>
    <row r="26" spans="1:21" s="30" customFormat="1" ht="18" x14ac:dyDescent="0.25">
      <c r="A26" s="26">
        <v>4</v>
      </c>
      <c r="B26" s="27">
        <v>52</v>
      </c>
      <c r="C26" s="27">
        <v>10114021561</v>
      </c>
      <c r="D26" s="28" t="s">
        <v>75</v>
      </c>
      <c r="E26" s="150">
        <v>39320</v>
      </c>
      <c r="F26" s="29" t="s">
        <v>5</v>
      </c>
      <c r="G26" s="107" t="s">
        <v>72</v>
      </c>
      <c r="H26" s="162">
        <v>2.3256944444444445E-3</v>
      </c>
      <c r="I26" s="27">
        <v>4</v>
      </c>
      <c r="J26" s="159">
        <v>4.0868055555555553E-2</v>
      </c>
      <c r="K26" s="27">
        <v>7</v>
      </c>
      <c r="L26" s="159">
        <v>7.0671296296296301E-2</v>
      </c>
      <c r="M26" s="27">
        <v>3</v>
      </c>
      <c r="N26" s="159">
        <v>7.0717592592592596E-2</v>
      </c>
      <c r="O26" s="27">
        <v>4</v>
      </c>
      <c r="P26" s="162">
        <v>1.4393981481481482E-2</v>
      </c>
      <c r="Q26" s="27">
        <v>3</v>
      </c>
      <c r="R26" s="162">
        <f t="shared" si="0"/>
        <v>0.19897662037037037</v>
      </c>
      <c r="S26" s="162">
        <f t="shared" si="2"/>
        <v>4.7280092592594247E-4</v>
      </c>
      <c r="T26" s="97">
        <f t="shared" si="1"/>
        <v>42.195074565572213</v>
      </c>
      <c r="U26" s="31"/>
    </row>
    <row r="27" spans="1:21" s="30" customFormat="1" ht="18" x14ac:dyDescent="0.25">
      <c r="A27" s="26">
        <v>5</v>
      </c>
      <c r="B27" s="27">
        <v>43</v>
      </c>
      <c r="C27" s="27">
        <v>10137271653</v>
      </c>
      <c r="D27" s="28" t="s">
        <v>76</v>
      </c>
      <c r="E27" s="150">
        <v>39469</v>
      </c>
      <c r="F27" s="29" t="s">
        <v>5</v>
      </c>
      <c r="G27" s="107" t="s">
        <v>72</v>
      </c>
      <c r="H27" s="162">
        <v>2.4125000000000001E-3</v>
      </c>
      <c r="I27" s="27">
        <v>13</v>
      </c>
      <c r="J27" s="159">
        <v>4.0868055555555553E-2</v>
      </c>
      <c r="K27" s="27">
        <v>9</v>
      </c>
      <c r="L27" s="159">
        <v>7.0740740740740743E-2</v>
      </c>
      <c r="M27" s="27">
        <v>4</v>
      </c>
      <c r="N27" s="159">
        <v>7.0717592592592596E-2</v>
      </c>
      <c r="O27" s="27">
        <v>6</v>
      </c>
      <c r="P27" s="162">
        <v>1.5239004629629632E-2</v>
      </c>
      <c r="Q27" s="27">
        <v>11</v>
      </c>
      <c r="R27" s="162">
        <f t="shared" si="0"/>
        <v>0.19997789351851852</v>
      </c>
      <c r="S27" s="162">
        <f t="shared" si="2"/>
        <v>1.4740740740740998E-3</v>
      </c>
      <c r="T27" s="97">
        <f t="shared" si="1"/>
        <v>41.98380723795281</v>
      </c>
      <c r="U27" s="31"/>
    </row>
    <row r="28" spans="1:21" s="30" customFormat="1" ht="18" x14ac:dyDescent="0.25">
      <c r="A28" s="26">
        <v>6</v>
      </c>
      <c r="B28" s="27">
        <v>37</v>
      </c>
      <c r="C28" s="27">
        <v>10111626757</v>
      </c>
      <c r="D28" s="28" t="s">
        <v>77</v>
      </c>
      <c r="E28" s="150">
        <v>39219</v>
      </c>
      <c r="F28" s="29" t="s">
        <v>5</v>
      </c>
      <c r="G28" s="107" t="s">
        <v>72</v>
      </c>
      <c r="H28" s="162">
        <v>2.3607638888888888E-3</v>
      </c>
      <c r="I28" s="27">
        <v>8</v>
      </c>
      <c r="J28" s="159">
        <v>4.0555555555555553E-2</v>
      </c>
      <c r="K28" s="27">
        <v>2</v>
      </c>
      <c r="L28" s="159">
        <v>7.1759259259259259E-2</v>
      </c>
      <c r="M28" s="27">
        <v>8</v>
      </c>
      <c r="N28" s="159">
        <v>7.064814814814814E-2</v>
      </c>
      <c r="O28" s="27">
        <v>2</v>
      </c>
      <c r="P28" s="162">
        <v>1.4943518518518521E-2</v>
      </c>
      <c r="Q28" s="27">
        <v>7</v>
      </c>
      <c r="R28" s="162">
        <f t="shared" si="0"/>
        <v>0.20026724537037036</v>
      </c>
      <c r="S28" s="162">
        <f t="shared" si="2"/>
        <v>1.7634259259259322E-3</v>
      </c>
      <c r="T28" s="97">
        <f t="shared" si="1"/>
        <v>41.923147830820973</v>
      </c>
      <c r="U28" s="31"/>
    </row>
    <row r="29" spans="1:21" s="30" customFormat="1" ht="18" x14ac:dyDescent="0.25">
      <c r="A29" s="26">
        <v>7</v>
      </c>
      <c r="B29" s="27">
        <v>40</v>
      </c>
      <c r="C29" s="27">
        <v>10105978645</v>
      </c>
      <c r="D29" s="28" t="s">
        <v>78</v>
      </c>
      <c r="E29" s="150">
        <v>39215</v>
      </c>
      <c r="F29" s="29" t="s">
        <v>5</v>
      </c>
      <c r="G29" s="107" t="s">
        <v>72</v>
      </c>
      <c r="H29" s="162">
        <v>2.4259259259259256E-3</v>
      </c>
      <c r="I29" s="27">
        <v>15</v>
      </c>
      <c r="J29" s="159">
        <v>4.0625000000000001E-2</v>
      </c>
      <c r="K29" s="27">
        <v>5</v>
      </c>
      <c r="L29" s="159">
        <v>7.1759259259259259E-2</v>
      </c>
      <c r="M29" s="27">
        <v>13</v>
      </c>
      <c r="N29" s="159">
        <v>7.0775462962962957E-2</v>
      </c>
      <c r="O29" s="27">
        <v>11</v>
      </c>
      <c r="P29" s="162">
        <v>1.5320717592592592E-2</v>
      </c>
      <c r="Q29" s="27">
        <v>12</v>
      </c>
      <c r="R29" s="162">
        <f t="shared" si="0"/>
        <v>0.20090636574074075</v>
      </c>
      <c r="S29" s="162">
        <f t="shared" si="2"/>
        <v>2.4025462962963262E-3</v>
      </c>
      <c r="T29" s="97">
        <f t="shared" si="1"/>
        <v>41.789782530672625</v>
      </c>
      <c r="U29" s="31"/>
    </row>
    <row r="30" spans="1:21" s="30" customFormat="1" ht="18" x14ac:dyDescent="0.25">
      <c r="A30" s="26">
        <v>8</v>
      </c>
      <c r="B30" s="27">
        <v>46</v>
      </c>
      <c r="C30" s="27">
        <v>10137272259</v>
      </c>
      <c r="D30" s="28" t="s">
        <v>79</v>
      </c>
      <c r="E30" s="150">
        <v>39525</v>
      </c>
      <c r="F30" s="29" t="s">
        <v>5</v>
      </c>
      <c r="G30" s="107" t="s">
        <v>72</v>
      </c>
      <c r="H30" s="162">
        <v>2.3359953703703707E-3</v>
      </c>
      <c r="I30" s="27">
        <v>5</v>
      </c>
      <c r="J30" s="159">
        <v>4.0868055555555553E-2</v>
      </c>
      <c r="K30" s="27">
        <v>8</v>
      </c>
      <c r="L30" s="159">
        <v>7.1967592592592597E-2</v>
      </c>
      <c r="M30" s="27">
        <v>15</v>
      </c>
      <c r="N30" s="159">
        <v>7.0833333333333331E-2</v>
      </c>
      <c r="O30" s="27">
        <v>15</v>
      </c>
      <c r="P30" s="162">
        <v>1.5019791666666666E-2</v>
      </c>
      <c r="Q30" s="27">
        <v>8</v>
      </c>
      <c r="R30" s="162">
        <f t="shared" si="0"/>
        <v>0.20102476851851853</v>
      </c>
      <c r="S30" s="162">
        <f t="shared" si="2"/>
        <v>2.5209490740741025E-3</v>
      </c>
      <c r="T30" s="97">
        <f t="shared" si="1"/>
        <v>41.765168517330757</v>
      </c>
      <c r="U30" s="31"/>
    </row>
    <row r="31" spans="1:21" s="30" customFormat="1" ht="18" x14ac:dyDescent="0.25">
      <c r="A31" s="26">
        <v>9</v>
      </c>
      <c r="B31" s="27">
        <v>38</v>
      </c>
      <c r="C31" s="27">
        <v>10091544742</v>
      </c>
      <c r="D31" s="28" t="s">
        <v>80</v>
      </c>
      <c r="E31" s="150">
        <v>39346</v>
      </c>
      <c r="F31" s="29" t="s">
        <v>5</v>
      </c>
      <c r="G31" s="107" t="s">
        <v>72</v>
      </c>
      <c r="H31" s="162">
        <v>2.3597222222222223E-3</v>
      </c>
      <c r="I31" s="27">
        <v>7</v>
      </c>
      <c r="J31" s="159">
        <v>4.1458333333333333E-2</v>
      </c>
      <c r="K31" s="27">
        <v>17</v>
      </c>
      <c r="L31" s="159">
        <v>7.1759259259259259E-2</v>
      </c>
      <c r="M31" s="27">
        <v>9</v>
      </c>
      <c r="N31" s="159">
        <v>7.0717592592592596E-2</v>
      </c>
      <c r="O31" s="27">
        <v>5</v>
      </c>
      <c r="P31" s="162">
        <v>1.4784606481481484E-2</v>
      </c>
      <c r="Q31" s="27">
        <v>6</v>
      </c>
      <c r="R31" s="162">
        <f t="shared" si="0"/>
        <v>0.20107951388888887</v>
      </c>
      <c r="S31" s="162">
        <f t="shared" si="2"/>
        <v>2.575694444444443E-3</v>
      </c>
      <c r="T31" s="97">
        <f t="shared" si="1"/>
        <v>41.753797644312215</v>
      </c>
      <c r="U31" s="31"/>
    </row>
    <row r="32" spans="1:21" s="30" customFormat="1" ht="18" x14ac:dyDescent="0.25">
      <c r="A32" s="26">
        <v>10</v>
      </c>
      <c r="B32" s="27">
        <v>35</v>
      </c>
      <c r="C32" s="27">
        <v>10111626065</v>
      </c>
      <c r="D32" s="28" t="s">
        <v>81</v>
      </c>
      <c r="E32" s="150">
        <v>39347</v>
      </c>
      <c r="F32" s="29" t="s">
        <v>5</v>
      </c>
      <c r="G32" s="107" t="s">
        <v>72</v>
      </c>
      <c r="H32" s="162">
        <v>2.4387731481481482E-3</v>
      </c>
      <c r="I32" s="27">
        <v>16</v>
      </c>
      <c r="J32" s="159">
        <v>4.05787037037037E-2</v>
      </c>
      <c r="K32" s="27">
        <v>3</v>
      </c>
      <c r="L32" s="159">
        <v>7.1759259259259259E-2</v>
      </c>
      <c r="M32" s="27">
        <v>12</v>
      </c>
      <c r="N32" s="159">
        <v>7.0833333333333331E-2</v>
      </c>
      <c r="O32" s="27">
        <v>13</v>
      </c>
      <c r="P32" s="162">
        <v>1.5732175925925927E-2</v>
      </c>
      <c r="Q32" s="27">
        <v>19</v>
      </c>
      <c r="R32" s="162">
        <f t="shared" si="0"/>
        <v>0.20134224537037038</v>
      </c>
      <c r="S32" s="162">
        <f t="shared" si="2"/>
        <v>2.8384259259259526E-3</v>
      </c>
      <c r="T32" s="97">
        <f t="shared" si="1"/>
        <v>41.699313116773595</v>
      </c>
      <c r="U32" s="31"/>
    </row>
    <row r="33" spans="1:21" s="30" customFormat="1" ht="18" x14ac:dyDescent="0.25">
      <c r="A33" s="26">
        <v>11</v>
      </c>
      <c r="B33" s="27">
        <v>36</v>
      </c>
      <c r="C33" s="27">
        <v>10111627378</v>
      </c>
      <c r="D33" s="28" t="s">
        <v>82</v>
      </c>
      <c r="E33" s="150">
        <v>39242</v>
      </c>
      <c r="F33" s="29" t="s">
        <v>5</v>
      </c>
      <c r="G33" s="107" t="s">
        <v>72</v>
      </c>
      <c r="H33" s="162">
        <v>2.3542824074074074E-3</v>
      </c>
      <c r="I33" s="27">
        <v>6</v>
      </c>
      <c r="J33" s="159">
        <v>4.1458333333333333E-2</v>
      </c>
      <c r="K33" s="27">
        <v>11</v>
      </c>
      <c r="L33" s="159">
        <v>7.1759259259259259E-2</v>
      </c>
      <c r="M33" s="27">
        <v>7</v>
      </c>
      <c r="N33" s="159">
        <v>7.0717592592592596E-2</v>
      </c>
      <c r="O33" s="27">
        <v>8</v>
      </c>
      <c r="P33" s="162">
        <v>1.5191319444444443E-2</v>
      </c>
      <c r="Q33" s="27">
        <v>10</v>
      </c>
      <c r="R33" s="162">
        <f t="shared" si="0"/>
        <v>0.20148078703703701</v>
      </c>
      <c r="S33" s="162">
        <f t="shared" si="2"/>
        <v>2.9769675925925831E-3</v>
      </c>
      <c r="T33" s="97">
        <f t="shared" si="1"/>
        <v>41.670639949356449</v>
      </c>
      <c r="U33" s="31"/>
    </row>
    <row r="34" spans="1:21" s="30" customFormat="1" ht="18" x14ac:dyDescent="0.25">
      <c r="A34" s="26">
        <v>12</v>
      </c>
      <c r="B34" s="27">
        <v>42</v>
      </c>
      <c r="C34" s="27">
        <v>10125311654</v>
      </c>
      <c r="D34" s="28" t="s">
        <v>83</v>
      </c>
      <c r="E34" s="150">
        <v>39586</v>
      </c>
      <c r="F34" s="29" t="s">
        <v>5</v>
      </c>
      <c r="G34" s="107" t="s">
        <v>72</v>
      </c>
      <c r="H34" s="162">
        <v>2.3839120370370372E-3</v>
      </c>
      <c r="I34" s="27">
        <v>9</v>
      </c>
      <c r="J34" s="159">
        <v>4.1458333333333333E-2</v>
      </c>
      <c r="K34" s="27">
        <v>10</v>
      </c>
      <c r="L34" s="159">
        <v>7.1967592592592597E-2</v>
      </c>
      <c r="M34" s="27">
        <v>16</v>
      </c>
      <c r="N34" s="159">
        <v>7.0833333333333331E-2</v>
      </c>
      <c r="O34" s="27">
        <v>16</v>
      </c>
      <c r="P34" s="162">
        <v>1.5059143518518519E-2</v>
      </c>
      <c r="Q34" s="27">
        <v>9</v>
      </c>
      <c r="R34" s="162">
        <f t="shared" si="0"/>
        <v>0.20170231481481482</v>
      </c>
      <c r="S34" s="162">
        <f t="shared" si="2"/>
        <v>3.1984953703703967E-3</v>
      </c>
      <c r="T34" s="97">
        <f t="shared" si="1"/>
        <v>41.624873472779143</v>
      </c>
      <c r="U34" s="31"/>
    </row>
    <row r="35" spans="1:21" s="30" customFormat="1" ht="18" x14ac:dyDescent="0.25">
      <c r="A35" s="26">
        <v>13</v>
      </c>
      <c r="B35" s="27">
        <v>49</v>
      </c>
      <c r="C35" s="27">
        <v>10137306716</v>
      </c>
      <c r="D35" s="28" t="s">
        <v>84</v>
      </c>
      <c r="E35" s="150">
        <v>39955</v>
      </c>
      <c r="F35" s="29" t="s">
        <v>55</v>
      </c>
      <c r="G35" s="107" t="s">
        <v>72</v>
      </c>
      <c r="H35" s="162">
        <v>2.4086805555555558E-3</v>
      </c>
      <c r="I35" s="27">
        <v>12</v>
      </c>
      <c r="J35" s="159">
        <v>4.1458333333333333E-2</v>
      </c>
      <c r="K35" s="27">
        <v>14</v>
      </c>
      <c r="L35" s="159">
        <v>7.1759259259259259E-2</v>
      </c>
      <c r="M35" s="27">
        <v>11</v>
      </c>
      <c r="N35" s="159">
        <v>7.0775462962962957E-2</v>
      </c>
      <c r="O35" s="27">
        <v>10</v>
      </c>
      <c r="P35" s="162">
        <v>1.5325347222222223E-2</v>
      </c>
      <c r="Q35" s="27">
        <v>13</v>
      </c>
      <c r="R35" s="162">
        <f t="shared" si="0"/>
        <v>0.20172708333333333</v>
      </c>
      <c r="S35" s="162">
        <f t="shared" si="2"/>
        <v>3.2232638888889109E-3</v>
      </c>
      <c r="T35" s="97">
        <f t="shared" si="1"/>
        <v>41.619762674405393</v>
      </c>
      <c r="U35" s="31"/>
    </row>
    <row r="36" spans="1:21" s="30" customFormat="1" ht="18" x14ac:dyDescent="0.25">
      <c r="A36" s="26">
        <v>14</v>
      </c>
      <c r="B36" s="27">
        <v>48</v>
      </c>
      <c r="C36" s="27">
        <v>10137272259</v>
      </c>
      <c r="D36" s="28" t="s">
        <v>85</v>
      </c>
      <c r="E36" s="150">
        <v>39956</v>
      </c>
      <c r="F36" s="29" t="s">
        <v>55</v>
      </c>
      <c r="G36" s="107" t="s">
        <v>72</v>
      </c>
      <c r="H36" s="162">
        <v>2.4187500000000003E-3</v>
      </c>
      <c r="I36" s="27">
        <v>14</v>
      </c>
      <c r="J36" s="159">
        <v>4.1458333333333333E-2</v>
      </c>
      <c r="K36" s="27">
        <v>12</v>
      </c>
      <c r="L36" s="159">
        <v>7.1759259259259259E-2</v>
      </c>
      <c r="M36" s="27">
        <v>10</v>
      </c>
      <c r="N36" s="159">
        <v>7.0717592592592596E-2</v>
      </c>
      <c r="O36" s="27">
        <v>7</v>
      </c>
      <c r="P36" s="162">
        <v>1.5548726851851852E-2</v>
      </c>
      <c r="Q36" s="27">
        <v>17</v>
      </c>
      <c r="R36" s="162">
        <f t="shared" si="0"/>
        <v>0.20190266203703702</v>
      </c>
      <c r="S36" s="162">
        <f t="shared" si="2"/>
        <v>3.3988425925925991E-3</v>
      </c>
      <c r="T36" s="97">
        <f t="shared" si="1"/>
        <v>41.583569273560151</v>
      </c>
      <c r="U36" s="31"/>
    </row>
    <row r="37" spans="1:21" s="30" customFormat="1" ht="18" x14ac:dyDescent="0.25">
      <c r="A37" s="26">
        <v>15</v>
      </c>
      <c r="B37" s="27">
        <v>50</v>
      </c>
      <c r="C37" s="27">
        <v>10144855740</v>
      </c>
      <c r="D37" s="28" t="s">
        <v>86</v>
      </c>
      <c r="E37" s="150">
        <v>39918</v>
      </c>
      <c r="F37" s="29" t="s">
        <v>56</v>
      </c>
      <c r="G37" s="107" t="s">
        <v>72</v>
      </c>
      <c r="H37" s="162">
        <v>2.5145833333333335E-3</v>
      </c>
      <c r="I37" s="27">
        <v>21</v>
      </c>
      <c r="J37" s="159">
        <v>4.1458333333333333E-2</v>
      </c>
      <c r="K37" s="27">
        <v>20</v>
      </c>
      <c r="L37" s="159">
        <v>7.1921296296296303E-2</v>
      </c>
      <c r="M37" s="27">
        <v>14</v>
      </c>
      <c r="N37" s="159">
        <v>7.0833333333333331E-2</v>
      </c>
      <c r="O37" s="27">
        <v>18</v>
      </c>
      <c r="P37" s="162">
        <v>1.551261574074074E-2</v>
      </c>
      <c r="Q37" s="27">
        <v>14</v>
      </c>
      <c r="R37" s="162">
        <f t="shared" si="0"/>
        <v>0.20224016203703704</v>
      </c>
      <c r="S37" s="162">
        <f t="shared" si="2"/>
        <v>3.7363425925926175E-3</v>
      </c>
      <c r="T37" s="97">
        <f t="shared" si="1"/>
        <v>41.514174280555473</v>
      </c>
      <c r="U37" s="31"/>
    </row>
    <row r="38" spans="1:21" s="30" customFormat="1" ht="18" x14ac:dyDescent="0.25">
      <c r="A38" s="26">
        <v>16</v>
      </c>
      <c r="B38" s="27">
        <v>45</v>
      </c>
      <c r="C38" s="27">
        <v>10137307322</v>
      </c>
      <c r="D38" s="28" t="s">
        <v>87</v>
      </c>
      <c r="E38" s="150">
        <v>39527</v>
      </c>
      <c r="F38" s="29" t="s">
        <v>5</v>
      </c>
      <c r="G38" s="107" t="s">
        <v>72</v>
      </c>
      <c r="H38" s="162">
        <v>2.3923611111111112E-3</v>
      </c>
      <c r="I38" s="27">
        <v>10</v>
      </c>
      <c r="J38" s="159">
        <v>4.1458333333333333E-2</v>
      </c>
      <c r="K38" s="27">
        <v>15</v>
      </c>
      <c r="L38" s="159">
        <v>7.4606481481481482E-2</v>
      </c>
      <c r="M38" s="27">
        <v>24</v>
      </c>
      <c r="N38" s="159">
        <v>7.0775462962962957E-2</v>
      </c>
      <c r="O38" s="27">
        <v>12</v>
      </c>
      <c r="P38" s="162">
        <v>1.4757175925925925E-2</v>
      </c>
      <c r="Q38" s="27">
        <v>5</v>
      </c>
      <c r="R38" s="162">
        <f t="shared" si="0"/>
        <v>0.20398981481481479</v>
      </c>
      <c r="S38" s="162">
        <f t="shared" si="2"/>
        <v>5.4859953703703668E-3</v>
      </c>
      <c r="T38" s="97">
        <f t="shared" si="1"/>
        <v>41.158100667698555</v>
      </c>
      <c r="U38" s="31"/>
    </row>
    <row r="39" spans="1:21" s="30" customFormat="1" ht="18" x14ac:dyDescent="0.25">
      <c r="A39" s="26">
        <v>17</v>
      </c>
      <c r="B39" s="27">
        <v>18</v>
      </c>
      <c r="C39" s="27">
        <v>10125967012</v>
      </c>
      <c r="D39" s="28" t="s">
        <v>88</v>
      </c>
      <c r="E39" s="150">
        <v>39250</v>
      </c>
      <c r="F39" s="29" t="s">
        <v>5</v>
      </c>
      <c r="G39" s="107" t="s">
        <v>19</v>
      </c>
      <c r="H39" s="162">
        <v>2.4629629629629632E-3</v>
      </c>
      <c r="I39" s="27">
        <v>18</v>
      </c>
      <c r="J39" s="159">
        <v>4.1458333333333333E-2</v>
      </c>
      <c r="K39" s="27">
        <v>22</v>
      </c>
      <c r="L39" s="159">
        <v>7.4305555555555555E-2</v>
      </c>
      <c r="M39" s="27">
        <v>21</v>
      </c>
      <c r="N39" s="159">
        <v>7.0833333333333331E-2</v>
      </c>
      <c r="O39" s="27">
        <v>14</v>
      </c>
      <c r="P39" s="162">
        <v>1.5545717592592594E-2</v>
      </c>
      <c r="Q39" s="27">
        <v>16</v>
      </c>
      <c r="R39" s="162">
        <f t="shared" si="0"/>
        <v>0.20460590277777779</v>
      </c>
      <c r="S39" s="162">
        <f t="shared" si="2"/>
        <v>6.1020833333333691E-3</v>
      </c>
      <c r="T39" s="97">
        <f t="shared" si="1"/>
        <v>41.034169685964713</v>
      </c>
      <c r="U39" s="31"/>
    </row>
    <row r="40" spans="1:21" s="30" customFormat="1" ht="18" x14ac:dyDescent="0.25">
      <c r="A40" s="26">
        <v>18</v>
      </c>
      <c r="B40" s="27">
        <v>47</v>
      </c>
      <c r="C40" s="27">
        <v>10137306312</v>
      </c>
      <c r="D40" s="28" t="s">
        <v>89</v>
      </c>
      <c r="E40" s="150">
        <v>39974</v>
      </c>
      <c r="F40" s="29" t="s">
        <v>55</v>
      </c>
      <c r="G40" s="107" t="s">
        <v>72</v>
      </c>
      <c r="H40" s="162">
        <v>2.4056712962962964E-3</v>
      </c>
      <c r="I40" s="27">
        <v>11</v>
      </c>
      <c r="J40" s="159">
        <v>4.1458333333333333E-2</v>
      </c>
      <c r="K40" s="27">
        <v>13</v>
      </c>
      <c r="L40" s="159">
        <v>7.1759259259259259E-2</v>
      </c>
      <c r="M40" s="27">
        <v>6</v>
      </c>
      <c r="N40" s="159">
        <v>7.3807870370370371E-2</v>
      </c>
      <c r="O40" s="27">
        <v>20</v>
      </c>
      <c r="P40" s="162">
        <v>1.551539351851852E-2</v>
      </c>
      <c r="Q40" s="27">
        <v>15</v>
      </c>
      <c r="R40" s="162">
        <f t="shared" si="0"/>
        <v>0.20494652777777778</v>
      </c>
      <c r="S40" s="162">
        <f t="shared" si="2"/>
        <v>6.4427083333333524E-3</v>
      </c>
      <c r="T40" s="97">
        <f t="shared" si="1"/>
        <v>40.965970120932631</v>
      </c>
      <c r="U40" s="31"/>
    </row>
    <row r="41" spans="1:21" s="30" customFormat="1" ht="18" x14ac:dyDescent="0.25">
      <c r="A41" s="26">
        <v>19</v>
      </c>
      <c r="B41" s="27">
        <v>51</v>
      </c>
      <c r="C41" s="27">
        <v>10144862915</v>
      </c>
      <c r="D41" s="28" t="s">
        <v>90</v>
      </c>
      <c r="E41" s="150">
        <v>40126</v>
      </c>
      <c r="F41" s="29" t="s">
        <v>55</v>
      </c>
      <c r="G41" s="107" t="s">
        <v>72</v>
      </c>
      <c r="H41" s="162">
        <v>2.5156250000000001E-3</v>
      </c>
      <c r="I41" s="27">
        <v>22</v>
      </c>
      <c r="J41" s="159">
        <v>4.1458333333333333E-2</v>
      </c>
      <c r="K41" s="27">
        <v>16</v>
      </c>
      <c r="L41" s="159">
        <v>7.4305555555555555E-2</v>
      </c>
      <c r="M41" s="27">
        <v>23</v>
      </c>
      <c r="N41" s="159">
        <v>7.0833333333333331E-2</v>
      </c>
      <c r="O41" s="27">
        <v>19</v>
      </c>
      <c r="P41" s="162">
        <v>1.5839004629629626E-2</v>
      </c>
      <c r="Q41" s="27">
        <v>21</v>
      </c>
      <c r="R41" s="162">
        <f t="shared" si="0"/>
        <v>0.20495185185185183</v>
      </c>
      <c r="S41" s="162">
        <f t="shared" si="2"/>
        <v>6.4480324074074058E-3</v>
      </c>
      <c r="T41" s="97">
        <f t="shared" si="1"/>
        <v>40.964905939967835</v>
      </c>
      <c r="U41" s="31"/>
    </row>
    <row r="42" spans="1:21" s="30" customFormat="1" ht="18" x14ac:dyDescent="0.25">
      <c r="A42" s="26">
        <v>20</v>
      </c>
      <c r="B42" s="27">
        <v>53</v>
      </c>
      <c r="C42" s="27">
        <v>10125723603</v>
      </c>
      <c r="D42" s="28" t="s">
        <v>91</v>
      </c>
      <c r="E42" s="150">
        <v>39230</v>
      </c>
      <c r="F42" s="29" t="s">
        <v>54</v>
      </c>
      <c r="G42" s="107" t="s">
        <v>92</v>
      </c>
      <c r="H42" s="162">
        <v>2.4413194444444443E-3</v>
      </c>
      <c r="I42" s="27">
        <v>17</v>
      </c>
      <c r="J42" s="159">
        <v>4.207175925925926E-2</v>
      </c>
      <c r="K42" s="27">
        <v>24</v>
      </c>
      <c r="L42" s="159">
        <v>7.4247685185185194E-2</v>
      </c>
      <c r="M42" s="27">
        <v>18</v>
      </c>
      <c r="N42" s="159">
        <v>7.0833333333333331E-2</v>
      </c>
      <c r="O42" s="27">
        <v>17</v>
      </c>
      <c r="P42" s="162">
        <v>1.5739583333333331E-2</v>
      </c>
      <c r="Q42" s="27">
        <v>20</v>
      </c>
      <c r="R42" s="162">
        <f t="shared" si="0"/>
        <v>0.20533368055555556</v>
      </c>
      <c r="S42" s="162">
        <f t="shared" si="2"/>
        <v>6.8298611111111407E-3</v>
      </c>
      <c r="T42" s="97">
        <f t="shared" si="1"/>
        <v>40.888729557748988</v>
      </c>
      <c r="U42" s="31"/>
    </row>
    <row r="43" spans="1:21" s="30" customFormat="1" ht="18" x14ac:dyDescent="0.25">
      <c r="A43" s="26">
        <v>21</v>
      </c>
      <c r="B43" s="27">
        <v>24</v>
      </c>
      <c r="C43" s="27">
        <v>10141468319</v>
      </c>
      <c r="D43" s="28" t="s">
        <v>93</v>
      </c>
      <c r="E43" s="150">
        <v>39917</v>
      </c>
      <c r="F43" s="29" t="s">
        <v>5</v>
      </c>
      <c r="G43" s="107" t="s">
        <v>94</v>
      </c>
      <c r="H43" s="162">
        <v>2.6122685185185185E-3</v>
      </c>
      <c r="I43" s="27">
        <v>26</v>
      </c>
      <c r="J43" s="159">
        <v>4.1458333333333333E-2</v>
      </c>
      <c r="K43" s="27">
        <v>21</v>
      </c>
      <c r="L43" s="159">
        <v>7.3101851851851848E-2</v>
      </c>
      <c r="M43" s="27">
        <v>17</v>
      </c>
      <c r="N43" s="159">
        <v>7.3807870370370371E-2</v>
      </c>
      <c r="O43" s="27">
        <v>22</v>
      </c>
      <c r="P43" s="162">
        <v>1.6243981481481481E-2</v>
      </c>
      <c r="Q43" s="27">
        <v>23</v>
      </c>
      <c r="R43" s="162">
        <f t="shared" si="0"/>
        <v>0.20722430555555554</v>
      </c>
      <c r="S43" s="162">
        <f t="shared" si="2"/>
        <v>8.7204861111111198E-3</v>
      </c>
      <c r="T43" s="97">
        <f t="shared" si="1"/>
        <v>40.515678461677673</v>
      </c>
      <c r="U43" s="31"/>
    </row>
    <row r="44" spans="1:21" s="30" customFormat="1" ht="18" x14ac:dyDescent="0.25">
      <c r="A44" s="26">
        <v>22</v>
      </c>
      <c r="B44" s="27">
        <v>26</v>
      </c>
      <c r="C44" s="27">
        <v>10131168939</v>
      </c>
      <c r="D44" s="28" t="s">
        <v>95</v>
      </c>
      <c r="E44" s="150">
        <v>39274</v>
      </c>
      <c r="F44" s="29" t="s">
        <v>5</v>
      </c>
      <c r="G44" s="107" t="s">
        <v>96</v>
      </c>
      <c r="H44" s="162">
        <v>2.5278935185185183E-3</v>
      </c>
      <c r="I44" s="27">
        <v>23</v>
      </c>
      <c r="J44" s="159">
        <v>4.1458333333333333E-2</v>
      </c>
      <c r="K44" s="27">
        <v>18</v>
      </c>
      <c r="L44" s="159">
        <v>7.4247685185185194E-2</v>
      </c>
      <c r="M44" s="27">
        <v>19</v>
      </c>
      <c r="N44" s="159">
        <v>7.3807870370370371E-2</v>
      </c>
      <c r="O44" s="27">
        <v>23</v>
      </c>
      <c r="P44" s="162">
        <v>1.5898495370370368E-2</v>
      </c>
      <c r="Q44" s="27">
        <v>22</v>
      </c>
      <c r="R44" s="162">
        <f t="shared" si="0"/>
        <v>0.20794027777777777</v>
      </c>
      <c r="S44" s="162">
        <f t="shared" si="2"/>
        <v>9.4364583333333418E-3</v>
      </c>
      <c r="T44" s="97">
        <f t="shared" si="1"/>
        <v>40.376176386115141</v>
      </c>
      <c r="U44" s="31"/>
    </row>
    <row r="45" spans="1:21" s="30" customFormat="1" ht="18" x14ac:dyDescent="0.25">
      <c r="A45" s="26">
        <v>23</v>
      </c>
      <c r="B45" s="27">
        <v>11</v>
      </c>
      <c r="C45" s="27">
        <v>10125505048</v>
      </c>
      <c r="D45" s="28" t="s">
        <v>97</v>
      </c>
      <c r="E45" s="150">
        <v>39135</v>
      </c>
      <c r="F45" s="29" t="s">
        <v>5</v>
      </c>
      <c r="G45" s="107" t="s">
        <v>19</v>
      </c>
      <c r="H45" s="162">
        <v>2.6186342592592594E-3</v>
      </c>
      <c r="I45" s="27">
        <v>27</v>
      </c>
      <c r="J45" s="159">
        <v>4.3807870370370372E-2</v>
      </c>
      <c r="K45" s="27">
        <v>25</v>
      </c>
      <c r="L45" s="159">
        <v>7.4305555555555555E-2</v>
      </c>
      <c r="M45" s="27">
        <v>22</v>
      </c>
      <c r="N45" s="159">
        <v>7.3807870370370371E-2</v>
      </c>
      <c r="O45" s="27">
        <v>21</v>
      </c>
      <c r="P45" s="162">
        <v>1.5712037037037038E-2</v>
      </c>
      <c r="Q45" s="27">
        <v>18</v>
      </c>
      <c r="R45" s="162">
        <f t="shared" si="0"/>
        <v>0.21025196759259263</v>
      </c>
      <c r="S45" s="162">
        <f t="shared" si="2"/>
        <v>1.1748148148148202E-2</v>
      </c>
      <c r="T45" s="97">
        <f t="shared" si="1"/>
        <v>39.932246197105876</v>
      </c>
      <c r="U45" s="31"/>
    </row>
    <row r="46" spans="1:21" s="30" customFormat="1" ht="18" x14ac:dyDescent="0.25">
      <c r="A46" s="26">
        <v>24</v>
      </c>
      <c r="B46" s="27">
        <v>30</v>
      </c>
      <c r="C46" s="27">
        <v>10128533872</v>
      </c>
      <c r="D46" s="28" t="s">
        <v>98</v>
      </c>
      <c r="E46" s="150">
        <v>39544</v>
      </c>
      <c r="F46" s="29" t="s">
        <v>54</v>
      </c>
      <c r="G46" s="107" t="s">
        <v>96</v>
      </c>
      <c r="H46" s="162">
        <v>2.6197916666666665E-3</v>
      </c>
      <c r="I46" s="27">
        <v>28</v>
      </c>
      <c r="J46" s="159">
        <v>4.1458333333333333E-2</v>
      </c>
      <c r="K46" s="27">
        <v>19</v>
      </c>
      <c r="L46" s="159">
        <v>7.4305555555555555E-2</v>
      </c>
      <c r="M46" s="27">
        <v>20</v>
      </c>
      <c r="N46" s="159">
        <v>7.8009259259259264E-2</v>
      </c>
      <c r="O46" s="27">
        <v>25</v>
      </c>
      <c r="P46" s="162">
        <v>1.6551851851851852E-2</v>
      </c>
      <c r="Q46" s="27">
        <v>28</v>
      </c>
      <c r="R46" s="162">
        <f t="shared" si="0"/>
        <v>0.21294479166666666</v>
      </c>
      <c r="S46" s="162">
        <f t="shared" si="2"/>
        <v>1.4440972222222237E-2</v>
      </c>
      <c r="T46" s="97">
        <f t="shared" si="1"/>
        <v>39.42727721876269</v>
      </c>
      <c r="U46" s="31"/>
    </row>
    <row r="47" spans="1:21" s="30" customFormat="1" ht="18" x14ac:dyDescent="0.25">
      <c r="A47" s="26">
        <v>25</v>
      </c>
      <c r="B47" s="27">
        <v>16</v>
      </c>
      <c r="C47" s="27">
        <v>10132009607</v>
      </c>
      <c r="D47" s="28" t="s">
        <v>99</v>
      </c>
      <c r="E47" s="150">
        <v>39777</v>
      </c>
      <c r="F47" s="29" t="s">
        <v>5</v>
      </c>
      <c r="G47" s="107" t="s">
        <v>19</v>
      </c>
      <c r="H47" s="162">
        <v>2.5688657407407409E-3</v>
      </c>
      <c r="I47" s="27">
        <v>24</v>
      </c>
      <c r="J47" s="159">
        <v>4.1458333333333333E-2</v>
      </c>
      <c r="K47" s="27">
        <v>23</v>
      </c>
      <c r="L47" s="159">
        <v>7.6805555555555557E-2</v>
      </c>
      <c r="M47" s="27">
        <v>28</v>
      </c>
      <c r="N47" s="159">
        <v>7.8009259259259264E-2</v>
      </c>
      <c r="O47" s="27">
        <v>26</v>
      </c>
      <c r="P47" s="162">
        <v>1.6512268518518516E-2</v>
      </c>
      <c r="Q47" s="27">
        <v>27</v>
      </c>
      <c r="R47" s="162">
        <f t="shared" si="0"/>
        <v>0.21535428240740739</v>
      </c>
      <c r="S47" s="162">
        <f t="shared" si="2"/>
        <v>1.685046296296297E-2</v>
      </c>
      <c r="T47" s="97">
        <f t="shared" si="1"/>
        <v>38.98614524623239</v>
      </c>
      <c r="U47" s="31"/>
    </row>
    <row r="48" spans="1:21" s="30" customFormat="1" ht="18" x14ac:dyDescent="0.25">
      <c r="A48" s="26">
        <v>26</v>
      </c>
      <c r="B48" s="27">
        <v>15</v>
      </c>
      <c r="C48" s="27">
        <v>10139175378</v>
      </c>
      <c r="D48" s="28" t="s">
        <v>100</v>
      </c>
      <c r="E48" s="150">
        <v>39878</v>
      </c>
      <c r="F48" s="29" t="s">
        <v>54</v>
      </c>
      <c r="G48" s="107" t="s">
        <v>19</v>
      </c>
      <c r="H48" s="162">
        <v>2.5898148148148148E-3</v>
      </c>
      <c r="I48" s="27">
        <v>25</v>
      </c>
      <c r="J48" s="159">
        <v>4.5254629629629624E-2</v>
      </c>
      <c r="K48" s="27">
        <v>34</v>
      </c>
      <c r="L48" s="159">
        <v>7.6805555555555557E-2</v>
      </c>
      <c r="M48" s="27">
        <v>25</v>
      </c>
      <c r="N48" s="159">
        <v>7.8009259259259264E-2</v>
      </c>
      <c r="O48" s="27">
        <v>31</v>
      </c>
      <c r="P48" s="162">
        <v>1.6384953703703704E-2</v>
      </c>
      <c r="Q48" s="27">
        <v>25</v>
      </c>
      <c r="R48" s="162">
        <f t="shared" si="0"/>
        <v>0.21904421296296298</v>
      </c>
      <c r="S48" s="162">
        <f t="shared" si="2"/>
        <v>2.0540393518518552E-2</v>
      </c>
      <c r="T48" s="97">
        <f t="shared" si="1"/>
        <v>38.329400351484928</v>
      </c>
      <c r="U48" s="31"/>
    </row>
    <row r="49" spans="1:21" s="30" customFormat="1" ht="18" x14ac:dyDescent="0.25">
      <c r="A49" s="26">
        <v>27</v>
      </c>
      <c r="B49" s="27">
        <v>27</v>
      </c>
      <c r="C49" s="27">
        <v>10125246481</v>
      </c>
      <c r="D49" s="28" t="s">
        <v>101</v>
      </c>
      <c r="E49" s="150">
        <v>39084</v>
      </c>
      <c r="F49" s="29" t="s">
        <v>54</v>
      </c>
      <c r="G49" s="107" t="s">
        <v>96</v>
      </c>
      <c r="H49" s="162">
        <v>2.6312499999999999E-3</v>
      </c>
      <c r="I49" s="27">
        <v>31</v>
      </c>
      <c r="J49" s="159">
        <v>4.5254629629629624E-2</v>
      </c>
      <c r="K49" s="27">
        <v>32</v>
      </c>
      <c r="L49" s="159">
        <v>7.6805555555555557E-2</v>
      </c>
      <c r="M49" s="27">
        <v>26</v>
      </c>
      <c r="N49" s="159">
        <v>7.8009259259259264E-2</v>
      </c>
      <c r="O49" s="27">
        <v>29</v>
      </c>
      <c r="P49" s="162">
        <v>1.6388194444444445E-2</v>
      </c>
      <c r="Q49" s="27">
        <v>26</v>
      </c>
      <c r="R49" s="162">
        <f t="shared" si="0"/>
        <v>0.21908888888888889</v>
      </c>
      <c r="S49" s="162">
        <f t="shared" si="2"/>
        <v>2.0585069444444465E-2</v>
      </c>
      <c r="T49" s="97">
        <f t="shared" si="1"/>
        <v>38.321584339182472</v>
      </c>
      <c r="U49" s="31"/>
    </row>
    <row r="50" spans="1:21" s="30" customFormat="1" ht="18" x14ac:dyDescent="0.25">
      <c r="A50" s="26">
        <v>28</v>
      </c>
      <c r="B50" s="27">
        <v>20</v>
      </c>
      <c r="C50" s="27">
        <v>10131955043</v>
      </c>
      <c r="D50" s="28" t="s">
        <v>102</v>
      </c>
      <c r="E50" s="150">
        <v>39985</v>
      </c>
      <c r="F50" s="29" t="s">
        <v>54</v>
      </c>
      <c r="G50" s="107" t="s">
        <v>19</v>
      </c>
      <c r="H50" s="162">
        <v>2.6716435185185181E-3</v>
      </c>
      <c r="I50" s="27">
        <v>33</v>
      </c>
      <c r="J50" s="159">
        <v>4.5254629629629624E-2</v>
      </c>
      <c r="K50" s="27">
        <v>35</v>
      </c>
      <c r="L50" s="159">
        <v>7.7604166666666669E-2</v>
      </c>
      <c r="M50" s="27">
        <v>30</v>
      </c>
      <c r="N50" s="159">
        <v>7.8009259259259264E-2</v>
      </c>
      <c r="O50" s="27">
        <v>32</v>
      </c>
      <c r="P50" s="162">
        <v>1.6995023148148148E-2</v>
      </c>
      <c r="Q50" s="27">
        <v>32</v>
      </c>
      <c r="R50" s="162">
        <f t="shared" si="0"/>
        <v>0.22053472222222226</v>
      </c>
      <c r="S50" s="162">
        <f t="shared" si="2"/>
        <v>2.2030902777777833E-2</v>
      </c>
      <c r="T50" s="97">
        <f t="shared" si="1"/>
        <v>38.070346695216799</v>
      </c>
      <c r="U50" s="31"/>
    </row>
    <row r="51" spans="1:21" s="30" customFormat="1" ht="18" x14ac:dyDescent="0.25">
      <c r="A51" s="26">
        <v>29</v>
      </c>
      <c r="B51" s="27">
        <v>13</v>
      </c>
      <c r="C51" s="27">
        <v>10140590972</v>
      </c>
      <c r="D51" s="28" t="s">
        <v>103</v>
      </c>
      <c r="E51" s="150">
        <v>39364</v>
      </c>
      <c r="F51" s="29" t="s">
        <v>54</v>
      </c>
      <c r="G51" s="107" t="s">
        <v>19</v>
      </c>
      <c r="H51" s="162">
        <v>2.7979166666666669E-3</v>
      </c>
      <c r="I51" s="27">
        <v>41</v>
      </c>
      <c r="J51" s="159">
        <v>4.3807870370370372E-2</v>
      </c>
      <c r="K51" s="27">
        <v>26</v>
      </c>
      <c r="L51" s="159">
        <v>7.8067129629629625E-2</v>
      </c>
      <c r="M51" s="27">
        <v>31</v>
      </c>
      <c r="N51" s="159">
        <v>7.8009259259259264E-2</v>
      </c>
      <c r="O51" s="27">
        <v>37</v>
      </c>
      <c r="P51" s="162">
        <v>1.8229282407407406E-2</v>
      </c>
      <c r="Q51" s="27">
        <v>40</v>
      </c>
      <c r="R51" s="162">
        <f t="shared" si="0"/>
        <v>0.22091145833333331</v>
      </c>
      <c r="S51" s="162">
        <f t="shared" si="2"/>
        <v>2.2407638888888887E-2</v>
      </c>
      <c r="T51" s="97">
        <f t="shared" si="1"/>
        <v>38.005422609925738</v>
      </c>
      <c r="U51" s="31"/>
    </row>
    <row r="52" spans="1:21" s="30" customFormat="1" ht="18" x14ac:dyDescent="0.25">
      <c r="A52" s="26">
        <v>30</v>
      </c>
      <c r="B52" s="27">
        <v>12</v>
      </c>
      <c r="C52" s="27">
        <v>10137956818</v>
      </c>
      <c r="D52" s="28" t="s">
        <v>104</v>
      </c>
      <c r="E52" s="150">
        <v>39662</v>
      </c>
      <c r="F52" s="29" t="s">
        <v>54</v>
      </c>
      <c r="G52" s="107" t="s">
        <v>19</v>
      </c>
      <c r="H52" s="162">
        <v>2.7633101851851851E-3</v>
      </c>
      <c r="I52" s="27">
        <v>40</v>
      </c>
      <c r="J52" s="159">
        <v>4.3807870370370372E-2</v>
      </c>
      <c r="K52" s="27">
        <v>27</v>
      </c>
      <c r="L52" s="159">
        <v>7.6805555555555557E-2</v>
      </c>
      <c r="M52" s="27">
        <v>29</v>
      </c>
      <c r="N52" s="159">
        <v>8.0787037037037032E-2</v>
      </c>
      <c r="O52" s="27">
        <v>42</v>
      </c>
      <c r="P52" s="162">
        <v>1.6906597222222222E-2</v>
      </c>
      <c r="Q52" s="27">
        <v>31</v>
      </c>
      <c r="R52" s="162">
        <f t="shared" si="0"/>
        <v>0.22107037037037036</v>
      </c>
      <c r="S52" s="162">
        <f t="shared" si="2"/>
        <v>2.2566550925925938E-2</v>
      </c>
      <c r="T52" s="97">
        <f t="shared" si="1"/>
        <v>37.978103168087927</v>
      </c>
      <c r="U52" s="31"/>
    </row>
    <row r="53" spans="1:21" s="30" customFormat="1" ht="18" x14ac:dyDescent="0.25">
      <c r="A53" s="26">
        <v>31</v>
      </c>
      <c r="B53" s="27">
        <v>28</v>
      </c>
      <c r="C53" s="27">
        <v>10126951964</v>
      </c>
      <c r="D53" s="28" t="s">
        <v>105</v>
      </c>
      <c r="E53" s="150">
        <v>39147</v>
      </c>
      <c r="F53" s="29" t="s">
        <v>5</v>
      </c>
      <c r="G53" s="107" t="s">
        <v>96</v>
      </c>
      <c r="H53" s="162">
        <v>2.5082175925925927E-3</v>
      </c>
      <c r="I53" s="27">
        <v>20</v>
      </c>
      <c r="J53" s="159">
        <v>4.5254629629629624E-2</v>
      </c>
      <c r="K53" s="27">
        <v>29</v>
      </c>
      <c r="L53" s="159">
        <v>7.918981481481481E-2</v>
      </c>
      <c r="M53" s="27">
        <v>35</v>
      </c>
      <c r="N53" s="159">
        <v>7.8009259259259264E-2</v>
      </c>
      <c r="O53" s="27">
        <v>24</v>
      </c>
      <c r="P53" s="162">
        <v>1.6334722222222219E-2</v>
      </c>
      <c r="Q53" s="27">
        <v>24</v>
      </c>
      <c r="R53" s="162">
        <f t="shared" si="0"/>
        <v>0.22129664351851852</v>
      </c>
      <c r="S53" s="162">
        <f t="shared" si="2"/>
        <v>2.2792824074074097E-2</v>
      </c>
      <c r="T53" s="97">
        <f t="shared" si="1"/>
        <v>37.939271015788158</v>
      </c>
      <c r="U53" s="31"/>
    </row>
    <row r="54" spans="1:21" s="30" customFormat="1" ht="18" x14ac:dyDescent="0.25">
      <c r="A54" s="26">
        <v>32</v>
      </c>
      <c r="B54" s="27">
        <v>31</v>
      </c>
      <c r="C54" s="27">
        <v>10136740476</v>
      </c>
      <c r="D54" s="28" t="s">
        <v>106</v>
      </c>
      <c r="E54" s="150">
        <v>39442</v>
      </c>
      <c r="F54" s="29" t="s">
        <v>54</v>
      </c>
      <c r="G54" s="107" t="s">
        <v>96</v>
      </c>
      <c r="H54" s="162">
        <v>2.7180555555555556E-3</v>
      </c>
      <c r="I54" s="27">
        <v>36</v>
      </c>
      <c r="J54" s="159">
        <v>4.6990740740740743E-2</v>
      </c>
      <c r="K54" s="27">
        <v>39</v>
      </c>
      <c r="L54" s="159">
        <v>7.6805555555555557E-2</v>
      </c>
      <c r="M54" s="27">
        <v>27</v>
      </c>
      <c r="N54" s="159">
        <v>7.8009259259259264E-2</v>
      </c>
      <c r="O54" s="27">
        <v>33</v>
      </c>
      <c r="P54" s="162">
        <v>1.7433449074074073E-2</v>
      </c>
      <c r="Q54" s="27">
        <v>35</v>
      </c>
      <c r="R54" s="162">
        <f t="shared" si="0"/>
        <v>0.22195706018518518</v>
      </c>
      <c r="S54" s="162">
        <f t="shared" si="2"/>
        <v>2.3453240740740761E-2</v>
      </c>
      <c r="T54" s="97">
        <f t="shared" si="1"/>
        <v>37.826385546503673</v>
      </c>
      <c r="U54" s="31"/>
    </row>
    <row r="55" spans="1:21" s="30" customFormat="1" ht="18" x14ac:dyDescent="0.25">
      <c r="A55" s="26">
        <v>33</v>
      </c>
      <c r="B55" s="27">
        <v>21</v>
      </c>
      <c r="C55" s="27">
        <v>10144517452</v>
      </c>
      <c r="D55" s="28" t="s">
        <v>107</v>
      </c>
      <c r="E55" s="150">
        <v>40006</v>
      </c>
      <c r="F55" s="29" t="s">
        <v>54</v>
      </c>
      <c r="G55" s="107" t="s">
        <v>19</v>
      </c>
      <c r="H55" s="162">
        <v>2.7623842592592591E-3</v>
      </c>
      <c r="I55" s="27">
        <v>38</v>
      </c>
      <c r="J55" s="159">
        <v>4.6990740740740743E-2</v>
      </c>
      <c r="K55" s="27">
        <v>40</v>
      </c>
      <c r="L55" s="159">
        <v>7.8125E-2</v>
      </c>
      <c r="M55" s="27">
        <v>32</v>
      </c>
      <c r="N55" s="159">
        <v>7.8009259259259264E-2</v>
      </c>
      <c r="O55" s="27">
        <v>34</v>
      </c>
      <c r="P55" s="162">
        <v>1.666377314814815E-2</v>
      </c>
      <c r="Q55" s="27">
        <v>29</v>
      </c>
      <c r="R55" s="162">
        <f t="shared" si="0"/>
        <v>0.22255115740740744</v>
      </c>
      <c r="S55" s="162">
        <f t="shared" si="2"/>
        <v>2.4047337962963017E-2</v>
      </c>
      <c r="T55" s="97">
        <f t="shared" si="1"/>
        <v>37.725408535906745</v>
      </c>
      <c r="U55" s="31"/>
    </row>
    <row r="56" spans="1:21" s="30" customFormat="1" ht="18" x14ac:dyDescent="0.25">
      <c r="A56" s="26">
        <v>34</v>
      </c>
      <c r="B56" s="27">
        <v>32</v>
      </c>
      <c r="C56" s="27">
        <v>10136031366</v>
      </c>
      <c r="D56" s="28" t="s">
        <v>108</v>
      </c>
      <c r="E56" s="150">
        <v>40174</v>
      </c>
      <c r="F56" s="29" t="s">
        <v>55</v>
      </c>
      <c r="G56" s="107" t="s">
        <v>96</v>
      </c>
      <c r="H56" s="162">
        <v>2.9094907407407407E-3</v>
      </c>
      <c r="I56" s="27">
        <v>43</v>
      </c>
      <c r="J56" s="159">
        <v>4.5254629629629624E-2</v>
      </c>
      <c r="K56" s="27">
        <v>30</v>
      </c>
      <c r="L56" s="159">
        <v>7.918981481481481E-2</v>
      </c>
      <c r="M56" s="27">
        <v>34</v>
      </c>
      <c r="N56" s="159">
        <v>7.8009259259259264E-2</v>
      </c>
      <c r="O56" s="27">
        <v>28</v>
      </c>
      <c r="P56" s="162">
        <v>1.7770023148148149E-2</v>
      </c>
      <c r="Q56" s="27">
        <v>38</v>
      </c>
      <c r="R56" s="162">
        <f t="shared" si="0"/>
        <v>0.22313321759259261</v>
      </c>
      <c r="S56" s="162">
        <f t="shared" si="2"/>
        <v>2.4629398148148185E-2</v>
      </c>
      <c r="T56" s="97">
        <f t="shared" si="1"/>
        <v>37.62699890189748</v>
      </c>
      <c r="U56" s="31"/>
    </row>
    <row r="57" spans="1:21" s="30" customFormat="1" ht="18" x14ac:dyDescent="0.25">
      <c r="A57" s="26">
        <v>35</v>
      </c>
      <c r="B57" s="27">
        <v>22</v>
      </c>
      <c r="C57" s="27">
        <v>10128042105</v>
      </c>
      <c r="D57" s="28" t="s">
        <v>109</v>
      </c>
      <c r="E57" s="150">
        <v>39875</v>
      </c>
      <c r="F57" s="29" t="s">
        <v>54</v>
      </c>
      <c r="G57" s="107" t="s">
        <v>19</v>
      </c>
      <c r="H57" s="162">
        <v>2.6197916666666665E-3</v>
      </c>
      <c r="I57" s="27">
        <v>29</v>
      </c>
      <c r="J57" s="159">
        <v>4.5254629629629624E-2</v>
      </c>
      <c r="K57" s="27">
        <v>33</v>
      </c>
      <c r="L57" s="159">
        <v>8.1712962962962959E-2</v>
      </c>
      <c r="M57" s="27">
        <v>41</v>
      </c>
      <c r="N57" s="159">
        <v>7.8009259259259264E-2</v>
      </c>
      <c r="O57" s="27">
        <v>27</v>
      </c>
      <c r="P57" s="162">
        <v>1.6811921296296297E-2</v>
      </c>
      <c r="Q57" s="27">
        <v>30</v>
      </c>
      <c r="R57" s="162">
        <f t="shared" si="0"/>
        <v>0.22440856481481483</v>
      </c>
      <c r="S57" s="162">
        <f t="shared" si="2"/>
        <v>2.5904745370370408E-2</v>
      </c>
      <c r="T57" s="97">
        <f t="shared" si="1"/>
        <v>37.413159075553537</v>
      </c>
      <c r="U57" s="31"/>
    </row>
    <row r="58" spans="1:21" s="30" customFormat="1" ht="18" x14ac:dyDescent="0.25">
      <c r="A58" s="26">
        <v>36</v>
      </c>
      <c r="B58" s="27">
        <v>33</v>
      </c>
      <c r="C58" s="27">
        <v>10137539819</v>
      </c>
      <c r="D58" s="28" t="s">
        <v>110</v>
      </c>
      <c r="E58" s="150">
        <v>39867</v>
      </c>
      <c r="F58" s="29" t="s">
        <v>55</v>
      </c>
      <c r="G58" s="107" t="s">
        <v>96</v>
      </c>
      <c r="H58" s="162">
        <v>2.7096064814814812E-3</v>
      </c>
      <c r="I58" s="27">
        <v>35</v>
      </c>
      <c r="J58" s="159">
        <v>4.6990740740740743E-2</v>
      </c>
      <c r="K58" s="27">
        <v>38</v>
      </c>
      <c r="L58" s="159">
        <v>7.918981481481481E-2</v>
      </c>
      <c r="M58" s="27">
        <v>36</v>
      </c>
      <c r="N58" s="159">
        <v>7.8009259259259264E-2</v>
      </c>
      <c r="O58" s="27">
        <v>35</v>
      </c>
      <c r="P58" s="162">
        <v>1.786064814814815E-2</v>
      </c>
      <c r="Q58" s="27">
        <v>39</v>
      </c>
      <c r="R58" s="162">
        <f t="shared" si="0"/>
        <v>0.22476006944444443</v>
      </c>
      <c r="S58" s="162">
        <f t="shared" si="2"/>
        <v>2.6256250000000009E-2</v>
      </c>
      <c r="T58" s="97">
        <f t="shared" si="1"/>
        <v>37.354648243729045</v>
      </c>
      <c r="U58" s="31"/>
    </row>
    <row r="59" spans="1:21" s="30" customFormat="1" ht="18" x14ac:dyDescent="0.25">
      <c r="A59" s="26">
        <v>37</v>
      </c>
      <c r="B59" s="27">
        <v>17</v>
      </c>
      <c r="C59" s="27">
        <v>10131866127</v>
      </c>
      <c r="D59" s="28" t="s">
        <v>111</v>
      </c>
      <c r="E59" s="150">
        <v>39937</v>
      </c>
      <c r="F59" s="29" t="s">
        <v>54</v>
      </c>
      <c r="G59" s="107" t="s">
        <v>19</v>
      </c>
      <c r="H59" s="162">
        <v>2.6722222222222221E-3</v>
      </c>
      <c r="I59" s="27">
        <v>34</v>
      </c>
      <c r="J59" s="159">
        <v>4.5254629629629624E-2</v>
      </c>
      <c r="K59" s="27">
        <v>31</v>
      </c>
      <c r="L59" s="159">
        <v>8.1712962962962959E-2</v>
      </c>
      <c r="M59" s="27">
        <v>40</v>
      </c>
      <c r="N59" s="159">
        <v>7.8009259259259264E-2</v>
      </c>
      <c r="O59" s="27">
        <v>36</v>
      </c>
      <c r="P59" s="162">
        <v>1.7366087962962965E-2</v>
      </c>
      <c r="Q59" s="27">
        <v>34</v>
      </c>
      <c r="R59" s="162">
        <f t="shared" si="0"/>
        <v>0.22501516203703703</v>
      </c>
      <c r="S59" s="162">
        <f t="shared" si="2"/>
        <v>2.6511342592592607E-2</v>
      </c>
      <c r="T59" s="97">
        <f t="shared" si="1"/>
        <v>37.312300457119406</v>
      </c>
      <c r="U59" s="31"/>
    </row>
    <row r="60" spans="1:21" s="30" customFormat="1" ht="18" x14ac:dyDescent="0.25">
      <c r="A60" s="26">
        <v>38</v>
      </c>
      <c r="B60" s="27">
        <v>29</v>
      </c>
      <c r="C60" s="27">
        <v>10145147447</v>
      </c>
      <c r="D60" s="28" t="s">
        <v>112</v>
      </c>
      <c r="E60" s="150">
        <v>40033</v>
      </c>
      <c r="F60" s="29" t="s">
        <v>55</v>
      </c>
      <c r="G60" s="107" t="s">
        <v>96</v>
      </c>
      <c r="H60" s="162">
        <v>2.7327546296296297E-3</v>
      </c>
      <c r="I60" s="27">
        <v>37</v>
      </c>
      <c r="J60" s="159">
        <v>4.6990740740740743E-2</v>
      </c>
      <c r="K60" s="27">
        <v>36</v>
      </c>
      <c r="L60" s="159">
        <v>8.1018518518518517E-2</v>
      </c>
      <c r="M60" s="27">
        <v>38</v>
      </c>
      <c r="N60" s="159">
        <v>7.8009259259259264E-2</v>
      </c>
      <c r="O60" s="27">
        <v>30</v>
      </c>
      <c r="P60" s="162">
        <v>1.7752083333333332E-2</v>
      </c>
      <c r="Q60" s="27">
        <v>37</v>
      </c>
      <c r="R60" s="162">
        <f t="shared" si="0"/>
        <v>0.22650335648148151</v>
      </c>
      <c r="S60" s="162">
        <f t="shared" si="2"/>
        <v>2.7999537037037087E-2</v>
      </c>
      <c r="T60" s="97">
        <f t="shared" si="1"/>
        <v>37.067147541452712</v>
      </c>
      <c r="U60" s="31"/>
    </row>
    <row r="61" spans="1:21" s="30" customFormat="1" ht="18" x14ac:dyDescent="0.25">
      <c r="A61" s="26">
        <v>39</v>
      </c>
      <c r="B61" s="27">
        <v>14</v>
      </c>
      <c r="C61" s="27">
        <v>10138543060</v>
      </c>
      <c r="D61" s="28" t="s">
        <v>113</v>
      </c>
      <c r="E61" s="150">
        <v>39672</v>
      </c>
      <c r="F61" s="29" t="s">
        <v>54</v>
      </c>
      <c r="G61" s="107" t="s">
        <v>19</v>
      </c>
      <c r="H61" s="162">
        <v>2.627314814814815E-3</v>
      </c>
      <c r="I61" s="27">
        <v>30</v>
      </c>
      <c r="J61" s="159">
        <v>4.3807870370370372E-2</v>
      </c>
      <c r="K61" s="27">
        <v>28</v>
      </c>
      <c r="L61" s="159">
        <v>8.3101851851851857E-2</v>
      </c>
      <c r="M61" s="27">
        <v>42</v>
      </c>
      <c r="N61" s="159">
        <v>8.0787037037037032E-2</v>
      </c>
      <c r="O61" s="27">
        <v>39</v>
      </c>
      <c r="P61" s="162">
        <v>1.7280787037037035E-2</v>
      </c>
      <c r="Q61" s="27">
        <v>33</v>
      </c>
      <c r="R61" s="162">
        <f t="shared" si="0"/>
        <v>0.22760486111111114</v>
      </c>
      <c r="S61" s="162">
        <f t="shared" si="2"/>
        <v>2.9101041666666716E-2</v>
      </c>
      <c r="T61" s="97">
        <f t="shared" si="1"/>
        <v>36.887759305082206</v>
      </c>
      <c r="U61" s="31"/>
    </row>
    <row r="62" spans="1:21" s="30" customFormat="1" ht="18" x14ac:dyDescent="0.25">
      <c r="A62" s="26">
        <v>40</v>
      </c>
      <c r="B62" s="27">
        <v>23</v>
      </c>
      <c r="C62" s="27">
        <v>10140222170</v>
      </c>
      <c r="D62" s="28" t="s">
        <v>114</v>
      </c>
      <c r="E62" s="150">
        <v>39605</v>
      </c>
      <c r="F62" s="29" t="s">
        <v>54</v>
      </c>
      <c r="G62" s="107" t="s">
        <v>94</v>
      </c>
      <c r="H62" s="162">
        <v>2.6638888888888888E-3</v>
      </c>
      <c r="I62" s="27">
        <v>32</v>
      </c>
      <c r="J62" s="159">
        <v>4.6990740740740743E-2</v>
      </c>
      <c r="K62" s="27">
        <v>41</v>
      </c>
      <c r="L62" s="159">
        <v>7.918981481481481E-2</v>
      </c>
      <c r="M62" s="27">
        <v>33</v>
      </c>
      <c r="N62" s="159">
        <v>8.0787037037037032E-2</v>
      </c>
      <c r="O62" s="27">
        <v>38</v>
      </c>
      <c r="P62" s="162">
        <v>1.8281018518518519E-2</v>
      </c>
      <c r="Q62" s="27">
        <v>42</v>
      </c>
      <c r="R62" s="162">
        <f t="shared" si="0"/>
        <v>0.22791249999999999</v>
      </c>
      <c r="S62" s="162">
        <f t="shared" si="2"/>
        <v>2.9408680555555566E-2</v>
      </c>
      <c r="T62" s="97">
        <f t="shared" si="1"/>
        <v>36.837967787345292</v>
      </c>
      <c r="U62" s="31"/>
    </row>
    <row r="63" spans="1:21" s="30" customFormat="1" ht="18" x14ac:dyDescent="0.25">
      <c r="A63" s="26">
        <v>41</v>
      </c>
      <c r="B63" s="27">
        <v>34</v>
      </c>
      <c r="C63" s="27">
        <v>10145018014</v>
      </c>
      <c r="D63" s="28" t="s">
        <v>115</v>
      </c>
      <c r="E63" s="150">
        <v>40092</v>
      </c>
      <c r="F63" s="29" t="s">
        <v>55</v>
      </c>
      <c r="G63" s="107" t="s">
        <v>96</v>
      </c>
      <c r="H63" s="162">
        <v>2.7629629629629632E-3</v>
      </c>
      <c r="I63" s="27">
        <v>39</v>
      </c>
      <c r="J63" s="159">
        <v>4.6990740740740743E-2</v>
      </c>
      <c r="K63" s="27">
        <v>37</v>
      </c>
      <c r="L63" s="159">
        <v>8.1018518518518517E-2</v>
      </c>
      <c r="M63" s="27">
        <v>39</v>
      </c>
      <c r="N63" s="159">
        <v>8.0787037037037032E-2</v>
      </c>
      <c r="O63" s="27">
        <v>41</v>
      </c>
      <c r="P63" s="162">
        <v>1.7690277777777777E-2</v>
      </c>
      <c r="Q63" s="27">
        <v>36</v>
      </c>
      <c r="R63" s="162">
        <f t="shared" si="0"/>
        <v>0.22924953703703704</v>
      </c>
      <c r="S63" s="162">
        <f t="shared" si="2"/>
        <v>3.074571759259262E-2</v>
      </c>
      <c r="T63" s="97">
        <f t="shared" si="1"/>
        <v>36.623120124237907</v>
      </c>
      <c r="U63" s="31"/>
    </row>
    <row r="64" spans="1:21" s="30" customFormat="1" ht="18" x14ac:dyDescent="0.25">
      <c r="A64" s="26">
        <v>42</v>
      </c>
      <c r="B64" s="27">
        <v>25</v>
      </c>
      <c r="C64" s="27">
        <v>10142167022</v>
      </c>
      <c r="D64" s="28" t="s">
        <v>116</v>
      </c>
      <c r="E64" s="150">
        <v>39734</v>
      </c>
      <c r="F64" s="29" t="s">
        <v>55</v>
      </c>
      <c r="G64" s="107" t="s">
        <v>94</v>
      </c>
      <c r="H64" s="162">
        <v>2.8067129629629635E-3</v>
      </c>
      <c r="I64" s="27">
        <v>42</v>
      </c>
      <c r="J64" s="159">
        <v>4.6990740740740743E-2</v>
      </c>
      <c r="K64" s="27">
        <v>42</v>
      </c>
      <c r="L64" s="159">
        <v>8.1018518518518517E-2</v>
      </c>
      <c r="M64" s="27">
        <v>37</v>
      </c>
      <c r="N64" s="159">
        <v>8.0787037037037032E-2</v>
      </c>
      <c r="O64" s="27">
        <v>40</v>
      </c>
      <c r="P64" s="162">
        <v>1.8265509259259259E-2</v>
      </c>
      <c r="Q64" s="27">
        <v>41</v>
      </c>
      <c r="R64" s="162">
        <f t="shared" si="0"/>
        <v>0.2298685185185185</v>
      </c>
      <c r="S64" s="162">
        <f t="shared" si="2"/>
        <v>3.1364699074074076E-2</v>
      </c>
      <c r="T64" s="97">
        <f t="shared" si="1"/>
        <v>36.524502735057887</v>
      </c>
      <c r="U64" s="31"/>
    </row>
    <row r="65" spans="1:21" s="30" customFormat="1" ht="18.600000000000001" thickBot="1" x14ac:dyDescent="0.3">
      <c r="A65" s="151" t="s">
        <v>117</v>
      </c>
      <c r="B65" s="152">
        <v>19</v>
      </c>
      <c r="C65" s="152">
        <v>10132637073</v>
      </c>
      <c r="D65" s="153" t="s">
        <v>118</v>
      </c>
      <c r="E65" s="154">
        <v>39372</v>
      </c>
      <c r="F65" s="155" t="s">
        <v>5</v>
      </c>
      <c r="G65" s="156" t="s">
        <v>19</v>
      </c>
      <c r="H65" s="163"/>
      <c r="I65" s="152"/>
      <c r="J65" s="160"/>
      <c r="K65" s="152"/>
      <c r="L65" s="160"/>
      <c r="M65" s="152"/>
      <c r="N65" s="160"/>
      <c r="O65" s="152"/>
      <c r="P65" s="163"/>
      <c r="Q65" s="152"/>
      <c r="R65" s="163"/>
      <c r="S65" s="163"/>
      <c r="T65" s="157"/>
      <c r="U65" s="158"/>
    </row>
    <row r="66" spans="1:21" s="30" customFormat="1" ht="6" customHeight="1" thickTop="1" thickBot="1" x14ac:dyDescent="0.3">
      <c r="A66" s="46"/>
      <c r="B66" s="40"/>
      <c r="C66" s="40"/>
      <c r="D66" s="47"/>
      <c r="E66" s="48"/>
      <c r="F66" s="49"/>
      <c r="G66" s="48"/>
      <c r="H66" s="161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1"/>
    </row>
    <row r="67" spans="1:21" ht="15" thickTop="1" x14ac:dyDescent="0.25">
      <c r="A67" s="134" t="s">
        <v>24</v>
      </c>
      <c r="B67" s="110"/>
      <c r="C67" s="110"/>
      <c r="D67" s="110"/>
      <c r="E67" s="110"/>
      <c r="F67" s="52"/>
      <c r="G67" s="110" t="s">
        <v>25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</row>
    <row r="68" spans="1:21" ht="14.4" x14ac:dyDescent="0.25">
      <c r="A68" s="85" t="s">
        <v>33</v>
      </c>
      <c r="B68" s="61"/>
      <c r="C68" s="62"/>
      <c r="D68" s="63"/>
      <c r="E68" s="64"/>
      <c r="F68" s="53"/>
      <c r="G68" s="86" t="s">
        <v>45</v>
      </c>
      <c r="H68" s="87">
        <v>5</v>
      </c>
      <c r="J68" s="54"/>
      <c r="R68" s="81"/>
      <c r="S68" s="34"/>
      <c r="T68" s="89" t="s">
        <v>53</v>
      </c>
      <c r="U68" s="90">
        <f>COUNTIF(F20:F65,"ЗМС")</f>
        <v>0</v>
      </c>
    </row>
    <row r="69" spans="1:21" ht="14.4" x14ac:dyDescent="0.25">
      <c r="A69" s="85" t="s">
        <v>34</v>
      </c>
      <c r="B69" s="61"/>
      <c r="C69" s="65"/>
      <c r="D69" s="63"/>
      <c r="E69" s="64"/>
      <c r="F69" s="55"/>
      <c r="G69" s="88" t="s">
        <v>46</v>
      </c>
      <c r="H69" s="87">
        <f>H70+H75</f>
        <v>43</v>
      </c>
      <c r="J69" s="56"/>
      <c r="R69" s="82"/>
      <c r="S69" s="83"/>
      <c r="T69" s="89" t="s">
        <v>37</v>
      </c>
      <c r="U69" s="90">
        <f>COUNTIF(F21:F65,"МСМК")</f>
        <v>0</v>
      </c>
    </row>
    <row r="70" spans="1:21" ht="14.4" x14ac:dyDescent="0.25">
      <c r="A70" s="85" t="s">
        <v>35</v>
      </c>
      <c r="B70" s="61"/>
      <c r="C70" s="66"/>
      <c r="D70" s="63"/>
      <c r="E70" s="64"/>
      <c r="F70" s="55"/>
      <c r="G70" s="88" t="s">
        <v>47</v>
      </c>
      <c r="H70" s="87">
        <f>H71+H72+H73+H74</f>
        <v>43</v>
      </c>
      <c r="J70" s="56"/>
      <c r="R70" s="82"/>
      <c r="S70" s="83"/>
      <c r="T70" s="89" t="s">
        <v>4</v>
      </c>
      <c r="U70" s="90">
        <f>COUNTIF(F21:F65,"МС")</f>
        <v>0</v>
      </c>
    </row>
    <row r="71" spans="1:21" ht="14.4" x14ac:dyDescent="0.25">
      <c r="A71" s="85" t="s">
        <v>36</v>
      </c>
      <c r="B71" s="61"/>
      <c r="C71" s="66"/>
      <c r="D71" s="63"/>
      <c r="E71" s="64"/>
      <c r="F71" s="55"/>
      <c r="G71" s="88" t="s">
        <v>48</v>
      </c>
      <c r="H71" s="87">
        <f>COUNT(A23:A65)</f>
        <v>42</v>
      </c>
      <c r="J71" s="56"/>
      <c r="R71" s="82"/>
      <c r="S71" s="83"/>
      <c r="T71" s="89" t="s">
        <v>5</v>
      </c>
      <c r="U71" s="90">
        <f>COUNTIF(F20:F65,"КМС")</f>
        <v>20</v>
      </c>
    </row>
    <row r="72" spans="1:21" ht="14.4" x14ac:dyDescent="0.25">
      <c r="A72" s="60"/>
      <c r="B72" s="61"/>
      <c r="C72" s="66"/>
      <c r="D72" s="63"/>
      <c r="E72" s="64"/>
      <c r="F72" s="55"/>
      <c r="G72" s="88" t="s">
        <v>49</v>
      </c>
      <c r="H72" s="87">
        <f>COUNTIF(A17:A65,"ЛИМ")</f>
        <v>0</v>
      </c>
      <c r="J72" s="56"/>
      <c r="R72" s="82"/>
      <c r="S72" s="83"/>
      <c r="T72" s="89" t="s">
        <v>54</v>
      </c>
      <c r="U72" s="90">
        <f>COUNTIF(F19:F65,"1 СР")</f>
        <v>13</v>
      </c>
    </row>
    <row r="73" spans="1:21" ht="14.4" x14ac:dyDescent="0.25">
      <c r="A73" s="60"/>
      <c r="B73" s="61"/>
      <c r="C73" s="61"/>
      <c r="D73" s="61"/>
      <c r="E73" s="67"/>
      <c r="F73" s="55"/>
      <c r="G73" s="88" t="s">
        <v>50</v>
      </c>
      <c r="H73" s="87">
        <f>COUNTIF(A21:A65,"НФ")</f>
        <v>1</v>
      </c>
      <c r="J73" s="56"/>
      <c r="R73" s="82"/>
      <c r="S73" s="83"/>
      <c r="T73" s="89" t="s">
        <v>55</v>
      </c>
      <c r="U73" s="90">
        <f>COUNTIF(F21:F65,"2 СР")</f>
        <v>9</v>
      </c>
    </row>
    <row r="74" spans="1:21" ht="14.4" x14ac:dyDescent="0.25">
      <c r="A74" s="60"/>
      <c r="B74" s="61"/>
      <c r="C74" s="61"/>
      <c r="D74" s="61"/>
      <c r="E74" s="68"/>
      <c r="F74" s="55"/>
      <c r="G74" s="88" t="s">
        <v>51</v>
      </c>
      <c r="H74" s="87">
        <f>COUNTIF(A21:A65,"ДСКВ")</f>
        <v>0</v>
      </c>
      <c r="I74" s="56"/>
      <c r="J74" s="57"/>
      <c r="R74" s="82"/>
      <c r="S74" s="83"/>
      <c r="T74" s="89" t="s">
        <v>56</v>
      </c>
      <c r="U74" s="90">
        <f>COUNTIF(F20:F65,"3 СР")</f>
        <v>1</v>
      </c>
    </row>
    <row r="75" spans="1:21" ht="14.4" x14ac:dyDescent="0.25">
      <c r="A75" s="60"/>
      <c r="B75" s="61"/>
      <c r="C75" s="61"/>
      <c r="D75" s="61"/>
      <c r="E75" s="68"/>
      <c r="F75" s="58"/>
      <c r="G75" s="88" t="s">
        <v>52</v>
      </c>
      <c r="H75" s="87">
        <f>COUNTIF(A20:A65,"НС")</f>
        <v>0</v>
      </c>
      <c r="I75" s="70"/>
      <c r="J75" s="59"/>
      <c r="K75" s="33"/>
      <c r="L75" s="33"/>
      <c r="M75" s="33"/>
      <c r="N75" s="33"/>
      <c r="O75" s="33"/>
      <c r="P75" s="33"/>
      <c r="Q75" s="33"/>
      <c r="R75" s="84"/>
      <c r="S75" s="33"/>
      <c r="T75" s="69"/>
      <c r="U75" s="35"/>
    </row>
    <row r="76" spans="1:21" x14ac:dyDescent="0.25">
      <c r="A76" s="13"/>
      <c r="U76" s="24"/>
    </row>
    <row r="77" spans="1:21" ht="15.6" x14ac:dyDescent="0.25">
      <c r="A77" s="147" t="s">
        <v>26</v>
      </c>
      <c r="B77" s="148"/>
      <c r="C77" s="148"/>
      <c r="D77" s="148"/>
      <c r="E77" s="148"/>
      <c r="F77" s="148" t="s">
        <v>6</v>
      </c>
      <c r="G77" s="148"/>
      <c r="H77" s="148"/>
      <c r="I77" s="148"/>
      <c r="J77" s="148"/>
      <c r="K77" s="37"/>
      <c r="L77" s="95"/>
      <c r="M77" s="95"/>
      <c r="N77" s="106"/>
      <c r="O77" s="106"/>
      <c r="P77" s="106"/>
      <c r="Q77" s="106"/>
      <c r="R77" s="148" t="s">
        <v>16</v>
      </c>
      <c r="S77" s="148"/>
      <c r="T77" s="148"/>
      <c r="U77" s="149"/>
    </row>
    <row r="78" spans="1:21" x14ac:dyDescent="0.25">
      <c r="A78" s="144"/>
      <c r="B78" s="145"/>
      <c r="C78" s="145"/>
      <c r="D78" s="145"/>
      <c r="E78" s="145"/>
      <c r="F78" s="145"/>
      <c r="G78" s="145"/>
      <c r="H78" s="145"/>
      <c r="I78" s="145"/>
      <c r="J78" s="145"/>
      <c r="K78" s="39"/>
      <c r="L78" s="94"/>
      <c r="M78" s="94"/>
      <c r="N78" s="105"/>
      <c r="O78" s="105"/>
      <c r="P78" s="105"/>
      <c r="Q78" s="105"/>
      <c r="R78" s="145"/>
      <c r="S78" s="145"/>
      <c r="T78" s="145"/>
      <c r="U78" s="146"/>
    </row>
    <row r="79" spans="1:21" x14ac:dyDescent="0.25">
      <c r="A79" s="98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99"/>
    </row>
    <row r="80" spans="1:21" x14ac:dyDescent="0.25">
      <c r="A80" s="138"/>
      <c r="B80" s="139"/>
      <c r="C80" s="139"/>
      <c r="D80" s="139"/>
      <c r="E80" s="139"/>
      <c r="F80" s="139"/>
      <c r="G80" s="139"/>
      <c r="H80" s="139"/>
      <c r="I80" s="139"/>
      <c r="J80" s="139"/>
      <c r="K80" s="14"/>
      <c r="L80" s="92"/>
      <c r="M80" s="92"/>
      <c r="N80" s="103"/>
      <c r="O80" s="103"/>
      <c r="P80" s="103"/>
      <c r="Q80" s="103"/>
      <c r="R80" s="139"/>
      <c r="S80" s="139"/>
      <c r="T80" s="139"/>
      <c r="U80" s="140"/>
    </row>
    <row r="81" spans="1:21" s="41" customFormat="1" x14ac:dyDescent="0.25">
      <c r="A81" s="141"/>
      <c r="B81" s="142"/>
      <c r="C81" s="142"/>
      <c r="D81" s="142"/>
      <c r="E81" s="142"/>
      <c r="F81" s="142"/>
      <c r="G81" s="142"/>
      <c r="H81" s="142"/>
      <c r="I81" s="142"/>
      <c r="J81" s="142"/>
      <c r="K81" s="32"/>
      <c r="L81" s="93"/>
      <c r="M81" s="93"/>
      <c r="N81" s="104"/>
      <c r="O81" s="104"/>
      <c r="P81" s="104"/>
      <c r="Q81" s="104"/>
      <c r="R81" s="142"/>
      <c r="S81" s="142"/>
      <c r="T81" s="142"/>
      <c r="U81" s="143"/>
    </row>
    <row r="82" spans="1:21" s="41" customFormat="1" ht="16.2" thickBot="1" x14ac:dyDescent="0.3">
      <c r="A82" s="135" t="str">
        <f>G19</f>
        <v>Бородавкин С.В. (1К, Краснодарский край)</v>
      </c>
      <c r="B82" s="136"/>
      <c r="C82" s="136"/>
      <c r="D82" s="136"/>
      <c r="E82" s="136"/>
      <c r="F82" s="136" t="str">
        <f>G17</f>
        <v>Ежов В.Н. (ВК, Краснодарский край)</v>
      </c>
      <c r="G82" s="136"/>
      <c r="H82" s="136"/>
      <c r="I82" s="136"/>
      <c r="J82" s="136"/>
      <c r="K82" s="36"/>
      <c r="L82" s="91"/>
      <c r="M82" s="91"/>
      <c r="N82" s="102"/>
      <c r="O82" s="102"/>
      <c r="P82" s="102"/>
      <c r="Q82" s="102"/>
      <c r="R82" s="136" t="str">
        <f>G18</f>
        <v>Захарова А.В. (2К, Краснодарский край)</v>
      </c>
      <c r="S82" s="136"/>
      <c r="T82" s="136"/>
      <c r="U82" s="137"/>
    </row>
    <row r="83" spans="1:21" s="41" customFormat="1" ht="14.4" thickTop="1" x14ac:dyDescent="0.25">
      <c r="A83" s="1"/>
      <c r="B83" s="14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</sheetData>
  <sortState xmlns:xlrd2="http://schemas.microsoft.com/office/spreadsheetml/2017/richdata2" ref="B23:R65">
    <sortCondition ref="R23:R65"/>
  </sortState>
  <mergeCells count="47">
    <mergeCell ref="A67:E67"/>
    <mergeCell ref="A82:E82"/>
    <mergeCell ref="F82:J82"/>
    <mergeCell ref="R82:U82"/>
    <mergeCell ref="A80:E80"/>
    <mergeCell ref="F80:J80"/>
    <mergeCell ref="R80:U80"/>
    <mergeCell ref="A81:E81"/>
    <mergeCell ref="F81:J81"/>
    <mergeCell ref="R81:U81"/>
    <mergeCell ref="A78:E78"/>
    <mergeCell ref="F78:J78"/>
    <mergeCell ref="R78:U78"/>
    <mergeCell ref="A77:E77"/>
    <mergeCell ref="F77:J77"/>
    <mergeCell ref="R77:U77"/>
    <mergeCell ref="S21:S22"/>
    <mergeCell ref="T21:T22"/>
    <mergeCell ref="U21:U22"/>
    <mergeCell ref="H22:I22"/>
    <mergeCell ref="J22:K22"/>
    <mergeCell ref="R21:R22"/>
    <mergeCell ref="L22:M22"/>
    <mergeCell ref="H21:Q21"/>
    <mergeCell ref="N22:O22"/>
    <mergeCell ref="P22:Q22"/>
    <mergeCell ref="G67:U67"/>
    <mergeCell ref="A6:U6"/>
    <mergeCell ref="A1:U1"/>
    <mergeCell ref="A2:U2"/>
    <mergeCell ref="A3:U3"/>
    <mergeCell ref="A4:U4"/>
    <mergeCell ref="A5:U5"/>
    <mergeCell ref="A15:G15"/>
    <mergeCell ref="H15:U15"/>
    <mergeCell ref="A21:A22"/>
    <mergeCell ref="A7:U7"/>
    <mergeCell ref="A8:U8"/>
    <mergeCell ref="A9:U9"/>
    <mergeCell ref="A10:U10"/>
    <mergeCell ref="A11:U11"/>
    <mergeCell ref="B21:B22"/>
    <mergeCell ref="C21:C22"/>
    <mergeCell ref="D21:D22"/>
    <mergeCell ref="E21:E22"/>
    <mergeCell ref="G21:G22"/>
    <mergeCell ref="F21:F22"/>
  </mergeCells>
  <phoneticPr fontId="45" type="noConversion"/>
  <conditionalFormatting sqref="B68:B75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3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мнг г</vt:lpstr>
      <vt:lpstr>'мнг г'!Заголовки_для_печати</vt:lpstr>
      <vt:lpstr>'мнг 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Арсен</cp:lastModifiedBy>
  <cp:lastPrinted>2023-05-18T13:35:02Z</cp:lastPrinted>
  <dcterms:created xsi:type="dcterms:W3CDTF">2022-08-04T08:28:16Z</dcterms:created>
  <dcterms:modified xsi:type="dcterms:W3CDTF">2023-10-09T11:31:40Z</dcterms:modified>
</cp:coreProperties>
</file>