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Маунтинбайк 2023\"/>
    </mc:Choice>
  </mc:AlternateContent>
  <xr:revisionPtr revIDLastSave="0" documentId="13_ncr:1_{2758C35E-9D42-45C1-BA77-F23256E912E3}" xr6:coauthVersionLast="47" xr6:coauthVersionMax="47" xr10:uidLastSave="{00000000-0000-0000-0000-000000000000}"/>
  <bookViews>
    <workbookView xWindow="-108" yWindow="-108" windowWidth="23256" windowHeight="12456" tabRatio="789" activeTab="6" xr2:uid="{00000000-000D-0000-FFFF-FFFF00000000}"/>
  </bookViews>
  <sheets>
    <sheet name="Ю15-16 кор кр" sheetId="113" r:id="rId1"/>
    <sheet name="Ж кор кр" sheetId="114" r:id="rId2"/>
    <sheet name="Ю13-14 кор кр" sheetId="119" r:id="rId3"/>
    <sheet name="Д13-14 кор кр" sheetId="120" r:id="rId4"/>
    <sheet name="Ю15-16 кр к" sheetId="115" r:id="rId5"/>
    <sheet name="Д15-16 кр к" sheetId="121" r:id="rId6"/>
    <sheet name="Ю13-14 кр к" sheetId="122" r:id="rId7"/>
    <sheet name="Д13-14 кр к" sheetId="123" r:id="rId8"/>
  </sheets>
  <definedNames>
    <definedName name="_xlnm.Print_Area" localSheetId="3">'Д13-14 кор кр'!$A$1:$L$57</definedName>
    <definedName name="_xlnm.Print_Area" localSheetId="7">'Д13-14 кр к'!$A$1:$L$57</definedName>
    <definedName name="_xlnm.Print_Area" localSheetId="5">'Д15-16 кр к'!$A$1:$L$65</definedName>
    <definedName name="_xlnm.Print_Area" localSheetId="1">'Ж кор кр'!$A$1:$L$65</definedName>
    <definedName name="_xlnm.Print_Area" localSheetId="2">'Ю13-14 кор кр'!$A$1:$L$86</definedName>
    <definedName name="_xlnm.Print_Area" localSheetId="6">'Ю13-14 кр к'!$A$1:$L$86</definedName>
    <definedName name="_xlnm.Print_Area" localSheetId="0">'Ю15-16 кор кр'!$A$1:$L$108</definedName>
    <definedName name="_xlnm.Print_Area" localSheetId="4">'Ю15-16 кр к'!$A$1:$L$109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23" l="1"/>
  <c r="E57" i="123"/>
  <c r="A57" i="123"/>
  <c r="L48" i="123"/>
  <c r="H48" i="123"/>
  <c r="L47" i="123"/>
  <c r="H47" i="123"/>
  <c r="L46" i="123"/>
  <c r="H46" i="123"/>
  <c r="L45" i="123"/>
  <c r="H45" i="123"/>
  <c r="L44" i="123"/>
  <c r="L43" i="123"/>
  <c r="L42" i="123"/>
  <c r="J36" i="123"/>
  <c r="I36" i="123"/>
  <c r="J35" i="123"/>
  <c r="I35" i="123"/>
  <c r="J34" i="123"/>
  <c r="I34" i="123"/>
  <c r="J33" i="123"/>
  <c r="I33" i="123"/>
  <c r="J32" i="123"/>
  <c r="I32" i="123"/>
  <c r="J31" i="123"/>
  <c r="I31" i="123"/>
  <c r="J30" i="123"/>
  <c r="I30" i="123"/>
  <c r="J29" i="123"/>
  <c r="I29" i="123"/>
  <c r="J28" i="123"/>
  <c r="I28" i="123"/>
  <c r="J27" i="123"/>
  <c r="I27" i="123"/>
  <c r="J26" i="123"/>
  <c r="I26" i="123"/>
  <c r="J25" i="123"/>
  <c r="I25" i="123"/>
  <c r="J24" i="123"/>
  <c r="I24" i="123"/>
  <c r="J23" i="123"/>
  <c r="I86" i="122"/>
  <c r="E86" i="122"/>
  <c r="A86" i="122"/>
  <c r="L77" i="122"/>
  <c r="H77" i="122"/>
  <c r="L76" i="122"/>
  <c r="H76" i="122"/>
  <c r="L75" i="122"/>
  <c r="H75" i="122"/>
  <c r="L74" i="122"/>
  <c r="H74" i="122"/>
  <c r="L73" i="122"/>
  <c r="L72" i="122"/>
  <c r="L71" i="122"/>
  <c r="J49" i="122"/>
  <c r="I49" i="122"/>
  <c r="J48" i="122"/>
  <c r="I48" i="122"/>
  <c r="J47" i="122"/>
  <c r="I47" i="122"/>
  <c r="J46" i="122"/>
  <c r="I46" i="122"/>
  <c r="J45" i="122"/>
  <c r="I45" i="122"/>
  <c r="J44" i="122"/>
  <c r="I44" i="122"/>
  <c r="J43" i="122"/>
  <c r="I43" i="122"/>
  <c r="J42" i="122"/>
  <c r="I42" i="122"/>
  <c r="J41" i="122"/>
  <c r="I41" i="122"/>
  <c r="J40" i="122"/>
  <c r="I40" i="122"/>
  <c r="J39" i="122"/>
  <c r="I39" i="122"/>
  <c r="J38" i="122"/>
  <c r="I38" i="122"/>
  <c r="J37" i="122"/>
  <c r="I37" i="122"/>
  <c r="J36" i="122"/>
  <c r="I36" i="122"/>
  <c r="J35" i="122"/>
  <c r="I35" i="122"/>
  <c r="J34" i="122"/>
  <c r="I34" i="122"/>
  <c r="J33" i="122"/>
  <c r="I33" i="122"/>
  <c r="J32" i="122"/>
  <c r="I32" i="122"/>
  <c r="J31" i="122"/>
  <c r="I31" i="122"/>
  <c r="J30" i="122"/>
  <c r="I30" i="122"/>
  <c r="J29" i="122"/>
  <c r="I29" i="122"/>
  <c r="J28" i="122"/>
  <c r="I28" i="122"/>
  <c r="J27" i="122"/>
  <c r="I27" i="122"/>
  <c r="J26" i="122"/>
  <c r="I26" i="122"/>
  <c r="J25" i="122"/>
  <c r="I25" i="122"/>
  <c r="J24" i="122"/>
  <c r="I24" i="122"/>
  <c r="J23" i="122"/>
  <c r="I65" i="121"/>
  <c r="E65" i="121"/>
  <c r="A65" i="121"/>
  <c r="L56" i="121"/>
  <c r="H56" i="121"/>
  <c r="L55" i="121"/>
  <c r="H55" i="121"/>
  <c r="L54" i="121"/>
  <c r="H54" i="121"/>
  <c r="L53" i="121"/>
  <c r="H53" i="121"/>
  <c r="L52" i="121"/>
  <c r="L51" i="121"/>
  <c r="L50" i="121"/>
  <c r="J45" i="121"/>
  <c r="I45" i="121"/>
  <c r="J44" i="121"/>
  <c r="I44" i="121"/>
  <c r="J43" i="121"/>
  <c r="I43" i="121"/>
  <c r="J42" i="121"/>
  <c r="I42" i="121"/>
  <c r="J41" i="121"/>
  <c r="I41" i="121"/>
  <c r="J40" i="121"/>
  <c r="I40" i="121"/>
  <c r="J39" i="121"/>
  <c r="I39" i="121"/>
  <c r="J38" i="121"/>
  <c r="I38" i="121"/>
  <c r="J37" i="121"/>
  <c r="I37" i="121"/>
  <c r="J36" i="121"/>
  <c r="I36" i="121"/>
  <c r="J35" i="121"/>
  <c r="I35" i="121"/>
  <c r="J34" i="121"/>
  <c r="I34" i="121"/>
  <c r="J33" i="121"/>
  <c r="I33" i="121"/>
  <c r="J32" i="121"/>
  <c r="I32" i="121"/>
  <c r="J31" i="121"/>
  <c r="I31" i="121"/>
  <c r="J30" i="121"/>
  <c r="I30" i="121"/>
  <c r="J29" i="121"/>
  <c r="I29" i="121"/>
  <c r="J28" i="121"/>
  <c r="I28" i="121"/>
  <c r="J27" i="121"/>
  <c r="I27" i="121"/>
  <c r="J26" i="121"/>
  <c r="I26" i="121"/>
  <c r="J25" i="121"/>
  <c r="I25" i="121"/>
  <c r="J24" i="121"/>
  <c r="I24" i="121"/>
  <c r="J23" i="121"/>
  <c r="L100" i="115"/>
  <c r="L99" i="115"/>
  <c r="L98" i="115"/>
  <c r="L97" i="115"/>
  <c r="L96" i="115"/>
  <c r="L95" i="115"/>
  <c r="L94" i="115"/>
  <c r="H100" i="115"/>
  <c r="H99" i="115"/>
  <c r="H98" i="115"/>
  <c r="H97" i="115"/>
  <c r="I38" i="115"/>
  <c r="J38" i="115"/>
  <c r="I39" i="115"/>
  <c r="J39" i="115"/>
  <c r="I40" i="115"/>
  <c r="J40" i="115"/>
  <c r="I41" i="115"/>
  <c r="J41" i="115"/>
  <c r="I42" i="115"/>
  <c r="J42" i="115"/>
  <c r="I43" i="115"/>
  <c r="J43" i="115"/>
  <c r="I44" i="115"/>
  <c r="J44" i="115"/>
  <c r="I45" i="115"/>
  <c r="J45" i="115"/>
  <c r="I46" i="115"/>
  <c r="J46" i="115"/>
  <c r="I47" i="115"/>
  <c r="J47" i="115"/>
  <c r="I48" i="115"/>
  <c r="J48" i="115"/>
  <c r="I49" i="115"/>
  <c r="J49" i="115"/>
  <c r="I50" i="115"/>
  <c r="J50" i="115"/>
  <c r="I51" i="115"/>
  <c r="J51" i="115"/>
  <c r="I52" i="115"/>
  <c r="J52" i="115"/>
  <c r="I53" i="115"/>
  <c r="J53" i="115"/>
  <c r="I54" i="115"/>
  <c r="J54" i="115"/>
  <c r="I55" i="115"/>
  <c r="J55" i="115"/>
  <c r="I56" i="115"/>
  <c r="J56" i="115"/>
  <c r="I57" i="115"/>
  <c r="J57" i="115"/>
  <c r="I58" i="115"/>
  <c r="J58" i="115"/>
  <c r="I57" i="120"/>
  <c r="E57" i="120"/>
  <c r="A57" i="120"/>
  <c r="L48" i="120"/>
  <c r="H48" i="120"/>
  <c r="L47" i="120"/>
  <c r="H47" i="120"/>
  <c r="L46" i="120"/>
  <c r="H46" i="120"/>
  <c r="H44" i="120" s="1"/>
  <c r="H43" i="120" s="1"/>
  <c r="L45" i="120"/>
  <c r="H45" i="120"/>
  <c r="L44" i="120"/>
  <c r="L43" i="120"/>
  <c r="L42" i="120"/>
  <c r="J29" i="120"/>
  <c r="I29" i="120"/>
  <c r="J28" i="120"/>
  <c r="I28" i="120"/>
  <c r="J27" i="120"/>
  <c r="I27" i="120"/>
  <c r="J26" i="120"/>
  <c r="I26" i="120"/>
  <c r="J25" i="120"/>
  <c r="I25" i="120"/>
  <c r="J24" i="120"/>
  <c r="I24" i="120"/>
  <c r="J23" i="120"/>
  <c r="I86" i="119"/>
  <c r="E86" i="119"/>
  <c r="A86" i="119"/>
  <c r="L77" i="119"/>
  <c r="H77" i="119"/>
  <c r="L76" i="119"/>
  <c r="H76" i="119"/>
  <c r="L75" i="119"/>
  <c r="H75" i="119"/>
  <c r="L74" i="119"/>
  <c r="H74" i="119"/>
  <c r="L73" i="119"/>
  <c r="L72" i="119"/>
  <c r="L71" i="119"/>
  <c r="J48" i="119"/>
  <c r="I48" i="119"/>
  <c r="J47" i="119"/>
  <c r="I47" i="119"/>
  <c r="J46" i="119"/>
  <c r="I46" i="119"/>
  <c r="J45" i="119"/>
  <c r="I45" i="119"/>
  <c r="J44" i="119"/>
  <c r="I44" i="119"/>
  <c r="J43" i="119"/>
  <c r="I43" i="119"/>
  <c r="J42" i="119"/>
  <c r="I42" i="119"/>
  <c r="J41" i="119"/>
  <c r="I41" i="119"/>
  <c r="J40" i="119"/>
  <c r="I40" i="119"/>
  <c r="J39" i="119"/>
  <c r="I39" i="119"/>
  <c r="J38" i="119"/>
  <c r="I38" i="119"/>
  <c r="J37" i="119"/>
  <c r="I37" i="119"/>
  <c r="J36" i="119"/>
  <c r="I36" i="119"/>
  <c r="J35" i="119"/>
  <c r="I35" i="119"/>
  <c r="J34" i="119"/>
  <c r="I34" i="119"/>
  <c r="J33" i="119"/>
  <c r="I33" i="119"/>
  <c r="J32" i="119"/>
  <c r="I32" i="119"/>
  <c r="J31" i="119"/>
  <c r="I31" i="119"/>
  <c r="J30" i="119"/>
  <c r="I30" i="119"/>
  <c r="J29" i="119"/>
  <c r="I29" i="119"/>
  <c r="J28" i="119"/>
  <c r="I28" i="119"/>
  <c r="J27" i="119"/>
  <c r="I27" i="119"/>
  <c r="J26" i="119"/>
  <c r="I26" i="119"/>
  <c r="J25" i="119"/>
  <c r="I25" i="119"/>
  <c r="J24" i="119"/>
  <c r="I24" i="119"/>
  <c r="J23" i="119"/>
  <c r="L99" i="113"/>
  <c r="I59" i="113"/>
  <c r="J59" i="113"/>
  <c r="I60" i="113"/>
  <c r="J60" i="113"/>
  <c r="I61" i="113"/>
  <c r="J61" i="113"/>
  <c r="I62" i="113"/>
  <c r="J62" i="113"/>
  <c r="I63" i="113"/>
  <c r="J63" i="113"/>
  <c r="I64" i="113"/>
  <c r="J64" i="113"/>
  <c r="I65" i="113"/>
  <c r="J65" i="113"/>
  <c r="I66" i="113"/>
  <c r="J66" i="113"/>
  <c r="I67" i="113"/>
  <c r="J67" i="113"/>
  <c r="I68" i="113"/>
  <c r="J68" i="113"/>
  <c r="I69" i="113"/>
  <c r="J69" i="113"/>
  <c r="I70" i="113"/>
  <c r="J70" i="113"/>
  <c r="I71" i="113"/>
  <c r="J71" i="113"/>
  <c r="I72" i="113"/>
  <c r="J72" i="113"/>
  <c r="I73" i="113"/>
  <c r="J73" i="113"/>
  <c r="I74" i="113"/>
  <c r="J74" i="113"/>
  <c r="I75" i="113"/>
  <c r="J75" i="113"/>
  <c r="I76" i="113"/>
  <c r="J76" i="113"/>
  <c r="I24" i="113"/>
  <c r="I109" i="115"/>
  <c r="E109" i="115"/>
  <c r="A109" i="115"/>
  <c r="J37" i="115"/>
  <c r="I37" i="115"/>
  <c r="J36" i="115"/>
  <c r="I36" i="115"/>
  <c r="J35" i="115"/>
  <c r="I35" i="115"/>
  <c r="J34" i="115"/>
  <c r="I34" i="115"/>
  <c r="J33" i="115"/>
  <c r="I33" i="115"/>
  <c r="J32" i="115"/>
  <c r="I32" i="115"/>
  <c r="J31" i="115"/>
  <c r="I31" i="115"/>
  <c r="J30" i="115"/>
  <c r="I30" i="115"/>
  <c r="J29" i="115"/>
  <c r="I29" i="115"/>
  <c r="J28" i="115"/>
  <c r="I28" i="115"/>
  <c r="J27" i="115"/>
  <c r="I27" i="115"/>
  <c r="J26" i="115"/>
  <c r="I26" i="115"/>
  <c r="J25" i="115"/>
  <c r="I25" i="115"/>
  <c r="J24" i="115"/>
  <c r="I24" i="115"/>
  <c r="J23" i="115"/>
  <c r="H99" i="113"/>
  <c r="H98" i="113"/>
  <c r="H97" i="113"/>
  <c r="H96" i="113"/>
  <c r="I65" i="114"/>
  <c r="E65" i="114"/>
  <c r="A65" i="114"/>
  <c r="L56" i="114"/>
  <c r="H56" i="114"/>
  <c r="L55" i="114"/>
  <c r="H55" i="114"/>
  <c r="L54" i="114"/>
  <c r="H54" i="114"/>
  <c r="L53" i="114"/>
  <c r="H53" i="114"/>
  <c r="L52" i="114"/>
  <c r="L51" i="114"/>
  <c r="L50" i="114"/>
  <c r="J37" i="114"/>
  <c r="I37" i="114"/>
  <c r="J36" i="114"/>
  <c r="I36" i="114"/>
  <c r="J35" i="114"/>
  <c r="I35" i="114"/>
  <c r="J34" i="114"/>
  <c r="I34" i="114"/>
  <c r="J33" i="114"/>
  <c r="I33" i="114"/>
  <c r="J32" i="114"/>
  <c r="I32" i="114"/>
  <c r="J31" i="114"/>
  <c r="I31" i="114"/>
  <c r="J30" i="114"/>
  <c r="I30" i="114"/>
  <c r="J29" i="114"/>
  <c r="I29" i="114"/>
  <c r="J28" i="114"/>
  <c r="I28" i="114"/>
  <c r="J27" i="114"/>
  <c r="I27" i="114"/>
  <c r="J26" i="114"/>
  <c r="I26" i="114"/>
  <c r="J25" i="114"/>
  <c r="I25" i="114"/>
  <c r="J24" i="114"/>
  <c r="I24" i="114"/>
  <c r="J23" i="114"/>
  <c r="I108" i="113"/>
  <c r="E108" i="113"/>
  <c r="A108" i="113"/>
  <c r="L98" i="113"/>
  <c r="L97" i="113"/>
  <c r="L96" i="113"/>
  <c r="L95" i="113"/>
  <c r="L94" i="113"/>
  <c r="L93" i="113"/>
  <c r="J24" i="113"/>
  <c r="J25" i="113"/>
  <c r="J26" i="113"/>
  <c r="J27" i="113"/>
  <c r="J28" i="113"/>
  <c r="J29" i="113"/>
  <c r="J30" i="113"/>
  <c r="J31" i="113"/>
  <c r="J32" i="113"/>
  <c r="J33" i="113"/>
  <c r="J34" i="113"/>
  <c r="J35" i="113"/>
  <c r="J36" i="113"/>
  <c r="J37" i="113"/>
  <c r="J38" i="113"/>
  <c r="J39" i="113"/>
  <c r="J40" i="113"/>
  <c r="J41" i="113"/>
  <c r="J42" i="113"/>
  <c r="J43" i="113"/>
  <c r="J44" i="113"/>
  <c r="J45" i="113"/>
  <c r="J46" i="113"/>
  <c r="J47" i="113"/>
  <c r="J48" i="113"/>
  <c r="J49" i="113"/>
  <c r="J50" i="113"/>
  <c r="J51" i="113"/>
  <c r="J52" i="113"/>
  <c r="J53" i="113"/>
  <c r="J54" i="113"/>
  <c r="J55" i="113"/>
  <c r="J56" i="113"/>
  <c r="J57" i="113"/>
  <c r="J58" i="113"/>
  <c r="J23" i="113"/>
  <c r="I25" i="113"/>
  <c r="I26" i="113"/>
  <c r="I27" i="113"/>
  <c r="I28" i="113"/>
  <c r="I29" i="113"/>
  <c r="I30" i="113"/>
  <c r="I31" i="113"/>
  <c r="I32" i="113"/>
  <c r="I33" i="113"/>
  <c r="I34" i="113"/>
  <c r="I35" i="113"/>
  <c r="I36" i="113"/>
  <c r="I37" i="113"/>
  <c r="I38" i="113"/>
  <c r="I39" i="113"/>
  <c r="I40" i="113"/>
  <c r="I41" i="113"/>
  <c r="I42" i="113"/>
  <c r="I43" i="113"/>
  <c r="I44" i="113"/>
  <c r="I45" i="113"/>
  <c r="I46" i="113"/>
  <c r="I47" i="113"/>
  <c r="I48" i="113"/>
  <c r="I49" i="113"/>
  <c r="I50" i="113"/>
  <c r="I51" i="113"/>
  <c r="I52" i="113"/>
  <c r="I53" i="113"/>
  <c r="I54" i="113"/>
  <c r="I55" i="113"/>
  <c r="I56" i="113"/>
  <c r="I57" i="113"/>
  <c r="I58" i="113"/>
  <c r="H44" i="123" l="1"/>
  <c r="H43" i="123" s="1"/>
  <c r="H73" i="122"/>
  <c r="H72" i="122" s="1"/>
  <c r="H52" i="121"/>
  <c r="H51" i="121" s="1"/>
  <c r="H96" i="115"/>
  <c r="H95" i="115" s="1"/>
  <c r="H73" i="119"/>
  <c r="H72" i="119" s="1"/>
  <c r="H52" i="114"/>
  <c r="H51" i="114" s="1"/>
  <c r="H95" i="113"/>
  <c r="H94" i="113" s="1"/>
</calcChain>
</file>

<file path=xl/sharedStrings.xml><?xml version="1.0" encoding="utf-8"?>
<sst xmlns="http://schemas.openxmlformats.org/spreadsheetml/2006/main" count="1540" uniqueCount="263">
  <si>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</si>
  <si>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</si>
  <si>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</si>
  <si>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</si>
  <si>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СТАТИСТИКА ГОНКИ</t>
  </si>
  <si>
    <t>МЕСТО</t>
  </si>
  <si>
    <t>РЕЗУЛЬТАТ</t>
  </si>
  <si>
    <t>РАЗРЯД,
ЗВАНИЕ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</si>
  <si>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</si>
  <si>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</si>
  <si>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</si>
  <si>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</si>
  <si>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</si>
  <si>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</si>
  <si>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</si>
  <si>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</si>
  <si>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</si>
  <si>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</si>
  <si>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</si>
  <si>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</si>
  <si>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</si>
  <si>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ОТСТАВАНИЕ</t>
  </si>
  <si>
    <t>Московская область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</si>
  <si>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</si>
  <si>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</si>
  <si>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</si>
  <si>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</si>
  <si>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</si>
  <si>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</si>
  <si>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</si>
  <si>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</si>
  <si>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</si>
  <si>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</si>
  <si>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</si>
  <si>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Челябинская область</t>
  </si>
  <si>
    <t>Краснодарский край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</si>
  <si>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</si>
  <si>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</si>
  <si>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</si>
  <si>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</si>
  <si>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1 СР</t>
  </si>
  <si>
    <t>Удмуртская Республика</t>
  </si>
  <si>
    <t xml:space="preserve">Министерство физической культуры и спорта Краснодарского края </t>
  </si>
  <si>
    <t>Федерация велосипедного спорта Кубани</t>
  </si>
  <si>
    <t xml:space="preserve">БЕСЧАСТНОВ А.А. (ВК, г. Москва) </t>
  </si>
  <si>
    <t>Чувашская Республика</t>
  </si>
  <si>
    <t>2 СР</t>
  </si>
  <si>
    <t>СУДЬЯ НА ФИНИШЕ</t>
  </si>
  <si>
    <t>3 СР</t>
  </si>
  <si>
    <t>Ставропольский край</t>
  </si>
  <si>
    <t>Донецкая Народная Республика</t>
  </si>
  <si>
    <t xml:space="preserve">ЮДИНА Л.Н. (ВК, Забайкальский край) </t>
  </si>
  <si>
    <t/>
  </si>
  <si>
    <t>№ ВРВС: 0080771811Я</t>
  </si>
  <si>
    <t>ИНФОРМАЦИЯ О ЖЮРИ И ГСК СОРЕВНОВАНИЙ:</t>
  </si>
  <si>
    <t>ПОГОДНЫЕ УСЛОВИЯ</t>
  </si>
  <si>
    <t>ВЫПОЛНЕНИЕ НТУ ЕВСК</t>
  </si>
  <si>
    <t>маунтинбайк - кросс - кантри - короткий круг</t>
  </si>
  <si>
    <t>МЕСТО ПРОВЕДЕНИЯ: п. Псебай</t>
  </si>
  <si>
    <t>ДАТА ПРОВЕДЕНИЯ: 7 апреля 2023 года</t>
  </si>
  <si>
    <t>АФАНАСЬЕВА Е.А. (ВК, Свердловская область</t>
  </si>
  <si>
    <t>г. Санкт-Петербург</t>
  </si>
  <si>
    <t>Самарская область</t>
  </si>
  <si>
    <t>Республика Беларусь</t>
  </si>
  <si>
    <t>г. Москва</t>
  </si>
  <si>
    <t>Липецкая область</t>
  </si>
  <si>
    <t>НФ</t>
  </si>
  <si>
    <t>2 круга</t>
  </si>
  <si>
    <t>3 круга</t>
  </si>
  <si>
    <t>7,5</t>
  </si>
  <si>
    <t>1,5/5</t>
  </si>
  <si>
    <t>Свердловская область</t>
  </si>
  <si>
    <t>г. Санкт Петербург</t>
  </si>
  <si>
    <t>НС</t>
  </si>
  <si>
    <t>1 круг</t>
  </si>
  <si>
    <t>ДАТА ПРОВЕДЕНИЯ: 9 апреля 2023 года</t>
  </si>
  <si>
    <t>№ ВРВС: 0080111611Я</t>
  </si>
  <si>
    <t>Пермский край</t>
  </si>
  <si>
    <t>Волгоградская область</t>
  </si>
  <si>
    <t>Республика Татарстан</t>
  </si>
  <si>
    <t>ДСКВ</t>
  </si>
  <si>
    <t>Ст. 4.20.001 п.4</t>
  </si>
  <si>
    <t>3,6/4</t>
  </si>
  <si>
    <t>14,4</t>
  </si>
  <si>
    <t>маунтинбайк - кросс-кантри</t>
  </si>
  <si>
    <t>Юноши 15-16 лет</t>
  </si>
  <si>
    <t>НАЧАЛО ГОНКИ: 13ч 00м</t>
  </si>
  <si>
    <t>№ ЕКП 2023: 26858</t>
  </si>
  <si>
    <t>МАСЛИКОВ Кирилл</t>
  </si>
  <si>
    <t>ГВОЗДАРЕВ Вадим</t>
  </si>
  <si>
    <t>КЛИШИН Семен</t>
  </si>
  <si>
    <t>ТИТОВ Егор</t>
  </si>
  <si>
    <t>РЫЧКОВ Илья</t>
  </si>
  <si>
    <t>ПЕТРОВ Никита</t>
  </si>
  <si>
    <t>СЕРЯКОВ Кирилл</t>
  </si>
  <si>
    <t>БОЙЧУК Всеволод</t>
  </si>
  <si>
    <t>БАРАНОВ Александр</t>
  </si>
  <si>
    <t>МАТВЕЕВ Никита</t>
  </si>
  <si>
    <t>МИГУНОВ Максим</t>
  </si>
  <si>
    <t>ХАЙРУЛЛИН Алмаз</t>
  </si>
  <si>
    <t>БЕЛОБОРОДОВ Федор</t>
  </si>
  <si>
    <t>ВАХРУШЕВ Матвей</t>
  </si>
  <si>
    <t>МИЛЕНИН Вячеслав</t>
  </si>
  <si>
    <t>Курская область</t>
  </si>
  <si>
    <t>ШЕЛЕХОВ Иван</t>
  </si>
  <si>
    <t>НОВИКОВ Кирилл</t>
  </si>
  <si>
    <t>КОПЫТЕНКО Юрий</t>
  </si>
  <si>
    <t>ПОГОРЕЛОВСКИЙ Вячеслав</t>
  </si>
  <si>
    <t>ВЛАСОВ Данил</t>
  </si>
  <si>
    <t>ПЕРМЯКОВ Игорь</t>
  </si>
  <si>
    <t>ВОЛКОВ Максим</t>
  </si>
  <si>
    <t>ВЛАСОВ Александр</t>
  </si>
  <si>
    <t>КЫНЕВ Захар</t>
  </si>
  <si>
    <t>КОСТЫЛЕВ Максим</t>
  </si>
  <si>
    <t>САЛИХОВ Дмитрий</t>
  </si>
  <si>
    <t>РЫБАКОВ Дмитрий</t>
  </si>
  <si>
    <t>ДАНИЛИН Тимофей</t>
  </si>
  <si>
    <t>НОВИКОВ Егор</t>
  </si>
  <si>
    <t>ЯКОВЛЕВ Матвей</t>
  </si>
  <si>
    <t>ЗУБЧЕНКО Георгий</t>
  </si>
  <si>
    <t>ДРОВОКОЛОВ Иван</t>
  </si>
  <si>
    <t>ЕПИШЕВ Иван</t>
  </si>
  <si>
    <t>РЫЖАНКОВ Никита</t>
  </si>
  <si>
    <t>МАСЛЕННИКОВ Дмитрий</t>
  </si>
  <si>
    <t>СТАРОСТИН Никита</t>
  </si>
  <si>
    <t>ФАДЕЕВ Данил</t>
  </si>
  <si>
    <t>ЛОГАЧЕВ Илья</t>
  </si>
  <si>
    <t>ГИМРАНОВ Антон</t>
  </si>
  <si>
    <t>ДЕМИН Глеб</t>
  </si>
  <si>
    <t>СТЕПАНОВ Семен</t>
  </si>
  <si>
    <t>ХИМАЧ Илья</t>
  </si>
  <si>
    <t>КАРАБАНОВ Никита</t>
  </si>
  <si>
    <t>КЛИШКОВСКИЙ Артем</t>
  </si>
  <si>
    <t>БУЛАНОВ Михаил</t>
  </si>
  <si>
    <t>ГАВРИЛЮК Михаил</t>
  </si>
  <si>
    <t>СЕЛИВЕРСТОВ Владислав</t>
  </si>
  <si>
    <t>ЯКОВЛЕВ Егор</t>
  </si>
  <si>
    <t>НОВИКОВ Владислав</t>
  </si>
  <si>
    <t>МОРОЗОВ Иван</t>
  </si>
  <si>
    <t>МАЛЬМАГУТОВ Артем</t>
  </si>
  <si>
    <t>КОПЫЛОВ Никита</t>
  </si>
  <si>
    <t>ДЕМЕНТЬЕВ Сергей</t>
  </si>
  <si>
    <t>ШУРПАЧ Владислав</t>
  </si>
  <si>
    <t>СТАЛЬКОВ Дмитрий</t>
  </si>
  <si>
    <t>ИВАХНЕНКО Богдан</t>
  </si>
  <si>
    <t>РУБЛЕВ Михаил</t>
  </si>
  <si>
    <t>ПЕТРОВ Тимофей</t>
  </si>
  <si>
    <t>БОРИСОВ Всеволод</t>
  </si>
  <si>
    <t>КАРПУК Максим</t>
  </si>
  <si>
    <t>КОСТИН Матвей</t>
  </si>
  <si>
    <t>БЛИНОВ Григорий</t>
  </si>
  <si>
    <t>ДЮЖАКОВ Тимур</t>
  </si>
  <si>
    <t>МУРОВЦЕВ Владимир</t>
  </si>
  <si>
    <t>СОКОЛОВ Ярослав</t>
  </si>
  <si>
    <t>КОБЛЯКОВ Владислав</t>
  </si>
  <si>
    <t>ПОРЫВАЕВ Артем</t>
  </si>
  <si>
    <t>БЕЛЯЕВ Никита</t>
  </si>
  <si>
    <t>1 сп.юн.р.</t>
  </si>
  <si>
    <t>Девушки 15-16 лет</t>
  </si>
  <si>
    <t>НАЧАЛО ГОНКИ: 12ч 20м</t>
  </si>
  <si>
    <t>СЕМЕНОВА Элина</t>
  </si>
  <si>
    <t>СУХОРУЧЕНКОВА Мария</t>
  </si>
  <si>
    <t>КОСАРЕВА Арина</t>
  </si>
  <si>
    <t>ПИНЕГИНА Александра</t>
  </si>
  <si>
    <t>ПАРУСОВА Елена</t>
  </si>
  <si>
    <t>КАРТИНИНА Дарья</t>
  </si>
  <si>
    <t>ТИМОШЕНКО Полина</t>
  </si>
  <si>
    <t>САМОЙЛОВИЧ Дарина</t>
  </si>
  <si>
    <t>РОСТОВЩИКОВА София</t>
  </si>
  <si>
    <t>ЗЕВАКИНА Елизавета</t>
  </si>
  <si>
    <t>АВЕТИСОВА Ксения</t>
  </si>
  <si>
    <t>ПАВЛУШЕВА Ирина</t>
  </si>
  <si>
    <t>ВИКТОРОВА Виктория</t>
  </si>
  <si>
    <t>ЛЁВОЧКИНА Виктория</t>
  </si>
  <si>
    <t>МОРОЗОВА Анастасия</t>
  </si>
  <si>
    <t>ГАРМАШ Анастасия</t>
  </si>
  <si>
    <t>НИКИТИНА Кристина</t>
  </si>
  <si>
    <t>ЧЕРНЫШЕВА Карина</t>
  </si>
  <si>
    <t>ШОРИКОВА Софья</t>
  </si>
  <si>
    <t>КРЮЧКОВА Алина</t>
  </si>
  <si>
    <t>ШАКИРОВА Екатерина</t>
  </si>
  <si>
    <t>СТРЕБКОВА Виктория</t>
  </si>
  <si>
    <t>КРУПИЦА Александра</t>
  </si>
  <si>
    <t>ИВАНОВА Александра</t>
  </si>
  <si>
    <t>ГОЛОВАНОВА Арина</t>
  </si>
  <si>
    <t>Юноши 13-14 лет</t>
  </si>
  <si>
    <t>НАЧАЛО ГОНКИ: 11ч 40м</t>
  </si>
  <si>
    <t>БАДАНИН Кирилл</t>
  </si>
  <si>
    <t>ЗАЙЦЕВ Ярослав</t>
  </si>
  <si>
    <t>ПЕТРОВ Дмитрий</t>
  </si>
  <si>
    <t>РОМАНОВ Денис</t>
  </si>
  <si>
    <t>КОРОТЕНКО Кирилл</t>
  </si>
  <si>
    <t>БАТЮКОВ Степан</t>
  </si>
  <si>
    <t>РУМЯНЦЕВ Вячеслав</t>
  </si>
  <si>
    <t>СИТНИКОВ Максим</t>
  </si>
  <si>
    <t>ТАРАСОВ Антон</t>
  </si>
  <si>
    <t>ГИМАНОВ Алексей</t>
  </si>
  <si>
    <t>ЮДИН Михаил</t>
  </si>
  <si>
    <t>ФАЗЛЫЕВ Булат</t>
  </si>
  <si>
    <t>ТИТОВ Макар</t>
  </si>
  <si>
    <t>КОСТЫРЯ Егор</t>
  </si>
  <si>
    <t>СЕРГЕЕВ Дмитрий</t>
  </si>
  <si>
    <t>ЗАВАЛЬНЮК Владимир</t>
  </si>
  <si>
    <t>ШЕВЯКОВ Игнат</t>
  </si>
  <si>
    <t>АЗОВЦЕВ Вячеслав</t>
  </si>
  <si>
    <t>САБИРОВ Даниил</t>
  </si>
  <si>
    <t>ФИЛАШИН Артём</t>
  </si>
  <si>
    <t>ЧЕРНЫШКОВ. Даниил</t>
  </si>
  <si>
    <t>ДОНЧЕНКО Александр</t>
  </si>
  <si>
    <t>ЗУЕВ Данила</t>
  </si>
  <si>
    <t>ЖУРАВСКИЙ Никита</t>
  </si>
  <si>
    <t>БЕЛЯКОВ Иван</t>
  </si>
  <si>
    <t>ЛИСТАРОВ Вадим</t>
  </si>
  <si>
    <t>ИНОКЕНТЬЕВ Антон</t>
  </si>
  <si>
    <t>ГЛАГОЛЕВ Кирилл</t>
  </si>
  <si>
    <t>ПЛАТОНОВ Максим</t>
  </si>
  <si>
    <t>РОМАНУХА Мирослав</t>
  </si>
  <si>
    <t>МАРУЩАК Артемий</t>
  </si>
  <si>
    <t>КАЛИНИН Илья</t>
  </si>
  <si>
    <t>ЕРШОВ Данила</t>
  </si>
  <si>
    <t>ЛОМИЛОВ Данила</t>
  </si>
  <si>
    <t>ШАПОВАЛОВ Петр</t>
  </si>
  <si>
    <t>ПАХОЛЬЧУК Александр</t>
  </si>
  <si>
    <t>ВОЛКОВ Платон</t>
  </si>
  <si>
    <t>ЧЕГОДАЕВ Артем</t>
  </si>
  <si>
    <t>ПРУСАКОВ Александр</t>
  </si>
  <si>
    <t>ПАНФИЛОВ Леонид</t>
  </si>
  <si>
    <t>ЗОТОВ Михаил</t>
  </si>
  <si>
    <t>КОНДРАШЕВ Илья</t>
  </si>
  <si>
    <t>ИОВЛЕВ Дмитрий</t>
  </si>
  <si>
    <t>МИНЬКОВ Степан</t>
  </si>
  <si>
    <t>ИВАХНЕНКО Владислав</t>
  </si>
  <si>
    <t>ГРИБОВ Тихон</t>
  </si>
  <si>
    <t>Девушки 13-14 лет</t>
  </si>
  <si>
    <t>НАЧАЛО ГОНКИ: 11ч 00м</t>
  </si>
  <si>
    <t>БЕЛОВА Мирослава</t>
  </si>
  <si>
    <t>РЫБАКОВА Виктория</t>
  </si>
  <si>
    <t>ЛЮЦ Полина</t>
  </si>
  <si>
    <t>Тюменская область</t>
  </si>
  <si>
    <t>ЮДАХИНА Виктория</t>
  </si>
  <si>
    <t>МОРОЗОВА Валерия</t>
  </si>
  <si>
    <t>КАРДАКОВА Софья</t>
  </si>
  <si>
    <t>ЗАЦЕПИНА. Ирина</t>
  </si>
  <si>
    <t>СМИРНОВА Ольга</t>
  </si>
  <si>
    <t>ДУБЫНИНА Ирина</t>
  </si>
  <si>
    <t>НЕВИДОМА Дарья</t>
  </si>
  <si>
    <t>АЛЕКСЕЕВА Анна</t>
  </si>
  <si>
    <t>ОРЛОВА Анастасия</t>
  </si>
  <si>
    <t>КУРИЛКОВА Анна</t>
  </si>
  <si>
    <t>ЖАРКОВА Ирина</t>
  </si>
  <si>
    <t>БАРАБАНОВА Александра</t>
  </si>
  <si>
    <t>ЗВЕРЕВА Елизавета</t>
  </si>
  <si>
    <t>МЕДИНА Ульяна</t>
  </si>
  <si>
    <t>НАЧАЛО ГОНКИ: 10ч 00м</t>
  </si>
  <si>
    <t>СЕРДЮКОВ Виталий</t>
  </si>
  <si>
    <t>КЛИШКОВСКИЙ Артём</t>
  </si>
  <si>
    <t>ДАТА ПРОВЕДЕНИЯ: 8 апреля 2023 года</t>
  </si>
  <si>
    <t>НАЧАЛО ГОНКИ: 12ч 00м</t>
  </si>
  <si>
    <t>10,8</t>
  </si>
  <si>
    <t>3,6/3</t>
  </si>
  <si>
    <t>7,2</t>
  </si>
  <si>
    <t>3,6/2</t>
  </si>
  <si>
    <t>ВСЕРОССИЙСКИЕ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</si>
</sst>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[$-F400]h:mm:ss\ AM/PM"/>
  </numFmts>
  <fonts count="25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Times New Roman"/>
      <family val="1"/>
      <charset val="204"/>
    </font>
    <font>
      <sz val="10"/>
      <name val="Calibri (Основной текст)"/>
      <charset val="204"/>
    </font>
    <font>
      <sz val="10"/>
      <color indexed="8"/>
      <name val="Calibri (Основной текст)"/>
      <charset val="204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/>
    <xf numFmtId="0" fontId="17" fillId="0" borderId="0"/>
    <xf numFmtId="0" fontId="19" fillId="0" borderId="0"/>
  </cellStyleXfs>
  <cellXfs count="6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2" fontId="12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2" borderId="0" xfId="0" applyFont="1" applyFill="1" applyAlignment="1">
      <alignment vertical="center"/>
    </xf>
    <xf numFmtId="2" fontId="11" fillId="2" borderId="0" xfId="0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4" fontId="15" fillId="0" borderId="0" xfId="0" applyNumberFormat="1" applyFont="1"/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20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1" fontId="20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 wrapText="1"/>
    </xf>
    <xf numFmtId="0" fontId="21" fillId="0" borderId="0" xfId="8" applyFont="1" applyBorder="1" applyAlignment="1">
      <alignment vertical="center" wrapText="1"/>
    </xf>
    <xf numFmtId="45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2" fontId="2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vertical="center"/>
    </xf>
    <xf numFmtId="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22" fillId="0" borderId="0" xfId="8" applyFont="1" applyBorder="1" applyAlignment="1">
      <alignment horizontal="center" vertical="center" wrapText="1"/>
    </xf>
    <xf numFmtId="21" fontId="5" fillId="0" borderId="0" xfId="0" applyNumberFormat="1" applyFont="1" applyBorder="1" applyAlignment="1">
      <alignment horizontal="center" vertical="center"/>
    </xf>
    <xf numFmtId="45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 wrapText="1"/>
    </xf>
    <xf numFmtId="2" fontId="6" fillId="2" borderId="0" xfId="3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2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9" xr:uid="{E279D471-BBC3-CD40-86A0-670A81BEA384}"/>
    <cellStyle name="Обычный 2 3" xfId="5" xr:uid="{00000000-0005-0000-0000-000004000000}"/>
    <cellStyle name="Обычный 2 4" xfId="11" xr:uid="{2C04F67B-2A72-754D-9B75-4DEDD75DF746}"/>
    <cellStyle name="Обычный 3" xfId="7" xr:uid="{00000000-0005-0000-0000-000005000000}"/>
    <cellStyle name="Обычный 4" xfId="4" xr:uid="{00000000-0005-0000-0000-000006000000}"/>
    <cellStyle name="Обычный 5" xfId="10" xr:uid="{7B82DA7C-54CD-FA46-A510-75DB84CA7E7F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EF85"/>
      <color rgb="FFFB7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713892</xdr:colOff>
      <xdr:row>0</xdr:row>
      <xdr:rowOff>118058</xdr:rowOff>
    </xdr:from>
    <xdr:to>
      <xdr:col>11</xdr:col>
      <xdr:colOff>1135460</xdr:colOff>
      <xdr:row>4</xdr:row>
      <xdr:rowOff>25694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FD8BC2-7D95-CC41-88DA-2091402029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4716" y="118058"/>
          <a:ext cx="1239597" cy="781695"/>
        </a:xfrm>
        <a:prstGeom prst="rect">
          <a:avLst/>
        </a:prstGeom>
      </xdr:spPr>
    </xdr:pic>
    <xdr:clientData/>
  </xdr:twoCellAnchor>
  <xdr:twoCellAnchor editAs="oneCell">
    <xdr:from>
      <xdr:col>9</xdr:col>
      <xdr:colOff>126069</xdr:colOff>
      <xdr:row>0</xdr:row>
      <xdr:rowOff>78463</xdr:rowOff>
    </xdr:from>
    <xdr:to>
      <xdr:col>10</xdr:col>
      <xdr:colOff>471449</xdr:colOff>
      <xdr:row>5</xdr:row>
      <xdr:rowOff>27278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8C633F6C-678A-9044-A741-3A14EBFAE6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24041" r="3675" b="24472"/>
        <a:stretch/>
      </xdr:blipFill>
      <xdr:spPr bwMode="auto">
        <a:xfrm>
          <a:off x="9370922" y="78463"/>
          <a:ext cx="1051351" cy="95734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161472</xdr:colOff>
      <xdr:row>0</xdr:row>
      <xdr:rowOff>83457</xdr:rowOff>
    </xdr:from>
    <xdr:to>
      <xdr:col>2</xdr:col>
      <xdr:colOff>188988</xdr:colOff>
      <xdr:row>5</xdr:row>
      <xdr:rowOff>35648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5B32B4B-2EF3-DE49-AB33-A6D78AF05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472" y="83457"/>
          <a:ext cx="1153885" cy="9424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713892</xdr:colOff>
      <xdr:row>0</xdr:row>
      <xdr:rowOff>118058</xdr:rowOff>
    </xdr:from>
    <xdr:to>
      <xdr:col>11</xdr:col>
      <xdr:colOff>1135460</xdr:colOff>
      <xdr:row>4</xdr:row>
      <xdr:rowOff>25694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CF9D62C-29F2-4F5B-8221-9BEF64FB8B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0372" y="118058"/>
          <a:ext cx="1236908" cy="768696"/>
        </a:xfrm>
        <a:prstGeom prst="rect">
          <a:avLst/>
        </a:prstGeom>
      </xdr:spPr>
    </xdr:pic>
    <xdr:clientData/>
  </xdr:twoCellAnchor>
  <xdr:twoCellAnchor editAs="oneCell">
    <xdr:from>
      <xdr:col>9</xdr:col>
      <xdr:colOff>126069</xdr:colOff>
      <xdr:row>0</xdr:row>
      <xdr:rowOff>78463</xdr:rowOff>
    </xdr:from>
    <xdr:to>
      <xdr:col>10</xdr:col>
      <xdr:colOff>471449</xdr:colOff>
      <xdr:row>5</xdr:row>
      <xdr:rowOff>27278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9F1926C-D60F-4F7C-B6EC-7A7A57D50B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24041" r="3675" b="24472"/>
        <a:stretch/>
      </xdr:blipFill>
      <xdr:spPr bwMode="auto">
        <a:xfrm>
          <a:off x="9361509" y="78463"/>
          <a:ext cx="1046420" cy="9394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161472</xdr:colOff>
      <xdr:row>0</xdr:row>
      <xdr:rowOff>83457</xdr:rowOff>
    </xdr:from>
    <xdr:to>
      <xdr:col>2</xdr:col>
      <xdr:colOff>188988</xdr:colOff>
      <xdr:row>5</xdr:row>
      <xdr:rowOff>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41F18FD-1889-4F02-81C5-B1751083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472" y="83457"/>
          <a:ext cx="1132416" cy="9427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713892</xdr:colOff>
      <xdr:row>0</xdr:row>
      <xdr:rowOff>118058</xdr:rowOff>
    </xdr:from>
    <xdr:to>
      <xdr:col>11</xdr:col>
      <xdr:colOff>1135460</xdr:colOff>
      <xdr:row>4</xdr:row>
      <xdr:rowOff>25694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4EB1D58-148F-48A8-8C49-2CDA03EF1E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6572" y="118058"/>
          <a:ext cx="1236908" cy="768696"/>
        </a:xfrm>
        <a:prstGeom prst="rect">
          <a:avLst/>
        </a:prstGeom>
      </xdr:spPr>
    </xdr:pic>
    <xdr:clientData/>
  </xdr:twoCellAnchor>
  <xdr:twoCellAnchor editAs="oneCell">
    <xdr:from>
      <xdr:col>9</xdr:col>
      <xdr:colOff>126069</xdr:colOff>
      <xdr:row>0</xdr:row>
      <xdr:rowOff>78463</xdr:rowOff>
    </xdr:from>
    <xdr:to>
      <xdr:col>10</xdr:col>
      <xdr:colOff>471449</xdr:colOff>
      <xdr:row>5</xdr:row>
      <xdr:rowOff>27278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528BF78-C24F-452A-AD6C-4C29A6A32D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24041" r="3675" b="24472"/>
        <a:stretch/>
      </xdr:blipFill>
      <xdr:spPr bwMode="auto">
        <a:xfrm>
          <a:off x="9437709" y="78463"/>
          <a:ext cx="1046420" cy="9394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161472</xdr:colOff>
      <xdr:row>0</xdr:row>
      <xdr:rowOff>83457</xdr:rowOff>
    </xdr:from>
    <xdr:to>
      <xdr:col>2</xdr:col>
      <xdr:colOff>188988</xdr:colOff>
      <xdr:row>5</xdr:row>
      <xdr:rowOff>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28B46D0-9C44-4C72-8C35-2E7E6756D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472" y="83457"/>
          <a:ext cx="1132416" cy="9427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713892</xdr:colOff>
      <xdr:row>0</xdr:row>
      <xdr:rowOff>118058</xdr:rowOff>
    </xdr:from>
    <xdr:to>
      <xdr:col>11</xdr:col>
      <xdr:colOff>1135460</xdr:colOff>
      <xdr:row>4</xdr:row>
      <xdr:rowOff>25694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F373A94-9591-41F7-AB5E-829DDC50B2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3712" y="118058"/>
          <a:ext cx="1236908" cy="768696"/>
        </a:xfrm>
        <a:prstGeom prst="rect">
          <a:avLst/>
        </a:prstGeom>
      </xdr:spPr>
    </xdr:pic>
    <xdr:clientData/>
  </xdr:twoCellAnchor>
  <xdr:twoCellAnchor editAs="oneCell">
    <xdr:from>
      <xdr:col>9</xdr:col>
      <xdr:colOff>126069</xdr:colOff>
      <xdr:row>0</xdr:row>
      <xdr:rowOff>78463</xdr:rowOff>
    </xdr:from>
    <xdr:to>
      <xdr:col>10</xdr:col>
      <xdr:colOff>471449</xdr:colOff>
      <xdr:row>5</xdr:row>
      <xdr:rowOff>27278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92ECA12-D97D-4C25-B2AC-3095F91A71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24041" r="3675" b="24472"/>
        <a:stretch/>
      </xdr:blipFill>
      <xdr:spPr bwMode="auto">
        <a:xfrm>
          <a:off x="9414849" y="78463"/>
          <a:ext cx="1046420" cy="9394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161472</xdr:colOff>
      <xdr:row>0</xdr:row>
      <xdr:rowOff>83457</xdr:rowOff>
    </xdr:from>
    <xdr:to>
      <xdr:col>2</xdr:col>
      <xdr:colOff>188988</xdr:colOff>
      <xdr:row>5</xdr:row>
      <xdr:rowOff>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C46C5FC-8B83-4B77-9695-A8AB6C1ED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472" y="83457"/>
          <a:ext cx="1132416" cy="942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713892</xdr:colOff>
      <xdr:row>0</xdr:row>
      <xdr:rowOff>118058</xdr:rowOff>
    </xdr:from>
    <xdr:to>
      <xdr:col>11</xdr:col>
      <xdr:colOff>1135459</xdr:colOff>
      <xdr:row>4</xdr:row>
      <xdr:rowOff>25694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603A9BD-F155-4CED-BD0B-B4D77ABC56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0372" y="118058"/>
          <a:ext cx="1236908" cy="768696"/>
        </a:xfrm>
        <a:prstGeom prst="rect">
          <a:avLst/>
        </a:prstGeom>
      </xdr:spPr>
    </xdr:pic>
    <xdr:clientData/>
  </xdr:twoCellAnchor>
  <xdr:twoCellAnchor editAs="oneCell">
    <xdr:from>
      <xdr:col>9</xdr:col>
      <xdr:colOff>126069</xdr:colOff>
      <xdr:row>0</xdr:row>
      <xdr:rowOff>78463</xdr:rowOff>
    </xdr:from>
    <xdr:to>
      <xdr:col>10</xdr:col>
      <xdr:colOff>471450</xdr:colOff>
      <xdr:row>5</xdr:row>
      <xdr:rowOff>27278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A28F5A7-71E4-46A4-9CBB-128DCFEC07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24041" r="3675" b="24472"/>
        <a:stretch/>
      </xdr:blipFill>
      <xdr:spPr bwMode="auto">
        <a:xfrm>
          <a:off x="9361509" y="78463"/>
          <a:ext cx="1046420" cy="9394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161472</xdr:colOff>
      <xdr:row>0</xdr:row>
      <xdr:rowOff>83457</xdr:rowOff>
    </xdr:from>
    <xdr:to>
      <xdr:col>2</xdr:col>
      <xdr:colOff>188988</xdr:colOff>
      <xdr:row>5</xdr:row>
      <xdr:rowOff>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C66568A-0D00-4C57-8ABA-EE24AF95A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472" y="83457"/>
          <a:ext cx="1132416" cy="9427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713892</xdr:colOff>
      <xdr:row>0</xdr:row>
      <xdr:rowOff>118058</xdr:rowOff>
    </xdr:from>
    <xdr:to>
      <xdr:col>11</xdr:col>
      <xdr:colOff>1135459</xdr:colOff>
      <xdr:row>4</xdr:row>
      <xdr:rowOff>25694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24307BC-9F6F-48CF-B525-64EDEF8E40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9412" y="118058"/>
          <a:ext cx="1236907" cy="768696"/>
        </a:xfrm>
        <a:prstGeom prst="rect">
          <a:avLst/>
        </a:prstGeom>
      </xdr:spPr>
    </xdr:pic>
    <xdr:clientData/>
  </xdr:twoCellAnchor>
  <xdr:twoCellAnchor editAs="oneCell">
    <xdr:from>
      <xdr:col>9</xdr:col>
      <xdr:colOff>126069</xdr:colOff>
      <xdr:row>0</xdr:row>
      <xdr:rowOff>78463</xdr:rowOff>
    </xdr:from>
    <xdr:to>
      <xdr:col>10</xdr:col>
      <xdr:colOff>471450</xdr:colOff>
      <xdr:row>5</xdr:row>
      <xdr:rowOff>27278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49D94F9-A55B-4AA3-B123-28CA024D73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24041" r="3675" b="24472"/>
        <a:stretch/>
      </xdr:blipFill>
      <xdr:spPr bwMode="auto">
        <a:xfrm>
          <a:off x="9300549" y="78463"/>
          <a:ext cx="1046421" cy="9394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161472</xdr:colOff>
      <xdr:row>0</xdr:row>
      <xdr:rowOff>83457</xdr:rowOff>
    </xdr:from>
    <xdr:to>
      <xdr:col>2</xdr:col>
      <xdr:colOff>188988</xdr:colOff>
      <xdr:row>5</xdr:row>
      <xdr:rowOff>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FFDD28C-62D3-4707-BD04-2FB3C34C8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472" y="83457"/>
          <a:ext cx="1132416" cy="9427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713892</xdr:colOff>
      <xdr:row>0</xdr:row>
      <xdr:rowOff>118058</xdr:rowOff>
    </xdr:from>
    <xdr:to>
      <xdr:col>11</xdr:col>
      <xdr:colOff>1135459</xdr:colOff>
      <xdr:row>4</xdr:row>
      <xdr:rowOff>25694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C919FC1-4336-459E-B272-3737F0CABA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9412" y="118058"/>
          <a:ext cx="1236907" cy="768696"/>
        </a:xfrm>
        <a:prstGeom prst="rect">
          <a:avLst/>
        </a:prstGeom>
      </xdr:spPr>
    </xdr:pic>
    <xdr:clientData/>
  </xdr:twoCellAnchor>
  <xdr:twoCellAnchor editAs="oneCell">
    <xdr:from>
      <xdr:col>9</xdr:col>
      <xdr:colOff>126069</xdr:colOff>
      <xdr:row>0</xdr:row>
      <xdr:rowOff>78463</xdr:rowOff>
    </xdr:from>
    <xdr:to>
      <xdr:col>10</xdr:col>
      <xdr:colOff>471450</xdr:colOff>
      <xdr:row>5</xdr:row>
      <xdr:rowOff>27278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3FC70A8-813B-49E9-90CB-94BA4FFBEA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24041" r="3675" b="24472"/>
        <a:stretch/>
      </xdr:blipFill>
      <xdr:spPr bwMode="auto">
        <a:xfrm>
          <a:off x="9300549" y="78463"/>
          <a:ext cx="1046421" cy="9394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161472</xdr:colOff>
      <xdr:row>0</xdr:row>
      <xdr:rowOff>83457</xdr:rowOff>
    </xdr:from>
    <xdr:to>
      <xdr:col>2</xdr:col>
      <xdr:colOff>188988</xdr:colOff>
      <xdr:row>5</xdr:row>
      <xdr:rowOff>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427C662-A860-449A-A79B-95ECFAE8D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472" y="83457"/>
          <a:ext cx="1132416" cy="9427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713892</xdr:colOff>
      <xdr:row>0</xdr:row>
      <xdr:rowOff>118058</xdr:rowOff>
    </xdr:from>
    <xdr:to>
      <xdr:col>11</xdr:col>
      <xdr:colOff>1135459</xdr:colOff>
      <xdr:row>4</xdr:row>
      <xdr:rowOff>25694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F35A6AC-023A-4FA4-A975-9E637E9BF9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9412" y="118058"/>
          <a:ext cx="1236907" cy="768696"/>
        </a:xfrm>
        <a:prstGeom prst="rect">
          <a:avLst/>
        </a:prstGeom>
      </xdr:spPr>
    </xdr:pic>
    <xdr:clientData/>
  </xdr:twoCellAnchor>
  <xdr:twoCellAnchor editAs="oneCell">
    <xdr:from>
      <xdr:col>9</xdr:col>
      <xdr:colOff>126069</xdr:colOff>
      <xdr:row>0</xdr:row>
      <xdr:rowOff>78463</xdr:rowOff>
    </xdr:from>
    <xdr:to>
      <xdr:col>10</xdr:col>
      <xdr:colOff>471450</xdr:colOff>
      <xdr:row>5</xdr:row>
      <xdr:rowOff>27278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0F521FD-EB86-4E72-BBCE-D931E57B81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24041" r="3675" b="24472"/>
        <a:stretch/>
      </xdr:blipFill>
      <xdr:spPr bwMode="auto">
        <a:xfrm>
          <a:off x="9300549" y="78463"/>
          <a:ext cx="1046421" cy="9394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161472</xdr:colOff>
      <xdr:row>0</xdr:row>
      <xdr:rowOff>83457</xdr:rowOff>
    </xdr:from>
    <xdr:to>
      <xdr:col>2</xdr:col>
      <xdr:colOff>188988</xdr:colOff>
      <xdr:row>5</xdr:row>
      <xdr:rowOff>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D192F7D-E5BB-4FEA-A4F4-F6CDFDE4A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472" y="83457"/>
          <a:ext cx="1132416" cy="942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4D14-0CFD-5141-B749-3BE05A46D568}">
  <sheetPr>
    <tabColor rgb="FFC00000"/>
  </sheetPr>
  <dimension ref="A1:N108"/>
  <sheetViews>
    <sheetView view="pageBreakPreview" topLeftCell="A5" zoomScale="68" zoomScaleNormal="100" zoomScaleSheetLayoutView="68" workbookViewId="0">
      <selection activeCell="E23" sqref="E23:E90"/>
    </sheetView>
  </sheetViews>
  <sheetFormatPr defaultColWidth="9.21875" defaultRowHeight="13.8"/>
  <cols>
    <col min="1" max="1" width="7.77734375" style="1" customWidth="1"/>
    <col min="2" max="2" width="8.33203125" style="7" customWidth="1"/>
    <col min="3" max="3" width="15.44140625" style="7" customWidth="1"/>
    <col min="4" max="4" width="25" style="1" customWidth="1"/>
    <col min="5" max="5" width="11.21875" style="1" customWidth="1"/>
    <col min="6" max="6" width="12.21875" style="1" customWidth="1"/>
    <col min="7" max="7" width="29.5546875" style="1" customWidth="1"/>
    <col min="8" max="8" width="13.88671875" style="1" customWidth="1"/>
    <col min="9" max="9" width="12.33203125" style="1" customWidth="1"/>
    <col min="10" max="10" width="10.21875" style="4" customWidth="1"/>
    <col min="11" max="11" width="11.88671875" style="1" customWidth="1"/>
    <col min="12" max="12" width="17.44140625" style="1" customWidth="1"/>
    <col min="13" max="16384" width="9.21875" style="1"/>
  </cols>
  <sheetData>
    <row r="1" spans="1:14" ht="15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15.75" customHeight="1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5.75" customHeight="1">
      <c r="A3" s="62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1">
      <c r="A4" s="62" t="s">
        <v>43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0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s="2" customFormat="1" ht="28.8">
      <c r="A6" s="65" t="s">
        <v>262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8"/>
    </row>
    <row r="7" spans="1:14" s="2" customFormat="1" ht="18" customHeight="1">
      <c r="A7" s="66" t="s">
        <v>14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s="2" customFormat="1" ht="4.5" customHeight="1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ht="19.5" customHeight="1">
      <c r="A9" s="67" t="s">
        <v>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4" ht="18" customHeight="1">
      <c r="A10" s="67" t="s">
        <v>57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9.5" customHeight="1">
      <c r="A11" s="67" t="s">
        <v>85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4" ht="5.25" customHeight="1">
      <c r="A12" s="66" t="s">
        <v>52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4" s="20" customFormat="1" ht="15.6">
      <c r="A13" s="18" t="s">
        <v>58</v>
      </c>
      <c r="B13" s="6"/>
      <c r="C13" s="6"/>
      <c r="D13" s="19"/>
      <c r="G13" s="10" t="s">
        <v>86</v>
      </c>
      <c r="H13" s="23"/>
      <c r="J13" s="21"/>
      <c r="K13" s="10"/>
      <c r="L13" s="10" t="s">
        <v>53</v>
      </c>
    </row>
    <row r="14" spans="1:14" s="20" customFormat="1" ht="15.6">
      <c r="A14" s="18" t="s">
        <v>59</v>
      </c>
      <c r="B14" s="6"/>
      <c r="C14" s="6"/>
      <c r="D14" s="19"/>
      <c r="G14" s="22"/>
      <c r="J14" s="21"/>
      <c r="K14" s="10"/>
      <c r="L14" s="10" t="s">
        <v>87</v>
      </c>
    </row>
    <row r="15" spans="1:14" ht="14.4">
      <c r="A15" s="64" t="s">
        <v>54</v>
      </c>
      <c r="B15" s="64"/>
      <c r="C15" s="64"/>
      <c r="D15" s="64"/>
      <c r="E15" s="64"/>
      <c r="F15" s="64"/>
      <c r="G15" s="64"/>
      <c r="H15" s="12" t="s">
        <v>1</v>
      </c>
      <c r="I15" s="12"/>
      <c r="J15" s="13"/>
      <c r="K15" s="12"/>
      <c r="L15" s="12"/>
    </row>
    <row r="16" spans="1:14" ht="14.4">
      <c r="A16" s="16"/>
      <c r="B16" s="14"/>
      <c r="C16" s="14"/>
      <c r="D16" s="16"/>
      <c r="E16" s="5"/>
      <c r="F16" s="16"/>
      <c r="G16" s="11"/>
      <c r="H16" s="15" t="s">
        <v>37</v>
      </c>
      <c r="I16" s="5"/>
      <c r="J16" s="9"/>
      <c r="K16" s="5"/>
      <c r="L16" s="17"/>
    </row>
    <row r="17" spans="1:12" ht="14.4">
      <c r="A17" s="16" t="s">
        <v>15</v>
      </c>
      <c r="B17" s="14"/>
      <c r="C17" s="14"/>
      <c r="D17" s="11"/>
      <c r="E17" s="5"/>
      <c r="F17" s="16"/>
      <c r="G17" s="11" t="s">
        <v>44</v>
      </c>
      <c r="H17" s="15" t="s">
        <v>38</v>
      </c>
      <c r="I17" s="5"/>
      <c r="J17" s="9"/>
      <c r="K17" s="5"/>
      <c r="L17" s="11"/>
    </row>
    <row r="18" spans="1:12" ht="14.4">
      <c r="A18" s="16" t="s">
        <v>16</v>
      </c>
      <c r="B18" s="14"/>
      <c r="C18" s="14"/>
      <c r="D18" s="11"/>
      <c r="E18" s="5"/>
      <c r="F18" s="16"/>
      <c r="G18" s="11" t="s">
        <v>60</v>
      </c>
      <c r="H18" s="15" t="s">
        <v>39</v>
      </c>
      <c r="I18" s="5"/>
      <c r="J18" s="9"/>
      <c r="K18" s="5"/>
    </row>
    <row r="19" spans="1:12" ht="15.6">
      <c r="A19" s="16" t="s">
        <v>13</v>
      </c>
      <c r="G19" s="11" t="s">
        <v>51</v>
      </c>
      <c r="H19" s="15" t="s">
        <v>36</v>
      </c>
      <c r="I19" s="5"/>
      <c r="J19" s="17" t="s">
        <v>69</v>
      </c>
      <c r="L19" s="6" t="s">
        <v>70</v>
      </c>
    </row>
    <row r="20" spans="1:12" ht="9.75" customHeight="1"/>
    <row r="21" spans="1:12" s="3" customFormat="1" ht="21" customHeight="1">
      <c r="A21" s="63" t="s">
        <v>5</v>
      </c>
      <c r="B21" s="59" t="s">
        <v>10</v>
      </c>
      <c r="C21" s="59" t="s">
        <v>33</v>
      </c>
      <c r="D21" s="59" t="s">
        <v>2</v>
      </c>
      <c r="E21" s="59" t="s">
        <v>32</v>
      </c>
      <c r="F21" s="59" t="s">
        <v>7</v>
      </c>
      <c r="G21" s="59" t="s">
        <v>11</v>
      </c>
      <c r="H21" s="59" t="s">
        <v>6</v>
      </c>
      <c r="I21" s="59" t="s">
        <v>21</v>
      </c>
      <c r="J21" s="60" t="s">
        <v>19</v>
      </c>
      <c r="K21" s="61" t="s">
        <v>56</v>
      </c>
      <c r="L21" s="61" t="s">
        <v>12</v>
      </c>
    </row>
    <row r="22" spans="1:12" s="3" customFormat="1" ht="13.5" customHeight="1">
      <c r="A22" s="63"/>
      <c r="B22" s="59"/>
      <c r="C22" s="59"/>
      <c r="D22" s="59"/>
      <c r="E22" s="59"/>
      <c r="F22" s="59"/>
      <c r="G22" s="59"/>
      <c r="H22" s="59"/>
      <c r="I22" s="59"/>
      <c r="J22" s="60"/>
      <c r="K22" s="61"/>
      <c r="L22" s="61"/>
    </row>
    <row r="23" spans="1:12" s="35" customFormat="1" ht="18.600000000000001" customHeight="1">
      <c r="A23" s="42">
        <v>1</v>
      </c>
      <c r="B23" s="38">
        <v>34</v>
      </c>
      <c r="C23" s="42">
        <v>10105936007</v>
      </c>
      <c r="D23" s="43" t="s">
        <v>88</v>
      </c>
      <c r="E23" s="44"/>
      <c r="F23" s="45" t="s">
        <v>29</v>
      </c>
      <c r="G23" s="46" t="s">
        <v>61</v>
      </c>
      <c r="H23" s="47">
        <v>1.3263888888888889E-2</v>
      </c>
      <c r="I23" s="47"/>
      <c r="J23" s="49">
        <f>$J$19/((H23*24))</f>
        <v>23.560209424083769</v>
      </c>
      <c r="K23" s="38"/>
      <c r="L23" s="42"/>
    </row>
    <row r="24" spans="1:12" s="35" customFormat="1" ht="18.600000000000001" customHeight="1">
      <c r="A24" s="42">
        <v>2</v>
      </c>
      <c r="B24" s="38">
        <v>30</v>
      </c>
      <c r="C24" s="42">
        <v>10102203527</v>
      </c>
      <c r="D24" s="43" t="s">
        <v>89</v>
      </c>
      <c r="E24" s="44"/>
      <c r="F24" s="45" t="s">
        <v>29</v>
      </c>
      <c r="G24" s="46" t="s">
        <v>64</v>
      </c>
      <c r="H24" s="47">
        <v>1.3287037037037036E-2</v>
      </c>
      <c r="I24" s="47">
        <f>H24-$H$23</f>
        <v>2.3148148148147141E-5</v>
      </c>
      <c r="J24" s="49">
        <f t="shared" ref="J24:J58" si="0">$J$19/((H24*24))</f>
        <v>23.519163763066203</v>
      </c>
      <c r="K24" s="38"/>
      <c r="L24" s="42"/>
    </row>
    <row r="25" spans="1:12" s="35" customFormat="1" ht="18.600000000000001" customHeight="1">
      <c r="A25" s="42">
        <v>3</v>
      </c>
      <c r="B25" s="38">
        <v>49</v>
      </c>
      <c r="C25" s="42">
        <v>10105935300</v>
      </c>
      <c r="D25" s="43" t="s">
        <v>90</v>
      </c>
      <c r="E25" s="44"/>
      <c r="F25" s="45" t="s">
        <v>46</v>
      </c>
      <c r="G25" s="46" t="s">
        <v>65</v>
      </c>
      <c r="H25" s="47">
        <v>1.3321759259259261E-2</v>
      </c>
      <c r="I25" s="47">
        <f t="shared" ref="I25:I58" si="1">H25-$H$23</f>
        <v>5.7870370370371321E-5</v>
      </c>
      <c r="J25" s="49">
        <f t="shared" si="0"/>
        <v>23.457862728062555</v>
      </c>
      <c r="K25" s="38"/>
      <c r="L25" s="42"/>
    </row>
    <row r="26" spans="1:12" s="35" customFormat="1" ht="18.600000000000001" customHeight="1">
      <c r="A26" s="42">
        <v>4</v>
      </c>
      <c r="B26" s="38">
        <v>31</v>
      </c>
      <c r="C26" s="42">
        <v>10105314294</v>
      </c>
      <c r="D26" s="43" t="s">
        <v>91</v>
      </c>
      <c r="E26" s="44"/>
      <c r="F26" s="45" t="s">
        <v>29</v>
      </c>
      <c r="G26" s="46" t="s">
        <v>64</v>
      </c>
      <c r="H26" s="47">
        <v>1.34375E-2</v>
      </c>
      <c r="I26" s="47">
        <f t="shared" si="1"/>
        <v>1.7361111111111049E-4</v>
      </c>
      <c r="J26" s="49">
        <f t="shared" si="0"/>
        <v>23.255813953488371</v>
      </c>
      <c r="K26" s="38"/>
      <c r="L26" s="42"/>
    </row>
    <row r="27" spans="1:12" s="35" customFormat="1" ht="18.600000000000001" customHeight="1">
      <c r="A27" s="42">
        <v>5</v>
      </c>
      <c r="B27" s="38">
        <v>33</v>
      </c>
      <c r="C27" s="42">
        <v>10127318342</v>
      </c>
      <c r="D27" s="43" t="s">
        <v>92</v>
      </c>
      <c r="E27" s="44"/>
      <c r="F27" s="45" t="s">
        <v>40</v>
      </c>
      <c r="G27" s="46" t="s">
        <v>61</v>
      </c>
      <c r="H27" s="47">
        <v>1.3518518518518518E-2</v>
      </c>
      <c r="I27" s="47">
        <f t="shared" si="1"/>
        <v>2.5462962962962896E-4</v>
      </c>
      <c r="J27" s="49">
        <f t="shared" si="0"/>
        <v>23.116438356164384</v>
      </c>
      <c r="K27" s="38"/>
      <c r="L27" s="42"/>
    </row>
    <row r="28" spans="1:12" s="35" customFormat="1" ht="18.600000000000001" customHeight="1">
      <c r="A28" s="42">
        <v>6</v>
      </c>
      <c r="B28" s="38">
        <v>39</v>
      </c>
      <c r="C28" s="42">
        <v>10116100795</v>
      </c>
      <c r="D28" s="43" t="s">
        <v>93</v>
      </c>
      <c r="E28" s="44"/>
      <c r="F28" s="45" t="s">
        <v>40</v>
      </c>
      <c r="G28" s="46" t="s">
        <v>45</v>
      </c>
      <c r="H28" s="47">
        <v>1.3553240740740741E-2</v>
      </c>
      <c r="I28" s="47">
        <f t="shared" si="1"/>
        <v>2.893518518518514E-4</v>
      </c>
      <c r="J28" s="49">
        <f t="shared" si="0"/>
        <v>23.057216054654141</v>
      </c>
      <c r="K28" s="38"/>
      <c r="L28" s="42"/>
    </row>
    <row r="29" spans="1:12" s="35" customFormat="1" ht="18.600000000000001" customHeight="1">
      <c r="A29" s="42">
        <v>7</v>
      </c>
      <c r="B29" s="38">
        <v>32</v>
      </c>
      <c r="C29" s="42">
        <v>10116026936</v>
      </c>
      <c r="D29" s="43" t="s">
        <v>94</v>
      </c>
      <c r="E29" s="44"/>
      <c r="F29" s="45" t="s">
        <v>40</v>
      </c>
      <c r="G29" s="46" t="s">
        <v>61</v>
      </c>
      <c r="H29" s="47">
        <v>1.3738425925925926E-2</v>
      </c>
      <c r="I29" s="47">
        <f t="shared" si="1"/>
        <v>4.745370370370372E-4</v>
      </c>
      <c r="J29" s="49">
        <f t="shared" si="0"/>
        <v>22.746419545071607</v>
      </c>
      <c r="K29" s="38"/>
      <c r="L29" s="42"/>
    </row>
    <row r="30" spans="1:12" s="35" customFormat="1" ht="18.600000000000001" customHeight="1">
      <c r="A30" s="42">
        <v>8</v>
      </c>
      <c r="B30" s="38">
        <v>52</v>
      </c>
      <c r="C30" s="42">
        <v>10119244508</v>
      </c>
      <c r="D30" s="43" t="s">
        <v>95</v>
      </c>
      <c r="E30" s="44"/>
      <c r="F30" s="45" t="s">
        <v>40</v>
      </c>
      <c r="G30" s="46" t="s">
        <v>41</v>
      </c>
      <c r="H30" s="47">
        <v>1.3761574074074074E-2</v>
      </c>
      <c r="I30" s="47">
        <f t="shared" si="1"/>
        <v>4.9768518518518434E-4</v>
      </c>
      <c r="J30" s="49">
        <f t="shared" si="0"/>
        <v>22.70815811606392</v>
      </c>
      <c r="K30" s="38"/>
      <c r="L30" s="42"/>
    </row>
    <row r="31" spans="1:12" s="35" customFormat="1" ht="18.600000000000001" customHeight="1">
      <c r="A31" s="42">
        <v>9</v>
      </c>
      <c r="B31" s="38">
        <v>40</v>
      </c>
      <c r="C31" s="42">
        <v>10102627903</v>
      </c>
      <c r="D31" s="43" t="s">
        <v>96</v>
      </c>
      <c r="E31" s="44"/>
      <c r="F31" s="45" t="s">
        <v>40</v>
      </c>
      <c r="G31" s="46" t="s">
        <v>45</v>
      </c>
      <c r="H31" s="47">
        <v>1.4004629629629631E-2</v>
      </c>
      <c r="I31" s="47">
        <f t="shared" si="1"/>
        <v>7.4074074074074146E-4</v>
      </c>
      <c r="J31" s="49">
        <f t="shared" si="0"/>
        <v>22.314049586776857</v>
      </c>
      <c r="K31" s="38"/>
      <c r="L31" s="42"/>
    </row>
    <row r="32" spans="1:12" s="35" customFormat="1" ht="18.600000000000001" customHeight="1">
      <c r="A32" s="42">
        <v>10</v>
      </c>
      <c r="B32" s="38">
        <v>36</v>
      </c>
      <c r="C32" s="42">
        <v>10114463115</v>
      </c>
      <c r="D32" s="43" t="s">
        <v>97</v>
      </c>
      <c r="E32" s="44"/>
      <c r="F32" s="45" t="s">
        <v>40</v>
      </c>
      <c r="G32" s="46" t="s">
        <v>61</v>
      </c>
      <c r="H32" s="47">
        <v>1.4050925925925927E-2</v>
      </c>
      <c r="I32" s="47">
        <f t="shared" si="1"/>
        <v>7.8703703703703748E-4</v>
      </c>
      <c r="J32" s="49">
        <f t="shared" si="0"/>
        <v>22.240527182866554</v>
      </c>
      <c r="K32" s="38"/>
      <c r="L32" s="42"/>
    </row>
    <row r="33" spans="1:12" s="35" customFormat="1" ht="18.600000000000001" customHeight="1">
      <c r="A33" s="42">
        <v>11</v>
      </c>
      <c r="B33" s="38">
        <v>37</v>
      </c>
      <c r="C33" s="42">
        <v>10120073856</v>
      </c>
      <c r="D33" s="43" t="s">
        <v>98</v>
      </c>
      <c r="E33" s="44"/>
      <c r="F33" s="45" t="s">
        <v>40</v>
      </c>
      <c r="G33" s="46" t="s">
        <v>64</v>
      </c>
      <c r="H33" s="47">
        <v>1.4074074074074074E-2</v>
      </c>
      <c r="I33" s="47">
        <f t="shared" si="1"/>
        <v>8.1018518518518462E-4</v>
      </c>
      <c r="J33" s="49">
        <f t="shared" si="0"/>
        <v>22.203947368421051</v>
      </c>
      <c r="K33" s="38"/>
      <c r="L33" s="42"/>
    </row>
    <row r="34" spans="1:12" s="35" customFormat="1" ht="18.600000000000001" customHeight="1">
      <c r="A34" s="42">
        <v>12</v>
      </c>
      <c r="B34" s="38">
        <v>41</v>
      </c>
      <c r="C34" s="42">
        <v>10113102384</v>
      </c>
      <c r="D34" s="43" t="s">
        <v>99</v>
      </c>
      <c r="E34" s="44"/>
      <c r="F34" s="45" t="s">
        <v>40</v>
      </c>
      <c r="G34" s="46" t="s">
        <v>79</v>
      </c>
      <c r="H34" s="47">
        <v>1.4097222222222221E-2</v>
      </c>
      <c r="I34" s="47">
        <f t="shared" si="1"/>
        <v>8.3333333333333176E-4</v>
      </c>
      <c r="J34" s="49">
        <f t="shared" si="0"/>
        <v>22.167487684729064</v>
      </c>
      <c r="K34" s="38"/>
      <c r="L34" s="42"/>
    </row>
    <row r="35" spans="1:12" s="35" customFormat="1" ht="18.600000000000001" customHeight="1">
      <c r="A35" s="42">
        <v>13</v>
      </c>
      <c r="B35" s="38">
        <v>38</v>
      </c>
      <c r="C35" s="42">
        <v>10102628205</v>
      </c>
      <c r="D35" s="43" t="s">
        <v>100</v>
      </c>
      <c r="E35" s="44"/>
      <c r="F35" s="45" t="s">
        <v>40</v>
      </c>
      <c r="G35" s="46" t="s">
        <v>45</v>
      </c>
      <c r="H35" s="47">
        <v>1.4224537037037037E-2</v>
      </c>
      <c r="I35" s="47">
        <f t="shared" si="1"/>
        <v>9.6064814814814797E-4</v>
      </c>
      <c r="J35" s="49">
        <f t="shared" si="0"/>
        <v>21.96908055329536</v>
      </c>
      <c r="K35" s="38"/>
      <c r="L35" s="42"/>
    </row>
    <row r="36" spans="1:12" s="35" customFormat="1" ht="18.600000000000001" customHeight="1">
      <c r="A36" s="42">
        <v>14</v>
      </c>
      <c r="B36" s="38">
        <v>60</v>
      </c>
      <c r="C36" s="42">
        <v>10115310550</v>
      </c>
      <c r="D36" s="43" t="s">
        <v>101</v>
      </c>
      <c r="E36" s="44"/>
      <c r="F36" s="45" t="s">
        <v>40</v>
      </c>
      <c r="G36" s="46" t="s">
        <v>41</v>
      </c>
      <c r="H36" s="47">
        <v>1.4224537037037037E-2</v>
      </c>
      <c r="I36" s="47">
        <f t="shared" si="1"/>
        <v>9.6064814814814797E-4</v>
      </c>
      <c r="J36" s="49">
        <f t="shared" si="0"/>
        <v>21.96908055329536</v>
      </c>
      <c r="K36" s="38"/>
      <c r="L36" s="42"/>
    </row>
    <row r="37" spans="1:12" s="35" customFormat="1" ht="18.600000000000001" customHeight="1">
      <c r="A37" s="42">
        <v>15</v>
      </c>
      <c r="B37" s="38">
        <v>96</v>
      </c>
      <c r="C37" s="42">
        <v>10120038894</v>
      </c>
      <c r="D37" s="43" t="s">
        <v>102</v>
      </c>
      <c r="E37" s="44"/>
      <c r="F37" s="45" t="s">
        <v>40</v>
      </c>
      <c r="G37" s="46" t="s">
        <v>103</v>
      </c>
      <c r="H37" s="47">
        <v>1.4305555555555557E-2</v>
      </c>
      <c r="I37" s="47">
        <f t="shared" si="1"/>
        <v>1.0416666666666682E-3</v>
      </c>
      <c r="J37" s="49">
        <f t="shared" si="0"/>
        <v>21.844660194174754</v>
      </c>
      <c r="K37" s="38"/>
      <c r="L37" s="42"/>
    </row>
    <row r="38" spans="1:12" s="35" customFormat="1" ht="18.600000000000001" customHeight="1">
      <c r="A38" s="42">
        <v>16</v>
      </c>
      <c r="B38" s="38">
        <v>43</v>
      </c>
      <c r="C38" s="42">
        <v>10117966936</v>
      </c>
      <c r="D38" s="43" t="s">
        <v>104</v>
      </c>
      <c r="E38" s="44"/>
      <c r="F38" s="45" t="s">
        <v>40</v>
      </c>
      <c r="G38" s="46" t="s">
        <v>64</v>
      </c>
      <c r="H38" s="47">
        <v>1.4374999999999999E-2</v>
      </c>
      <c r="I38" s="47">
        <f t="shared" si="1"/>
        <v>1.1111111111111096E-3</v>
      </c>
      <c r="J38" s="49">
        <f t="shared" si="0"/>
        <v>21.739130434782609</v>
      </c>
      <c r="K38" s="38"/>
      <c r="L38" s="42"/>
    </row>
    <row r="39" spans="1:12" s="35" customFormat="1" ht="18.600000000000001" customHeight="1">
      <c r="A39" s="42">
        <v>17</v>
      </c>
      <c r="B39" s="38">
        <v>46</v>
      </c>
      <c r="C39" s="42">
        <v>10119354440</v>
      </c>
      <c r="D39" s="43" t="s">
        <v>105</v>
      </c>
      <c r="E39" s="44"/>
      <c r="F39" s="45" t="s">
        <v>40</v>
      </c>
      <c r="G39" s="46" t="s">
        <v>64</v>
      </c>
      <c r="H39" s="47">
        <v>1.4456018518518519E-2</v>
      </c>
      <c r="I39" s="47">
        <f t="shared" si="1"/>
        <v>1.1921296296296298E-3</v>
      </c>
      <c r="J39" s="49">
        <f t="shared" si="0"/>
        <v>21.617293835068054</v>
      </c>
      <c r="K39" s="38"/>
      <c r="L39" s="42"/>
    </row>
    <row r="40" spans="1:12" s="35" customFormat="1" ht="18.600000000000001" customHeight="1">
      <c r="A40" s="42">
        <v>18</v>
      </c>
      <c r="B40" s="38">
        <v>55</v>
      </c>
      <c r="C40" s="42">
        <v>10120867438</v>
      </c>
      <c r="D40" s="43" t="s">
        <v>106</v>
      </c>
      <c r="E40" s="44"/>
      <c r="F40" s="45" t="s">
        <v>29</v>
      </c>
      <c r="G40" s="46" t="s">
        <v>49</v>
      </c>
      <c r="H40" s="47">
        <v>1.4502314814814815E-2</v>
      </c>
      <c r="I40" s="47">
        <f t="shared" si="1"/>
        <v>1.2384259259259258E-3</v>
      </c>
      <c r="J40" s="49">
        <f t="shared" si="0"/>
        <v>21.54828411811652</v>
      </c>
      <c r="K40" s="38"/>
      <c r="L40" s="42"/>
    </row>
    <row r="41" spans="1:12" s="35" customFormat="1" ht="18.600000000000001" customHeight="1">
      <c r="A41" s="42">
        <v>19</v>
      </c>
      <c r="B41" s="38">
        <v>50</v>
      </c>
      <c r="C41" s="42">
        <v>10104615086</v>
      </c>
      <c r="D41" s="43" t="s">
        <v>107</v>
      </c>
      <c r="E41" s="44"/>
      <c r="F41" s="45" t="s">
        <v>40</v>
      </c>
      <c r="G41" s="46" t="s">
        <v>61</v>
      </c>
      <c r="H41" s="47">
        <v>1.4525462962962964E-2</v>
      </c>
      <c r="I41" s="47">
        <f t="shared" si="1"/>
        <v>1.2615740740740747E-3</v>
      </c>
      <c r="J41" s="49">
        <f t="shared" si="0"/>
        <v>21.513944223107568</v>
      </c>
      <c r="K41" s="38"/>
      <c r="L41" s="42"/>
    </row>
    <row r="42" spans="1:12" s="35" customFormat="1" ht="18.600000000000001" customHeight="1">
      <c r="A42" s="42">
        <v>20</v>
      </c>
      <c r="B42" s="38">
        <v>61</v>
      </c>
      <c r="C42" s="42">
        <v>10118096066</v>
      </c>
      <c r="D42" s="43" t="s">
        <v>108</v>
      </c>
      <c r="E42" s="44"/>
      <c r="F42" s="45" t="s">
        <v>40</v>
      </c>
      <c r="G42" s="46" t="s">
        <v>34</v>
      </c>
      <c r="H42" s="47">
        <v>1.4594907407407405E-2</v>
      </c>
      <c r="I42" s="47">
        <f t="shared" si="1"/>
        <v>1.3310185185185161E-3</v>
      </c>
      <c r="J42" s="49">
        <f t="shared" si="0"/>
        <v>21.411578112609043</v>
      </c>
      <c r="K42" s="38"/>
      <c r="L42" s="42"/>
    </row>
    <row r="43" spans="1:12" s="35" customFormat="1" ht="18.600000000000001" customHeight="1">
      <c r="A43" s="42">
        <v>21</v>
      </c>
      <c r="B43" s="38">
        <v>42</v>
      </c>
      <c r="C43" s="42">
        <v>10119276436</v>
      </c>
      <c r="D43" s="43" t="s">
        <v>109</v>
      </c>
      <c r="E43" s="44"/>
      <c r="F43" s="45" t="s">
        <v>40</v>
      </c>
      <c r="G43" s="46" t="s">
        <v>77</v>
      </c>
      <c r="H43" s="47">
        <v>1.4606481481481482E-2</v>
      </c>
      <c r="I43" s="47">
        <f t="shared" si="1"/>
        <v>1.3425925925925931E-3</v>
      </c>
      <c r="J43" s="49">
        <f t="shared" si="0"/>
        <v>21.394611727416798</v>
      </c>
      <c r="K43" s="38"/>
      <c r="L43" s="42"/>
    </row>
    <row r="44" spans="1:12" s="35" customFormat="1" ht="18.600000000000001" customHeight="1">
      <c r="A44" s="42">
        <v>22</v>
      </c>
      <c r="B44" s="38">
        <v>62</v>
      </c>
      <c r="C44" s="42">
        <v>10117687656</v>
      </c>
      <c r="D44" s="43" t="s">
        <v>110</v>
      </c>
      <c r="E44" s="44"/>
      <c r="F44" s="45" t="s">
        <v>40</v>
      </c>
      <c r="G44" s="46" t="s">
        <v>71</v>
      </c>
      <c r="H44" s="47">
        <v>1.4675925925925926E-2</v>
      </c>
      <c r="I44" s="47">
        <f t="shared" si="1"/>
        <v>1.4120370370370363E-3</v>
      </c>
      <c r="J44" s="49">
        <f t="shared" si="0"/>
        <v>21.293375394321767</v>
      </c>
      <c r="K44" s="38"/>
      <c r="L44" s="42"/>
    </row>
    <row r="45" spans="1:12" s="35" customFormat="1" ht="18.600000000000001" customHeight="1">
      <c r="A45" s="42">
        <v>23</v>
      </c>
      <c r="B45" s="38">
        <v>45</v>
      </c>
      <c r="C45" s="42">
        <v>10120341113</v>
      </c>
      <c r="D45" s="43" t="s">
        <v>111</v>
      </c>
      <c r="E45" s="44"/>
      <c r="F45" s="45" t="s">
        <v>29</v>
      </c>
      <c r="G45" s="46" t="s">
        <v>34</v>
      </c>
      <c r="H45" s="47">
        <v>1.4733796296296295E-2</v>
      </c>
      <c r="I45" s="47">
        <f t="shared" si="1"/>
        <v>1.4699074074074059E-3</v>
      </c>
      <c r="J45" s="49">
        <f t="shared" si="0"/>
        <v>21.209740769835037</v>
      </c>
      <c r="K45" s="38"/>
      <c r="L45" s="42"/>
    </row>
    <row r="46" spans="1:12" s="35" customFormat="1" ht="18.600000000000001" customHeight="1">
      <c r="A46" s="42">
        <v>24</v>
      </c>
      <c r="B46" s="38">
        <v>56</v>
      </c>
      <c r="C46" s="42">
        <v>10121889574</v>
      </c>
      <c r="D46" s="43" t="s">
        <v>112</v>
      </c>
      <c r="E46" s="44"/>
      <c r="F46" s="45" t="s">
        <v>40</v>
      </c>
      <c r="G46" s="46" t="s">
        <v>45</v>
      </c>
      <c r="H46" s="47">
        <v>1.4814814814814814E-2</v>
      </c>
      <c r="I46" s="47">
        <f t="shared" si="1"/>
        <v>1.5509259259259243E-3</v>
      </c>
      <c r="J46" s="49">
        <f t="shared" si="0"/>
        <v>21.093750000000004</v>
      </c>
      <c r="K46" s="38"/>
      <c r="L46" s="42"/>
    </row>
    <row r="47" spans="1:12" s="35" customFormat="1" ht="18.600000000000001" customHeight="1">
      <c r="A47" s="42">
        <v>25</v>
      </c>
      <c r="B47" s="38">
        <v>68</v>
      </c>
      <c r="C47" s="42">
        <v>10092631243</v>
      </c>
      <c r="D47" s="43" t="s">
        <v>113</v>
      </c>
      <c r="E47" s="44"/>
      <c r="F47" s="45" t="s">
        <v>40</v>
      </c>
      <c r="G47" s="46" t="s">
        <v>41</v>
      </c>
      <c r="H47" s="47">
        <v>1.4884259259259259E-2</v>
      </c>
      <c r="I47" s="47">
        <f t="shared" si="1"/>
        <v>1.6203703703703692E-3</v>
      </c>
      <c r="J47" s="49">
        <f t="shared" si="0"/>
        <v>20.995334370139968</v>
      </c>
      <c r="K47" s="38"/>
      <c r="L47" s="42"/>
    </row>
    <row r="48" spans="1:12" s="35" customFormat="1" ht="18.600000000000001" customHeight="1">
      <c r="A48" s="42">
        <v>26</v>
      </c>
      <c r="B48" s="38">
        <v>73</v>
      </c>
      <c r="C48" s="42">
        <v>10105986325</v>
      </c>
      <c r="D48" s="43" t="s">
        <v>114</v>
      </c>
      <c r="E48" s="44"/>
      <c r="F48" s="45" t="s">
        <v>40</v>
      </c>
      <c r="G48" s="46" t="s">
        <v>45</v>
      </c>
      <c r="H48" s="47">
        <v>1.4884259259259259E-2</v>
      </c>
      <c r="I48" s="47">
        <f t="shared" si="1"/>
        <v>1.6203703703703692E-3</v>
      </c>
      <c r="J48" s="49">
        <f t="shared" si="0"/>
        <v>20.995334370139968</v>
      </c>
      <c r="K48" s="38"/>
      <c r="L48" s="42"/>
    </row>
    <row r="49" spans="1:12" s="35" customFormat="1" ht="18.600000000000001" customHeight="1">
      <c r="A49" s="42">
        <v>27</v>
      </c>
      <c r="B49" s="38">
        <v>47</v>
      </c>
      <c r="C49" s="42">
        <v>10131111446</v>
      </c>
      <c r="D49" s="43" t="s">
        <v>115</v>
      </c>
      <c r="E49" s="44"/>
      <c r="F49" s="45" t="s">
        <v>40</v>
      </c>
      <c r="G49" s="46" t="s">
        <v>34</v>
      </c>
      <c r="H49" s="47">
        <v>1.4895833333333332E-2</v>
      </c>
      <c r="I49" s="47">
        <f t="shared" si="1"/>
        <v>1.6319444444444428E-3</v>
      </c>
      <c r="J49" s="49">
        <f t="shared" si="0"/>
        <v>20.97902097902098</v>
      </c>
      <c r="K49" s="38"/>
      <c r="L49" s="42"/>
    </row>
    <row r="50" spans="1:12" s="35" customFormat="1" ht="18.600000000000001" customHeight="1">
      <c r="A50" s="42">
        <v>28</v>
      </c>
      <c r="B50" s="38">
        <v>63</v>
      </c>
      <c r="C50" s="42">
        <v>10123388529</v>
      </c>
      <c r="D50" s="43" t="s">
        <v>116</v>
      </c>
      <c r="E50" s="44"/>
      <c r="F50" s="45" t="s">
        <v>46</v>
      </c>
      <c r="G50" s="46" t="s">
        <v>61</v>
      </c>
      <c r="H50" s="47">
        <v>1.4907407407407406E-2</v>
      </c>
      <c r="I50" s="47">
        <f t="shared" si="1"/>
        <v>1.6435185185185164E-3</v>
      </c>
      <c r="J50" s="49">
        <f t="shared" si="0"/>
        <v>20.962732919254659</v>
      </c>
      <c r="K50" s="38"/>
      <c r="L50" s="42"/>
    </row>
    <row r="51" spans="1:12" s="35" customFormat="1" ht="18.600000000000001" customHeight="1">
      <c r="A51" s="42">
        <v>29</v>
      </c>
      <c r="B51" s="38">
        <v>71</v>
      </c>
      <c r="C51" s="42">
        <v>10119247134</v>
      </c>
      <c r="D51" s="43" t="s">
        <v>117</v>
      </c>
      <c r="E51" s="44"/>
      <c r="F51" s="45" t="s">
        <v>40</v>
      </c>
      <c r="G51" s="46" t="s">
        <v>41</v>
      </c>
      <c r="H51" s="47">
        <v>1.4918981481481483E-2</v>
      </c>
      <c r="I51" s="47">
        <f t="shared" si="1"/>
        <v>1.6550925925925934E-3</v>
      </c>
      <c r="J51" s="49">
        <f t="shared" si="0"/>
        <v>20.946470131885182</v>
      </c>
      <c r="K51" s="38"/>
      <c r="L51" s="42"/>
    </row>
    <row r="52" spans="1:12" s="35" customFormat="1" ht="18.600000000000001" customHeight="1">
      <c r="A52" s="42">
        <v>30</v>
      </c>
      <c r="B52" s="38">
        <v>78</v>
      </c>
      <c r="C52" s="42">
        <v>10105526078</v>
      </c>
      <c r="D52" s="43" t="s">
        <v>118</v>
      </c>
      <c r="E52" s="44"/>
      <c r="F52" s="45" t="s">
        <v>40</v>
      </c>
      <c r="G52" s="46" t="s">
        <v>72</v>
      </c>
      <c r="H52" s="47">
        <v>1.4930555555555556E-2</v>
      </c>
      <c r="I52" s="47">
        <f t="shared" si="1"/>
        <v>1.666666666666667E-3</v>
      </c>
      <c r="J52" s="49">
        <f t="shared" si="0"/>
        <v>20.930232558139533</v>
      </c>
      <c r="K52" s="38"/>
      <c r="L52" s="42"/>
    </row>
    <row r="53" spans="1:12" s="35" customFormat="1" ht="18.600000000000001" customHeight="1">
      <c r="A53" s="42">
        <v>31</v>
      </c>
      <c r="B53" s="38">
        <v>66</v>
      </c>
      <c r="C53" s="42">
        <v>10119189944</v>
      </c>
      <c r="D53" s="43" t="s">
        <v>119</v>
      </c>
      <c r="E53" s="44"/>
      <c r="F53" s="45" t="s">
        <v>29</v>
      </c>
      <c r="G53" s="46" t="s">
        <v>41</v>
      </c>
      <c r="H53" s="47">
        <v>1.5023148148148148E-2</v>
      </c>
      <c r="I53" s="47">
        <f t="shared" si="1"/>
        <v>1.759259259259259E-3</v>
      </c>
      <c r="J53" s="49">
        <f t="shared" si="0"/>
        <v>20.801232665639443</v>
      </c>
      <c r="K53" s="38"/>
      <c r="L53" s="42"/>
    </row>
    <row r="54" spans="1:12" s="35" customFormat="1" ht="18.600000000000001" customHeight="1">
      <c r="A54" s="42">
        <v>32</v>
      </c>
      <c r="B54" s="38">
        <v>44</v>
      </c>
      <c r="C54" s="42">
        <v>10103858587</v>
      </c>
      <c r="D54" s="43" t="s">
        <v>120</v>
      </c>
      <c r="E54" s="44"/>
      <c r="F54" s="45" t="s">
        <v>40</v>
      </c>
      <c r="G54" s="46" t="s">
        <v>64</v>
      </c>
      <c r="H54" s="47">
        <v>1.5023148148148148E-2</v>
      </c>
      <c r="I54" s="47">
        <f t="shared" si="1"/>
        <v>1.759259259259259E-3</v>
      </c>
      <c r="J54" s="49">
        <f t="shared" si="0"/>
        <v>20.801232665639443</v>
      </c>
      <c r="K54" s="38"/>
      <c r="L54" s="42"/>
    </row>
    <row r="55" spans="1:12" s="35" customFormat="1" ht="18.600000000000001" customHeight="1">
      <c r="A55" s="42">
        <v>33</v>
      </c>
      <c r="B55" s="38">
        <v>95</v>
      </c>
      <c r="C55" s="42">
        <v>10126303781</v>
      </c>
      <c r="D55" s="43" t="s">
        <v>121</v>
      </c>
      <c r="E55" s="44"/>
      <c r="F55" s="45" t="s">
        <v>46</v>
      </c>
      <c r="G55" s="46" t="s">
        <v>103</v>
      </c>
      <c r="H55" s="47">
        <v>1.5046296296296295E-2</v>
      </c>
      <c r="I55" s="47">
        <f t="shared" si="1"/>
        <v>1.7824074074074062E-3</v>
      </c>
      <c r="J55" s="49">
        <f t="shared" si="0"/>
        <v>20.76923076923077</v>
      </c>
      <c r="K55" s="38"/>
      <c r="L55" s="42"/>
    </row>
    <row r="56" spans="1:12" s="35" customFormat="1" ht="18.600000000000001" customHeight="1">
      <c r="A56" s="42">
        <v>34</v>
      </c>
      <c r="B56" s="38">
        <v>72</v>
      </c>
      <c r="C56" s="42">
        <v>10096646235</v>
      </c>
      <c r="D56" s="43" t="s">
        <v>122</v>
      </c>
      <c r="E56" s="44"/>
      <c r="F56" s="45" t="s">
        <v>46</v>
      </c>
      <c r="G56" s="46" t="s">
        <v>22</v>
      </c>
      <c r="H56" s="47">
        <v>1.5046296296296295E-2</v>
      </c>
      <c r="I56" s="47">
        <f t="shared" si="1"/>
        <v>1.7824074074074062E-3</v>
      </c>
      <c r="J56" s="49">
        <f t="shared" si="0"/>
        <v>20.76923076923077</v>
      </c>
      <c r="K56" s="38"/>
      <c r="L56" s="42"/>
    </row>
    <row r="57" spans="1:12" s="35" customFormat="1" ht="18.600000000000001" customHeight="1">
      <c r="A57" s="42">
        <v>35</v>
      </c>
      <c r="B57" s="38">
        <v>84</v>
      </c>
      <c r="C57" s="42">
        <v>10123791481</v>
      </c>
      <c r="D57" s="43" t="s">
        <v>123</v>
      </c>
      <c r="E57" s="44"/>
      <c r="F57" s="45" t="s">
        <v>40</v>
      </c>
      <c r="G57" s="46" t="s">
        <v>61</v>
      </c>
      <c r="H57" s="47">
        <v>1.5162037037037036E-2</v>
      </c>
      <c r="I57" s="47">
        <f t="shared" si="1"/>
        <v>1.8981481481481471E-3</v>
      </c>
      <c r="J57" s="49">
        <f t="shared" si="0"/>
        <v>20.610687022900763</v>
      </c>
      <c r="K57" s="38"/>
      <c r="L57" s="42"/>
    </row>
    <row r="58" spans="1:12" s="35" customFormat="1" ht="18.600000000000001" customHeight="1">
      <c r="A58" s="42">
        <v>36</v>
      </c>
      <c r="B58" s="38">
        <v>99</v>
      </c>
      <c r="C58" s="42">
        <v>10125967012</v>
      </c>
      <c r="D58" s="43" t="s">
        <v>124</v>
      </c>
      <c r="E58" s="44"/>
      <c r="F58" s="45" t="s">
        <v>29</v>
      </c>
      <c r="G58" s="46" t="s">
        <v>62</v>
      </c>
      <c r="H58" s="47">
        <v>1.5243055555555557E-2</v>
      </c>
      <c r="I58" s="47">
        <f t="shared" si="1"/>
        <v>1.9791666666666673E-3</v>
      </c>
      <c r="J58" s="49">
        <f t="shared" si="0"/>
        <v>20.501138952164009</v>
      </c>
      <c r="K58" s="38"/>
      <c r="L58" s="42"/>
    </row>
    <row r="59" spans="1:12" s="35" customFormat="1" ht="18.600000000000001" customHeight="1">
      <c r="A59" s="42">
        <v>37</v>
      </c>
      <c r="B59" s="38">
        <v>77</v>
      </c>
      <c r="C59" s="42">
        <v>10104583562</v>
      </c>
      <c r="D59" s="43" t="s">
        <v>125</v>
      </c>
      <c r="E59" s="44"/>
      <c r="F59" s="45" t="s">
        <v>40</v>
      </c>
      <c r="G59" s="46" t="s">
        <v>61</v>
      </c>
      <c r="H59" s="50">
        <v>1.525462962962963E-2</v>
      </c>
      <c r="I59" s="47">
        <f t="shared" ref="I59:I76" si="2">H59-$H$23</f>
        <v>1.9907407407407408E-3</v>
      </c>
      <c r="J59" s="49">
        <f t="shared" ref="J59:J76" si="3">$J$19/((H59*24))</f>
        <v>20.485584218512898</v>
      </c>
      <c r="K59" s="38"/>
      <c r="L59" s="42"/>
    </row>
    <row r="60" spans="1:12" s="35" customFormat="1" ht="18.600000000000001" customHeight="1">
      <c r="A60" s="42">
        <v>38</v>
      </c>
      <c r="B60" s="38">
        <v>35</v>
      </c>
      <c r="C60" s="42">
        <v>10120039504</v>
      </c>
      <c r="D60" s="43" t="s">
        <v>126</v>
      </c>
      <c r="E60" s="44"/>
      <c r="F60" s="45" t="s">
        <v>48</v>
      </c>
      <c r="G60" s="46" t="s">
        <v>64</v>
      </c>
      <c r="H60" s="50">
        <v>1.525462962962963E-2</v>
      </c>
      <c r="I60" s="47">
        <f t="shared" si="2"/>
        <v>1.9907407407407408E-3</v>
      </c>
      <c r="J60" s="49">
        <f t="shared" si="3"/>
        <v>20.485584218512898</v>
      </c>
      <c r="K60" s="38"/>
      <c r="L60" s="42"/>
    </row>
    <row r="61" spans="1:12" s="35" customFormat="1" ht="18.600000000000001" customHeight="1">
      <c r="A61" s="42">
        <v>39</v>
      </c>
      <c r="B61" s="38">
        <v>80</v>
      </c>
      <c r="C61" s="42">
        <v>10104581037</v>
      </c>
      <c r="D61" s="43" t="s">
        <v>127</v>
      </c>
      <c r="E61" s="44"/>
      <c r="F61" s="45" t="s">
        <v>40</v>
      </c>
      <c r="G61" s="46" t="s">
        <v>71</v>
      </c>
      <c r="H61" s="50">
        <v>1.5335648148148147E-2</v>
      </c>
      <c r="I61" s="47">
        <f t="shared" si="2"/>
        <v>2.0717592592592576E-3</v>
      </c>
      <c r="J61" s="49">
        <f t="shared" si="3"/>
        <v>20.377358490566039</v>
      </c>
      <c r="K61" s="38"/>
      <c r="L61" s="42"/>
    </row>
    <row r="62" spans="1:12" s="35" customFormat="1" ht="18.600000000000001" customHeight="1">
      <c r="A62" s="42">
        <v>40</v>
      </c>
      <c r="B62" s="38">
        <v>65</v>
      </c>
      <c r="C62" s="42">
        <v>10102330738</v>
      </c>
      <c r="D62" s="43" t="s">
        <v>128</v>
      </c>
      <c r="E62" s="44"/>
      <c r="F62" s="45" t="s">
        <v>29</v>
      </c>
      <c r="G62" s="46" t="s">
        <v>71</v>
      </c>
      <c r="H62" s="50">
        <v>1.539351851851852E-2</v>
      </c>
      <c r="I62" s="47">
        <f t="shared" si="2"/>
        <v>2.1296296296296306E-3</v>
      </c>
      <c r="J62" s="49">
        <f t="shared" si="3"/>
        <v>20.300751879699249</v>
      </c>
      <c r="K62" s="38"/>
      <c r="L62" s="42"/>
    </row>
    <row r="63" spans="1:12" s="35" customFormat="1" ht="18.600000000000001" customHeight="1">
      <c r="A63" s="42">
        <v>41</v>
      </c>
      <c r="B63" s="38">
        <v>51</v>
      </c>
      <c r="C63" s="42">
        <v>10116902764</v>
      </c>
      <c r="D63" s="43" t="s">
        <v>129</v>
      </c>
      <c r="E63" s="44"/>
      <c r="F63" s="45" t="s">
        <v>40</v>
      </c>
      <c r="G63" s="46" t="s">
        <v>45</v>
      </c>
      <c r="H63" s="50">
        <v>1.5439814814814816E-2</v>
      </c>
      <c r="I63" s="47">
        <f t="shared" si="2"/>
        <v>2.1759259259259266E-3</v>
      </c>
      <c r="J63" s="49">
        <f t="shared" si="3"/>
        <v>20.239880059970012</v>
      </c>
      <c r="K63" s="38"/>
      <c r="L63" s="42"/>
    </row>
    <row r="64" spans="1:12" s="35" customFormat="1" ht="18.600000000000001" customHeight="1">
      <c r="A64" s="42">
        <v>42</v>
      </c>
      <c r="B64" s="38">
        <v>97</v>
      </c>
      <c r="C64" s="42">
        <v>10131547441</v>
      </c>
      <c r="D64" s="43" t="s">
        <v>130</v>
      </c>
      <c r="E64" s="44"/>
      <c r="F64" s="45" t="s">
        <v>46</v>
      </c>
      <c r="G64" s="46" t="s">
        <v>77</v>
      </c>
      <c r="H64" s="50">
        <v>1.5474537037037038E-2</v>
      </c>
      <c r="I64" s="47">
        <f t="shared" si="2"/>
        <v>2.2106481481481491E-3</v>
      </c>
      <c r="J64" s="49">
        <f t="shared" si="3"/>
        <v>20.194465220643227</v>
      </c>
      <c r="K64" s="38"/>
      <c r="L64" s="42"/>
    </row>
    <row r="65" spans="1:12" s="35" customFormat="1" ht="18.600000000000001" customHeight="1">
      <c r="A65" s="42">
        <v>43</v>
      </c>
      <c r="B65" s="38">
        <v>67</v>
      </c>
      <c r="C65" s="42">
        <v>10105814048</v>
      </c>
      <c r="D65" s="43" t="s">
        <v>131</v>
      </c>
      <c r="E65" s="44"/>
      <c r="F65" s="45" t="s">
        <v>46</v>
      </c>
      <c r="G65" s="46" t="s">
        <v>61</v>
      </c>
      <c r="H65" s="50">
        <v>1.5520833333333333E-2</v>
      </c>
      <c r="I65" s="47">
        <f t="shared" si="2"/>
        <v>2.2569444444444434E-3</v>
      </c>
      <c r="J65" s="49">
        <f t="shared" si="3"/>
        <v>20.134228187919462</v>
      </c>
      <c r="K65" s="38"/>
      <c r="L65" s="42"/>
    </row>
    <row r="66" spans="1:12" s="35" customFormat="1" ht="18.600000000000001" customHeight="1">
      <c r="A66" s="42">
        <v>44</v>
      </c>
      <c r="B66" s="38">
        <v>48</v>
      </c>
      <c r="C66" s="42">
        <v>10111413574</v>
      </c>
      <c r="D66" s="43" t="s">
        <v>132</v>
      </c>
      <c r="E66" s="44"/>
      <c r="F66" s="45" t="s">
        <v>40</v>
      </c>
      <c r="G66" s="46" t="s">
        <v>22</v>
      </c>
      <c r="H66" s="50">
        <v>1.5555555555555553E-2</v>
      </c>
      <c r="I66" s="47">
        <f t="shared" si="2"/>
        <v>2.2916666666666641E-3</v>
      </c>
      <c r="J66" s="49">
        <f t="shared" si="3"/>
        <v>20.089285714285715</v>
      </c>
      <c r="K66" s="38"/>
      <c r="L66" s="42"/>
    </row>
    <row r="67" spans="1:12" s="35" customFormat="1" ht="18.600000000000001" customHeight="1">
      <c r="A67" s="42">
        <v>45</v>
      </c>
      <c r="B67" s="38">
        <v>59</v>
      </c>
      <c r="C67" s="42">
        <v>10131110840</v>
      </c>
      <c r="D67" s="43" t="s">
        <v>133</v>
      </c>
      <c r="E67" s="44"/>
      <c r="F67" s="45" t="s">
        <v>40</v>
      </c>
      <c r="G67" s="46" t="s">
        <v>34</v>
      </c>
      <c r="H67" s="50">
        <v>1.5659722222222224E-2</v>
      </c>
      <c r="I67" s="47">
        <f t="shared" si="2"/>
        <v>2.3958333333333349E-3</v>
      </c>
      <c r="J67" s="49">
        <f t="shared" si="3"/>
        <v>19.955654101995563</v>
      </c>
      <c r="K67" s="38"/>
      <c r="L67" s="42"/>
    </row>
    <row r="68" spans="1:12" s="35" customFormat="1" ht="18.600000000000001" customHeight="1">
      <c r="A68" s="42">
        <v>46</v>
      </c>
      <c r="B68" s="38">
        <v>53</v>
      </c>
      <c r="C68" s="42">
        <v>10123610013</v>
      </c>
      <c r="D68" s="43" t="s">
        <v>134</v>
      </c>
      <c r="E68" s="44"/>
      <c r="F68" s="45" t="s">
        <v>29</v>
      </c>
      <c r="G68" s="46" t="s">
        <v>50</v>
      </c>
      <c r="H68" s="50">
        <v>1.5671296296296298E-2</v>
      </c>
      <c r="I68" s="47">
        <f t="shared" si="2"/>
        <v>2.4074074074074085E-3</v>
      </c>
      <c r="J68" s="49">
        <f t="shared" si="3"/>
        <v>19.940915805022154</v>
      </c>
      <c r="K68" s="38"/>
      <c r="L68" s="42"/>
    </row>
    <row r="69" spans="1:12" s="35" customFormat="1" ht="18.600000000000001" customHeight="1">
      <c r="A69" s="42">
        <v>47</v>
      </c>
      <c r="B69" s="38">
        <v>74</v>
      </c>
      <c r="C69" s="42">
        <v>10116903774</v>
      </c>
      <c r="D69" s="43" t="s">
        <v>135</v>
      </c>
      <c r="E69" s="44"/>
      <c r="F69" s="45" t="s">
        <v>40</v>
      </c>
      <c r="G69" s="46" t="s">
        <v>79</v>
      </c>
      <c r="H69" s="50">
        <v>1.5682870370370371E-2</v>
      </c>
      <c r="I69" s="47">
        <f t="shared" si="2"/>
        <v>2.418981481481482E-3</v>
      </c>
      <c r="J69" s="49">
        <f t="shared" si="3"/>
        <v>19.926199261992622</v>
      </c>
      <c r="K69" s="38"/>
      <c r="L69" s="42"/>
    </row>
    <row r="70" spans="1:12" s="35" customFormat="1" ht="18.600000000000001" customHeight="1">
      <c r="A70" s="42">
        <v>48</v>
      </c>
      <c r="B70" s="38">
        <v>89</v>
      </c>
      <c r="C70" s="42">
        <v>10130613312</v>
      </c>
      <c r="D70" s="43" t="s">
        <v>136</v>
      </c>
      <c r="E70" s="44"/>
      <c r="F70" s="45" t="s">
        <v>40</v>
      </c>
      <c r="G70" s="46" t="s">
        <v>61</v>
      </c>
      <c r="H70" s="50">
        <v>1.5682870370370371E-2</v>
      </c>
      <c r="I70" s="47">
        <f t="shared" si="2"/>
        <v>2.418981481481482E-3</v>
      </c>
      <c r="J70" s="49">
        <f t="shared" si="3"/>
        <v>19.926199261992622</v>
      </c>
      <c r="K70" s="38"/>
      <c r="L70" s="42"/>
    </row>
    <row r="71" spans="1:12" s="35" customFormat="1" ht="18.600000000000001" customHeight="1">
      <c r="A71" s="42">
        <v>49</v>
      </c>
      <c r="B71" s="38">
        <v>70</v>
      </c>
      <c r="C71" s="42">
        <v>10116192442</v>
      </c>
      <c r="D71" s="43" t="s">
        <v>137</v>
      </c>
      <c r="E71" s="44"/>
      <c r="F71" s="45" t="s">
        <v>46</v>
      </c>
      <c r="G71" s="46" t="s">
        <v>65</v>
      </c>
      <c r="H71" s="50">
        <v>1.577546296296296E-2</v>
      </c>
      <c r="I71" s="47">
        <f t="shared" si="2"/>
        <v>2.5115740740740706E-3</v>
      </c>
      <c r="J71" s="49">
        <f t="shared" si="3"/>
        <v>19.80924431401321</v>
      </c>
      <c r="K71" s="38"/>
      <c r="L71" s="42"/>
    </row>
    <row r="72" spans="1:12" s="35" customFormat="1" ht="18.600000000000001" customHeight="1">
      <c r="A72" s="42">
        <v>50</v>
      </c>
      <c r="B72" s="38">
        <v>85</v>
      </c>
      <c r="C72" s="42">
        <v>10117354624</v>
      </c>
      <c r="D72" s="43" t="s">
        <v>138</v>
      </c>
      <c r="E72" s="44"/>
      <c r="F72" s="45" t="s">
        <v>40</v>
      </c>
      <c r="G72" s="46" t="s">
        <v>61</v>
      </c>
      <c r="H72" s="50">
        <v>1.5787037037037037E-2</v>
      </c>
      <c r="I72" s="47">
        <f t="shared" si="2"/>
        <v>2.5231481481481476E-3</v>
      </c>
      <c r="J72" s="49">
        <f t="shared" si="3"/>
        <v>19.794721407624632</v>
      </c>
      <c r="K72" s="38"/>
      <c r="L72" s="42"/>
    </row>
    <row r="73" spans="1:12" s="35" customFormat="1" ht="18.600000000000001" customHeight="1">
      <c r="A73" s="42">
        <v>51</v>
      </c>
      <c r="B73" s="38">
        <v>69</v>
      </c>
      <c r="C73" s="42">
        <v>10116981980</v>
      </c>
      <c r="D73" s="43" t="s">
        <v>139</v>
      </c>
      <c r="E73" s="44"/>
      <c r="F73" s="45" t="s">
        <v>40</v>
      </c>
      <c r="G73" s="46" t="s">
        <v>71</v>
      </c>
      <c r="H73" s="50">
        <v>1.5925925925925927E-2</v>
      </c>
      <c r="I73" s="47">
        <f t="shared" si="2"/>
        <v>2.6620370370370374E-3</v>
      </c>
      <c r="J73" s="49">
        <f t="shared" si="3"/>
        <v>19.622093023255815</v>
      </c>
      <c r="K73" s="38"/>
      <c r="L73" s="42"/>
    </row>
    <row r="74" spans="1:12" s="35" customFormat="1" ht="18.600000000000001" customHeight="1">
      <c r="A74" s="42">
        <v>52</v>
      </c>
      <c r="B74" s="38">
        <v>91</v>
      </c>
      <c r="C74" s="42">
        <v>10119276335</v>
      </c>
      <c r="D74" s="43" t="s">
        <v>140</v>
      </c>
      <c r="E74" s="44"/>
      <c r="F74" s="45" t="s">
        <v>46</v>
      </c>
      <c r="G74" s="46" t="s">
        <v>77</v>
      </c>
      <c r="H74" s="50">
        <v>1.6030092592592592E-2</v>
      </c>
      <c r="I74" s="47">
        <f t="shared" si="2"/>
        <v>2.766203703703703E-3</v>
      </c>
      <c r="J74" s="49">
        <f t="shared" si="3"/>
        <v>19.49458483754513</v>
      </c>
      <c r="K74" s="38"/>
      <c r="L74" s="42"/>
    </row>
    <row r="75" spans="1:12" s="35" customFormat="1" ht="18.600000000000001" customHeight="1">
      <c r="A75" s="42">
        <v>53</v>
      </c>
      <c r="B75" s="38">
        <v>64</v>
      </c>
      <c r="C75" s="42">
        <v>10119381520</v>
      </c>
      <c r="D75" s="43" t="s">
        <v>141</v>
      </c>
      <c r="E75" s="44"/>
      <c r="F75" s="45" t="s">
        <v>46</v>
      </c>
      <c r="G75" s="46" t="s">
        <v>41</v>
      </c>
      <c r="H75" s="50">
        <v>1.6249999999999997E-2</v>
      </c>
      <c r="I75" s="47">
        <f t="shared" si="2"/>
        <v>2.9861111111111078E-3</v>
      </c>
      <c r="J75" s="49">
        <f t="shared" si="3"/>
        <v>19.230769230769237</v>
      </c>
      <c r="K75" s="38"/>
      <c r="L75" s="42"/>
    </row>
    <row r="76" spans="1:12" s="35" customFormat="1" ht="18.600000000000001" customHeight="1">
      <c r="A76" s="42">
        <v>54</v>
      </c>
      <c r="B76" s="38">
        <v>57</v>
      </c>
      <c r="C76" s="42">
        <v>10124228183</v>
      </c>
      <c r="D76" s="43" t="s">
        <v>142</v>
      </c>
      <c r="E76" s="44"/>
      <c r="F76" s="45" t="s">
        <v>29</v>
      </c>
      <c r="G76" s="46" t="s">
        <v>50</v>
      </c>
      <c r="H76" s="50">
        <v>1.6585648148148148E-2</v>
      </c>
      <c r="I76" s="47">
        <f t="shared" si="2"/>
        <v>3.3217592592592587E-3</v>
      </c>
      <c r="J76" s="49">
        <f t="shared" si="3"/>
        <v>18.84159106769016</v>
      </c>
      <c r="K76" s="38"/>
      <c r="L76" s="42"/>
    </row>
    <row r="77" spans="1:12" s="35" customFormat="1" ht="18.600000000000001" customHeight="1">
      <c r="A77" s="42">
        <v>55</v>
      </c>
      <c r="B77" s="38">
        <v>76</v>
      </c>
      <c r="C77" s="42">
        <v>10126751496</v>
      </c>
      <c r="D77" s="43" t="s">
        <v>143</v>
      </c>
      <c r="E77" s="44"/>
      <c r="F77" s="45" t="s">
        <v>40</v>
      </c>
      <c r="G77" s="46" t="s">
        <v>61</v>
      </c>
      <c r="H77" s="50"/>
      <c r="I77" s="48"/>
      <c r="J77" s="49"/>
      <c r="K77" s="38"/>
      <c r="L77" s="42" t="s">
        <v>67</v>
      </c>
    </row>
    <row r="78" spans="1:12" s="35" customFormat="1" ht="18.600000000000001" customHeight="1">
      <c r="A78" s="42">
        <v>56</v>
      </c>
      <c r="B78" s="38">
        <v>90</v>
      </c>
      <c r="C78" s="42">
        <v>10119063137</v>
      </c>
      <c r="D78" s="43" t="s">
        <v>144</v>
      </c>
      <c r="E78" s="44"/>
      <c r="F78" s="45" t="s">
        <v>29</v>
      </c>
      <c r="G78" s="46" t="s">
        <v>50</v>
      </c>
      <c r="H78" s="50"/>
      <c r="I78" s="48"/>
      <c r="J78" s="49"/>
      <c r="K78" s="38"/>
      <c r="L78" s="42" t="s">
        <v>67</v>
      </c>
    </row>
    <row r="79" spans="1:12" s="35" customFormat="1" ht="18.600000000000001" customHeight="1">
      <c r="A79" s="42">
        <v>57</v>
      </c>
      <c r="B79" s="38">
        <v>88</v>
      </c>
      <c r="C79" s="42">
        <v>10117354119</v>
      </c>
      <c r="D79" s="43" t="s">
        <v>145</v>
      </c>
      <c r="E79" s="44"/>
      <c r="F79" s="45" t="s">
        <v>46</v>
      </c>
      <c r="G79" s="46" t="s">
        <v>61</v>
      </c>
      <c r="H79" s="50"/>
      <c r="I79" s="48"/>
      <c r="J79" s="49"/>
      <c r="K79" s="38"/>
      <c r="L79" s="42" t="s">
        <v>67</v>
      </c>
    </row>
    <row r="80" spans="1:12" s="35" customFormat="1" ht="18.600000000000001" customHeight="1">
      <c r="A80" s="42">
        <v>58</v>
      </c>
      <c r="B80" s="38">
        <v>86</v>
      </c>
      <c r="C80" s="42">
        <v>10121891392</v>
      </c>
      <c r="D80" s="43" t="s">
        <v>146</v>
      </c>
      <c r="E80" s="44"/>
      <c r="F80" s="45" t="s">
        <v>48</v>
      </c>
      <c r="G80" s="46" t="s">
        <v>45</v>
      </c>
      <c r="H80" s="50"/>
      <c r="I80" s="48"/>
      <c r="J80" s="49"/>
      <c r="K80" s="38"/>
      <c r="L80" s="42" t="s">
        <v>67</v>
      </c>
    </row>
    <row r="81" spans="1:12" s="35" customFormat="1" ht="18.600000000000001" customHeight="1">
      <c r="A81" s="42">
        <v>59</v>
      </c>
      <c r="B81" s="38">
        <v>93</v>
      </c>
      <c r="C81" s="42">
        <v>10113948005</v>
      </c>
      <c r="D81" s="43" t="s">
        <v>147</v>
      </c>
      <c r="E81" s="44"/>
      <c r="F81" s="45" t="s">
        <v>46</v>
      </c>
      <c r="G81" s="46" t="s">
        <v>45</v>
      </c>
      <c r="H81" s="50"/>
      <c r="I81" s="48"/>
      <c r="J81" s="49"/>
      <c r="K81" s="38"/>
      <c r="L81" s="42" t="s">
        <v>67</v>
      </c>
    </row>
    <row r="82" spans="1:12" s="35" customFormat="1" ht="18.600000000000001" customHeight="1">
      <c r="A82" s="42">
        <v>60</v>
      </c>
      <c r="B82" s="38">
        <v>54</v>
      </c>
      <c r="C82" s="42">
        <v>10129852163</v>
      </c>
      <c r="D82" s="43" t="s">
        <v>148</v>
      </c>
      <c r="E82" s="44"/>
      <c r="F82" s="45" t="s">
        <v>40</v>
      </c>
      <c r="G82" s="46" t="s">
        <v>64</v>
      </c>
      <c r="H82" s="50"/>
      <c r="I82" s="48"/>
      <c r="J82" s="49"/>
      <c r="K82" s="38"/>
      <c r="L82" s="42" t="s">
        <v>67</v>
      </c>
    </row>
    <row r="83" spans="1:12" s="35" customFormat="1" ht="18.600000000000001" customHeight="1">
      <c r="A83" s="42">
        <v>61</v>
      </c>
      <c r="B83" s="38">
        <v>83</v>
      </c>
      <c r="C83" s="42">
        <v>10136739567</v>
      </c>
      <c r="D83" s="43" t="s">
        <v>149</v>
      </c>
      <c r="E83" s="44"/>
      <c r="F83" s="45" t="s">
        <v>46</v>
      </c>
      <c r="G83" s="46" t="s">
        <v>61</v>
      </c>
      <c r="H83" s="50"/>
      <c r="I83" s="48"/>
      <c r="J83" s="49"/>
      <c r="K83" s="38"/>
      <c r="L83" s="42" t="s">
        <v>67</v>
      </c>
    </row>
    <row r="84" spans="1:12" s="35" customFormat="1" ht="18.600000000000001" customHeight="1">
      <c r="A84" s="42">
        <v>62</v>
      </c>
      <c r="B84" s="38">
        <v>79</v>
      </c>
      <c r="C84" s="42">
        <v>10116821831</v>
      </c>
      <c r="D84" s="43" t="s">
        <v>150</v>
      </c>
      <c r="E84" s="44"/>
      <c r="F84" s="45" t="s">
        <v>46</v>
      </c>
      <c r="G84" s="46" t="s">
        <v>71</v>
      </c>
      <c r="H84" s="50"/>
      <c r="I84" s="48"/>
      <c r="J84" s="49"/>
      <c r="K84" s="38"/>
      <c r="L84" s="42" t="s">
        <v>68</v>
      </c>
    </row>
    <row r="85" spans="1:12" s="35" customFormat="1" ht="18.600000000000001" customHeight="1">
      <c r="A85" s="42">
        <v>63</v>
      </c>
      <c r="B85" s="38">
        <v>81</v>
      </c>
      <c r="C85" s="42">
        <v>10132558160</v>
      </c>
      <c r="D85" s="43" t="s">
        <v>151</v>
      </c>
      <c r="E85" s="44"/>
      <c r="F85" s="45" t="s">
        <v>40</v>
      </c>
      <c r="G85" s="46" t="s">
        <v>45</v>
      </c>
      <c r="H85" s="50"/>
      <c r="I85" s="48"/>
      <c r="J85" s="49"/>
      <c r="K85" s="38"/>
      <c r="L85" s="42" t="s">
        <v>68</v>
      </c>
    </row>
    <row r="86" spans="1:12" s="35" customFormat="1" ht="18.600000000000001" customHeight="1">
      <c r="A86" s="42">
        <v>64</v>
      </c>
      <c r="B86" s="38">
        <v>94</v>
      </c>
      <c r="C86" s="42">
        <v>10127081296</v>
      </c>
      <c r="D86" s="43" t="s">
        <v>152</v>
      </c>
      <c r="E86" s="44"/>
      <c r="F86" s="45" t="s">
        <v>48</v>
      </c>
      <c r="G86" s="46" t="s">
        <v>78</v>
      </c>
      <c r="H86" s="50"/>
      <c r="I86" s="48"/>
      <c r="J86" s="49"/>
      <c r="K86" s="38"/>
      <c r="L86" s="42" t="s">
        <v>68</v>
      </c>
    </row>
    <row r="87" spans="1:12" s="35" customFormat="1" ht="18.600000000000001" customHeight="1">
      <c r="A87" s="42">
        <v>65</v>
      </c>
      <c r="B87" s="38">
        <v>92</v>
      </c>
      <c r="C87" s="42">
        <v>10119276638</v>
      </c>
      <c r="D87" s="43" t="s">
        <v>153</v>
      </c>
      <c r="E87" s="44"/>
      <c r="F87" s="45" t="s">
        <v>157</v>
      </c>
      <c r="G87" s="46" t="s">
        <v>77</v>
      </c>
      <c r="H87" s="50"/>
      <c r="I87" s="48"/>
      <c r="J87" s="49"/>
      <c r="K87" s="38"/>
      <c r="L87" s="42" t="s">
        <v>68</v>
      </c>
    </row>
    <row r="88" spans="1:12" s="35" customFormat="1" ht="18.600000000000001" customHeight="1">
      <c r="A88" s="42">
        <v>66</v>
      </c>
      <c r="B88" s="38">
        <v>82</v>
      </c>
      <c r="C88" s="42">
        <v>10120743459</v>
      </c>
      <c r="D88" s="43" t="s">
        <v>154</v>
      </c>
      <c r="E88" s="44"/>
      <c r="F88" s="45" t="s">
        <v>46</v>
      </c>
      <c r="G88" s="46" t="s">
        <v>65</v>
      </c>
      <c r="H88" s="50"/>
      <c r="I88" s="48"/>
      <c r="J88" s="49"/>
      <c r="K88" s="38"/>
      <c r="L88" s="42" t="s">
        <v>68</v>
      </c>
    </row>
    <row r="89" spans="1:12" s="35" customFormat="1" ht="18.600000000000001" customHeight="1">
      <c r="A89" s="42" t="s">
        <v>66</v>
      </c>
      <c r="B89" s="38">
        <v>87</v>
      </c>
      <c r="C89" s="42">
        <v>10105978140</v>
      </c>
      <c r="D89" s="43" t="s">
        <v>155</v>
      </c>
      <c r="E89" s="44"/>
      <c r="F89" s="45" t="s">
        <v>40</v>
      </c>
      <c r="G89" s="46" t="s">
        <v>77</v>
      </c>
      <c r="H89" s="50"/>
      <c r="I89" s="48"/>
      <c r="J89" s="49"/>
      <c r="K89" s="38"/>
      <c r="L89" s="42"/>
    </row>
    <row r="90" spans="1:12" s="35" customFormat="1" ht="18.600000000000001" customHeight="1">
      <c r="A90" s="42" t="s">
        <v>66</v>
      </c>
      <c r="B90" s="38">
        <v>58</v>
      </c>
      <c r="C90" s="42">
        <v>10131599779</v>
      </c>
      <c r="D90" s="43" t="s">
        <v>156</v>
      </c>
      <c r="E90" s="44"/>
      <c r="F90" s="45" t="s">
        <v>46</v>
      </c>
      <c r="G90" s="46" t="s">
        <v>77</v>
      </c>
      <c r="H90" s="50"/>
      <c r="I90" s="48"/>
      <c r="J90" s="49"/>
      <c r="K90" s="38"/>
      <c r="L90" s="42"/>
    </row>
    <row r="91" spans="1:12" s="33" customFormat="1" ht="12.6" customHeight="1">
      <c r="A91" s="26"/>
      <c r="B91" s="27"/>
      <c r="C91" s="26"/>
      <c r="D91" s="28"/>
      <c r="E91" s="29"/>
      <c r="F91" s="30"/>
      <c r="G91" s="31"/>
      <c r="H91" s="32"/>
      <c r="I91" s="32"/>
      <c r="J91" s="34"/>
      <c r="K91" s="27"/>
      <c r="L91" s="26"/>
    </row>
    <row r="92" spans="1:12" ht="14.4">
      <c r="A92" s="55" t="s">
        <v>55</v>
      </c>
      <c r="B92" s="55"/>
      <c r="C92" s="55"/>
      <c r="D92" s="55"/>
      <c r="E92" s="55"/>
      <c r="F92" s="55"/>
      <c r="G92" s="55" t="s">
        <v>4</v>
      </c>
      <c r="H92" s="55"/>
      <c r="I92" s="55"/>
      <c r="J92" s="55"/>
      <c r="K92" s="55"/>
      <c r="L92" s="55"/>
    </row>
    <row r="93" spans="1:12" s="35" customFormat="1">
      <c r="C93" s="36"/>
      <c r="G93" s="37" t="s">
        <v>30</v>
      </c>
      <c r="H93" s="38">
        <v>15</v>
      </c>
      <c r="J93" s="39"/>
      <c r="K93" s="39" t="s">
        <v>28</v>
      </c>
      <c r="L93" s="37">
        <f>COUNTIF(F23:F90,"ЗМС")</f>
        <v>0</v>
      </c>
    </row>
    <row r="94" spans="1:12" s="35" customFormat="1">
      <c r="C94" s="40"/>
      <c r="G94" s="36" t="s">
        <v>23</v>
      </c>
      <c r="H94" s="38">
        <f>H95+H99</f>
        <v>68</v>
      </c>
      <c r="I94" s="41"/>
      <c r="J94" s="39"/>
      <c r="K94" s="39" t="s">
        <v>17</v>
      </c>
      <c r="L94" s="37">
        <f>COUNTIF(F23:F90,"МСМК")</f>
        <v>0</v>
      </c>
    </row>
    <row r="95" spans="1:12" s="35" customFormat="1">
      <c r="C95" s="37"/>
      <c r="G95" s="36" t="s">
        <v>24</v>
      </c>
      <c r="H95" s="38">
        <f>H96+H97+H98</f>
        <v>68</v>
      </c>
      <c r="I95" s="41"/>
      <c r="J95" s="39"/>
      <c r="K95" s="39" t="s">
        <v>20</v>
      </c>
      <c r="L95" s="37">
        <f>COUNTIF(F23:F90,"МС")</f>
        <v>0</v>
      </c>
    </row>
    <row r="96" spans="1:12" s="35" customFormat="1">
      <c r="C96" s="37"/>
      <c r="G96" s="36" t="s">
        <v>25</v>
      </c>
      <c r="H96" s="38">
        <f>COUNT(A23:A90)</f>
        <v>66</v>
      </c>
      <c r="I96" s="41"/>
      <c r="J96" s="39"/>
      <c r="K96" s="39" t="s">
        <v>29</v>
      </c>
      <c r="L96" s="37">
        <f>COUNTIF(F23:F90,"КМС")</f>
        <v>11</v>
      </c>
    </row>
    <row r="97" spans="1:12" s="35" customFormat="1">
      <c r="C97" s="37"/>
      <c r="G97" s="36" t="s">
        <v>26</v>
      </c>
      <c r="H97" s="38">
        <f>COUNTIF(A23:A90,"НФ")</f>
        <v>2</v>
      </c>
      <c r="I97" s="41"/>
      <c r="J97" s="39"/>
      <c r="K97" s="39" t="s">
        <v>40</v>
      </c>
      <c r="L97" s="37">
        <f>COUNTIF(F23:F90,"1 СР")</f>
        <v>38</v>
      </c>
    </row>
    <row r="98" spans="1:12" s="35" customFormat="1">
      <c r="G98" s="36" t="s">
        <v>31</v>
      </c>
      <c r="H98" s="38">
        <f>COUNTIF(A23:A90,"ДСКВ")</f>
        <v>0</v>
      </c>
      <c r="I98" s="41"/>
      <c r="J98" s="39"/>
      <c r="K98" s="39" t="s">
        <v>46</v>
      </c>
      <c r="L98" s="37">
        <f>COUNTIF(F23:F90,"2 СР")</f>
        <v>15</v>
      </c>
    </row>
    <row r="99" spans="1:12" s="35" customFormat="1">
      <c r="G99" s="36" t="s">
        <v>27</v>
      </c>
      <c r="H99" s="38">
        <f>COUNTIF(A23:A90,"НС")</f>
        <v>0</v>
      </c>
      <c r="I99" s="41"/>
      <c r="J99" s="39"/>
      <c r="K99" s="39" t="s">
        <v>48</v>
      </c>
      <c r="L99" s="37">
        <f>COUNTIF(F23:F90,"3 СР")</f>
        <v>3</v>
      </c>
    </row>
    <row r="100" spans="1:12" ht="9.75" customHeight="1"/>
    <row r="101" spans="1:12" ht="15.6">
      <c r="A101" s="58" t="s">
        <v>47</v>
      </c>
      <c r="B101" s="58"/>
      <c r="C101" s="58"/>
      <c r="D101" s="58"/>
      <c r="E101" s="58" t="s">
        <v>9</v>
      </c>
      <c r="F101" s="58"/>
      <c r="G101" s="58"/>
      <c r="H101" s="58"/>
      <c r="I101" s="58" t="s">
        <v>3</v>
      </c>
      <c r="J101" s="58"/>
      <c r="K101" s="58"/>
      <c r="L101" s="58"/>
    </row>
    <row r="102" spans="1:12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</row>
    <row r="103" spans="1:12">
      <c r="A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>
      <c r="A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>
      <c r="A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</row>
    <row r="107" spans="1:1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</row>
    <row r="108" spans="1:12" ht="15.6">
      <c r="A108" s="56" t="str">
        <f>G19</f>
        <v xml:space="preserve">ЮДИНА Л.Н. (ВК, Забайкальский край) </v>
      </c>
      <c r="B108" s="56"/>
      <c r="C108" s="56"/>
      <c r="D108" s="56"/>
      <c r="E108" s="56" t="str">
        <f>G17</f>
        <v xml:space="preserve">БЕСЧАСТНОВ А.А. (ВК, г. Москва) </v>
      </c>
      <c r="F108" s="56"/>
      <c r="G108" s="56"/>
      <c r="H108" s="56"/>
      <c r="I108" s="56" t="str">
        <f>G18</f>
        <v>АФАНАСЬЕВА Е.А. (ВК, Свердловская область</v>
      </c>
      <c r="J108" s="56"/>
      <c r="K108" s="56"/>
      <c r="L108" s="56"/>
    </row>
  </sheetData>
  <mergeCells count="39">
    <mergeCell ref="A5:L5"/>
    <mergeCell ref="A21:A22"/>
    <mergeCell ref="B21:B22"/>
    <mergeCell ref="A15:G15"/>
    <mergeCell ref="A1:L1"/>
    <mergeCell ref="A2:L2"/>
    <mergeCell ref="A3:L3"/>
    <mergeCell ref="A4:L4"/>
    <mergeCell ref="A6:L6"/>
    <mergeCell ref="A7:L7"/>
    <mergeCell ref="A8:L8"/>
    <mergeCell ref="A9:L9"/>
    <mergeCell ref="A10:L10"/>
    <mergeCell ref="A11:L11"/>
    <mergeCell ref="A12:L12"/>
    <mergeCell ref="C21:C22"/>
    <mergeCell ref="I21:I22"/>
    <mergeCell ref="J21:J22"/>
    <mergeCell ref="L21:L22"/>
    <mergeCell ref="K21:K22"/>
    <mergeCell ref="D21:D22"/>
    <mergeCell ref="E21:E22"/>
    <mergeCell ref="F21:F22"/>
    <mergeCell ref="G21:G22"/>
    <mergeCell ref="H21:H22"/>
    <mergeCell ref="A92:F92"/>
    <mergeCell ref="G92:L92"/>
    <mergeCell ref="A108:D108"/>
    <mergeCell ref="E108:H108"/>
    <mergeCell ref="I108:L108"/>
    <mergeCell ref="A102:E102"/>
    <mergeCell ref="F102:L102"/>
    <mergeCell ref="A106:E106"/>
    <mergeCell ref="F106:L106"/>
    <mergeCell ref="A107:E107"/>
    <mergeCell ref="F107:L107"/>
    <mergeCell ref="A101:D101"/>
    <mergeCell ref="E101:H101"/>
    <mergeCell ref="I101:L101"/>
  </mergeCells>
  <phoneticPr fontId="18" type="noConversion"/>
  <conditionalFormatting sqref="B109:B1048576 B98:B107 B1 B6:B7 B9:B11 B13:B22 B92">
    <cfRule type="duplicateValues" dxfId="46" priority="5"/>
  </conditionalFormatting>
  <conditionalFormatting sqref="B2">
    <cfRule type="duplicateValues" dxfId="45" priority="4"/>
  </conditionalFormatting>
  <conditionalFormatting sqref="B3">
    <cfRule type="duplicateValues" dxfId="44" priority="3"/>
  </conditionalFormatting>
  <conditionalFormatting sqref="B93:B97">
    <cfRule type="duplicateValues" dxfId="43" priority="2"/>
  </conditionalFormatting>
  <conditionalFormatting sqref="B108">
    <cfRule type="duplicateValues" dxfId="42" priority="1"/>
  </conditionalFormatting>
  <pageMargins left="0.2" right="0.2" top="0.25" bottom="0.25" header="0.3" footer="0.3"/>
  <pageSetup paperSize="9" scale="4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08FF-86DB-4785-AF16-5AA47DE5A384}">
  <sheetPr>
    <tabColor rgb="FFC00000"/>
  </sheetPr>
  <dimension ref="A1:N65"/>
  <sheetViews>
    <sheetView view="pageBreakPreview" topLeftCell="A20" zoomScale="68" zoomScaleNormal="100" zoomScaleSheetLayoutView="68" workbookViewId="0">
      <selection activeCell="E23" sqref="E23:E47"/>
    </sheetView>
  </sheetViews>
  <sheetFormatPr defaultColWidth="9.21875" defaultRowHeight="13.8"/>
  <cols>
    <col min="1" max="1" width="7.77734375" style="1" customWidth="1"/>
    <col min="2" max="2" width="8.33203125" style="25" customWidth="1"/>
    <col min="3" max="3" width="15.44140625" style="25" customWidth="1"/>
    <col min="4" max="4" width="25" style="1" customWidth="1"/>
    <col min="5" max="5" width="11.21875" style="1" customWidth="1"/>
    <col min="6" max="6" width="12.21875" style="1" customWidth="1"/>
    <col min="7" max="7" width="29.21875" style="1" customWidth="1"/>
    <col min="8" max="8" width="13.88671875" style="1" customWidth="1"/>
    <col min="9" max="9" width="12.33203125" style="1" customWidth="1"/>
    <col min="10" max="10" width="10.21875" style="4" customWidth="1"/>
    <col min="11" max="11" width="11.88671875" style="1" customWidth="1"/>
    <col min="12" max="12" width="17.44140625" style="1" customWidth="1"/>
    <col min="13" max="16384" width="9.21875" style="1"/>
  </cols>
  <sheetData>
    <row r="1" spans="1:14" ht="15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15.75" customHeight="1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5.75" customHeight="1">
      <c r="A3" s="62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1">
      <c r="A4" s="62" t="s">
        <v>43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0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s="2" customFormat="1" ht="28.8">
      <c r="A6" s="65" t="s">
        <v>262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8"/>
    </row>
    <row r="7" spans="1:14" s="2" customFormat="1" ht="18" customHeight="1">
      <c r="A7" s="66" t="s">
        <v>14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s="2" customFormat="1" ht="4.5" customHeight="1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ht="19.5" customHeight="1">
      <c r="A9" s="67" t="s">
        <v>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4" ht="18" customHeight="1">
      <c r="A10" s="67" t="s">
        <v>57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9.5" customHeight="1">
      <c r="A11" s="67" t="s">
        <v>158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4" ht="5.25" customHeight="1">
      <c r="A12" s="66" t="s">
        <v>52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4" s="20" customFormat="1" ht="15.6">
      <c r="A13" s="18" t="s">
        <v>58</v>
      </c>
      <c r="B13" s="24"/>
      <c r="C13" s="24"/>
      <c r="D13" s="19"/>
      <c r="G13" s="10" t="s">
        <v>159</v>
      </c>
      <c r="H13" s="23"/>
      <c r="J13" s="21"/>
      <c r="K13" s="10"/>
      <c r="L13" s="10" t="s">
        <v>53</v>
      </c>
    </row>
    <row r="14" spans="1:14" s="20" customFormat="1" ht="15.6">
      <c r="A14" s="18" t="s">
        <v>59</v>
      </c>
      <c r="B14" s="24"/>
      <c r="C14" s="24"/>
      <c r="D14" s="19"/>
      <c r="G14" s="22"/>
      <c r="J14" s="21"/>
      <c r="K14" s="10"/>
      <c r="L14" s="10" t="s">
        <v>87</v>
      </c>
    </row>
    <row r="15" spans="1:14" ht="14.4">
      <c r="A15" s="64" t="s">
        <v>54</v>
      </c>
      <c r="B15" s="64"/>
      <c r="C15" s="64"/>
      <c r="D15" s="64"/>
      <c r="E15" s="64"/>
      <c r="F15" s="64"/>
      <c r="G15" s="64"/>
      <c r="H15" s="12" t="s">
        <v>1</v>
      </c>
      <c r="I15" s="12"/>
      <c r="J15" s="13"/>
      <c r="K15" s="12"/>
      <c r="L15" s="12"/>
    </row>
    <row r="16" spans="1:14" ht="14.4">
      <c r="A16" s="16"/>
      <c r="B16" s="14"/>
      <c r="C16" s="14"/>
      <c r="D16" s="16"/>
      <c r="E16" s="5"/>
      <c r="F16" s="16"/>
      <c r="G16" s="11"/>
      <c r="H16" s="15" t="s">
        <v>37</v>
      </c>
      <c r="I16" s="5"/>
      <c r="J16" s="9"/>
      <c r="K16" s="5"/>
      <c r="L16" s="17"/>
    </row>
    <row r="17" spans="1:12" ht="14.4">
      <c r="A17" s="16" t="s">
        <v>15</v>
      </c>
      <c r="B17" s="14"/>
      <c r="C17" s="14"/>
      <c r="D17" s="11"/>
      <c r="E17" s="5"/>
      <c r="F17" s="16"/>
      <c r="G17" s="11" t="s">
        <v>44</v>
      </c>
      <c r="H17" s="15" t="s">
        <v>38</v>
      </c>
      <c r="I17" s="5"/>
      <c r="J17" s="9"/>
      <c r="K17" s="5"/>
      <c r="L17" s="11"/>
    </row>
    <row r="18" spans="1:12" ht="14.4">
      <c r="A18" s="16" t="s">
        <v>16</v>
      </c>
      <c r="B18" s="14"/>
      <c r="C18" s="14"/>
      <c r="D18" s="11"/>
      <c r="E18" s="5"/>
      <c r="F18" s="16"/>
      <c r="G18" s="11" t="s">
        <v>60</v>
      </c>
      <c r="H18" s="15" t="s">
        <v>39</v>
      </c>
      <c r="I18" s="5"/>
      <c r="J18" s="9"/>
      <c r="K18" s="5"/>
    </row>
    <row r="19" spans="1:12" ht="15.6">
      <c r="A19" s="16" t="s">
        <v>13</v>
      </c>
      <c r="G19" s="11" t="s">
        <v>51</v>
      </c>
      <c r="H19" s="15" t="s">
        <v>36</v>
      </c>
      <c r="I19" s="5"/>
      <c r="J19" s="17" t="s">
        <v>69</v>
      </c>
      <c r="L19" s="24" t="s">
        <v>70</v>
      </c>
    </row>
    <row r="20" spans="1:12" ht="9.75" customHeight="1"/>
    <row r="21" spans="1:12" s="3" customFormat="1" ht="21" customHeight="1">
      <c r="A21" s="63" t="s">
        <v>5</v>
      </c>
      <c r="B21" s="59" t="s">
        <v>10</v>
      </c>
      <c r="C21" s="59" t="s">
        <v>33</v>
      </c>
      <c r="D21" s="59" t="s">
        <v>2</v>
      </c>
      <c r="E21" s="59" t="s">
        <v>32</v>
      </c>
      <c r="F21" s="59" t="s">
        <v>7</v>
      </c>
      <c r="G21" s="59" t="s">
        <v>11</v>
      </c>
      <c r="H21" s="59" t="s">
        <v>6</v>
      </c>
      <c r="I21" s="59" t="s">
        <v>21</v>
      </c>
      <c r="J21" s="60" t="s">
        <v>19</v>
      </c>
      <c r="K21" s="61" t="s">
        <v>56</v>
      </c>
      <c r="L21" s="61" t="s">
        <v>12</v>
      </c>
    </row>
    <row r="22" spans="1:12" s="3" customFormat="1" ht="13.5" customHeight="1">
      <c r="A22" s="63"/>
      <c r="B22" s="59"/>
      <c r="C22" s="59"/>
      <c r="D22" s="59"/>
      <c r="E22" s="59"/>
      <c r="F22" s="59"/>
      <c r="G22" s="59"/>
      <c r="H22" s="59"/>
      <c r="I22" s="59"/>
      <c r="J22" s="60"/>
      <c r="K22" s="61"/>
      <c r="L22" s="61"/>
    </row>
    <row r="23" spans="1:12" s="35" customFormat="1" ht="18.600000000000001" customHeight="1">
      <c r="A23" s="42">
        <v>1</v>
      </c>
      <c r="B23" s="38">
        <v>151</v>
      </c>
      <c r="C23" s="42">
        <v>10096646134</v>
      </c>
      <c r="D23" s="43" t="s">
        <v>160</v>
      </c>
      <c r="E23" s="44"/>
      <c r="F23" s="45" t="s">
        <v>40</v>
      </c>
      <c r="G23" s="46" t="s">
        <v>45</v>
      </c>
      <c r="H23" s="47">
        <v>1.5138888888888889E-2</v>
      </c>
      <c r="I23" s="47"/>
      <c r="J23" s="49">
        <f>$J$19/((H23*24))</f>
        <v>20.642201834862384</v>
      </c>
      <c r="K23" s="38"/>
      <c r="L23" s="42"/>
    </row>
    <row r="24" spans="1:12" s="35" customFormat="1" ht="18.600000000000001" customHeight="1">
      <c r="A24" s="42">
        <v>2</v>
      </c>
      <c r="B24" s="38">
        <v>152</v>
      </c>
      <c r="C24" s="42">
        <v>10096898738</v>
      </c>
      <c r="D24" s="43" t="s">
        <v>161</v>
      </c>
      <c r="E24" s="44"/>
      <c r="F24" s="45" t="s">
        <v>29</v>
      </c>
      <c r="G24" s="46" t="s">
        <v>61</v>
      </c>
      <c r="H24" s="47">
        <v>1.5185185185185185E-2</v>
      </c>
      <c r="I24" s="47">
        <f>H24-$H$23</f>
        <v>4.6296296296296016E-5</v>
      </c>
      <c r="J24" s="49">
        <f t="shared" ref="J24:J37" si="0">$J$19/((H24*24))</f>
        <v>20.579268292682926</v>
      </c>
      <c r="K24" s="38"/>
      <c r="L24" s="42"/>
    </row>
    <row r="25" spans="1:12" s="35" customFormat="1" ht="18.600000000000001" customHeight="1">
      <c r="A25" s="42">
        <v>3</v>
      </c>
      <c r="B25" s="38">
        <v>150</v>
      </c>
      <c r="C25" s="42">
        <v>10100512794</v>
      </c>
      <c r="D25" s="43" t="s">
        <v>162</v>
      </c>
      <c r="E25" s="44"/>
      <c r="F25" s="45" t="s">
        <v>29</v>
      </c>
      <c r="G25" s="46" t="s">
        <v>61</v>
      </c>
      <c r="H25" s="47">
        <v>1.5578703703703704E-2</v>
      </c>
      <c r="I25" s="47">
        <f t="shared" ref="I25:I37" si="1">H25-$H$23</f>
        <v>4.3981481481481476E-4</v>
      </c>
      <c r="J25" s="49">
        <f t="shared" si="0"/>
        <v>20.059435364041605</v>
      </c>
      <c r="K25" s="38"/>
      <c r="L25" s="42"/>
    </row>
    <row r="26" spans="1:12" s="35" customFormat="1" ht="18.600000000000001" customHeight="1">
      <c r="A26" s="42">
        <v>4</v>
      </c>
      <c r="B26" s="38">
        <v>153</v>
      </c>
      <c r="C26" s="42">
        <v>10091527665</v>
      </c>
      <c r="D26" s="43" t="s">
        <v>163</v>
      </c>
      <c r="E26" s="44"/>
      <c r="F26" s="45" t="s">
        <v>29</v>
      </c>
      <c r="G26" s="46" t="s">
        <v>45</v>
      </c>
      <c r="H26" s="47">
        <v>1.5763888888888886E-2</v>
      </c>
      <c r="I26" s="47">
        <f t="shared" si="1"/>
        <v>6.2499999999999709E-4</v>
      </c>
      <c r="J26" s="49">
        <f t="shared" si="0"/>
        <v>19.823788546255507</v>
      </c>
      <c r="K26" s="38"/>
      <c r="L26" s="42"/>
    </row>
    <row r="27" spans="1:12" s="35" customFormat="1" ht="18.600000000000001" customHeight="1">
      <c r="A27" s="42">
        <v>5</v>
      </c>
      <c r="B27" s="38">
        <v>162</v>
      </c>
      <c r="C27" s="42">
        <v>10128010072</v>
      </c>
      <c r="D27" s="43" t="s">
        <v>164</v>
      </c>
      <c r="E27" s="44"/>
      <c r="F27" s="45" t="s">
        <v>29</v>
      </c>
      <c r="G27" s="46" t="s">
        <v>45</v>
      </c>
      <c r="H27" s="47">
        <v>1.6041666666666666E-2</v>
      </c>
      <c r="I27" s="47">
        <f t="shared" si="1"/>
        <v>9.0277777777777665E-4</v>
      </c>
      <c r="J27" s="49">
        <f t="shared" si="0"/>
        <v>19.480519480519479</v>
      </c>
      <c r="K27" s="38"/>
      <c r="L27" s="42"/>
    </row>
    <row r="28" spans="1:12" s="35" customFormat="1" ht="18.600000000000001" customHeight="1">
      <c r="A28" s="42">
        <v>6</v>
      </c>
      <c r="B28" s="38">
        <v>156</v>
      </c>
      <c r="C28" s="42">
        <v>10102051458</v>
      </c>
      <c r="D28" s="43" t="s">
        <v>165</v>
      </c>
      <c r="E28" s="44"/>
      <c r="F28" s="45" t="s">
        <v>48</v>
      </c>
      <c r="G28" s="46" t="s">
        <v>64</v>
      </c>
      <c r="H28" s="47">
        <v>1.6041666666666666E-2</v>
      </c>
      <c r="I28" s="47">
        <f t="shared" si="1"/>
        <v>9.0277777777777665E-4</v>
      </c>
      <c r="J28" s="49">
        <f t="shared" si="0"/>
        <v>19.480519480519479</v>
      </c>
      <c r="K28" s="38"/>
      <c r="L28" s="42"/>
    </row>
    <row r="29" spans="1:12" s="35" customFormat="1" ht="18.600000000000001" customHeight="1">
      <c r="A29" s="42">
        <v>7</v>
      </c>
      <c r="B29" s="38">
        <v>159</v>
      </c>
      <c r="C29" s="42">
        <v>10117738883</v>
      </c>
      <c r="D29" s="43" t="s">
        <v>166</v>
      </c>
      <c r="E29" s="44"/>
      <c r="F29" s="45" t="s">
        <v>46</v>
      </c>
      <c r="G29" s="46" t="s">
        <v>77</v>
      </c>
      <c r="H29" s="47">
        <v>1.6157407407407409E-2</v>
      </c>
      <c r="I29" s="47">
        <f t="shared" si="1"/>
        <v>1.0185185185185193E-3</v>
      </c>
      <c r="J29" s="49">
        <f t="shared" si="0"/>
        <v>19.340974212034386</v>
      </c>
      <c r="K29" s="38"/>
      <c r="L29" s="42"/>
    </row>
    <row r="30" spans="1:12" s="35" customFormat="1" ht="18.600000000000001" customHeight="1">
      <c r="A30" s="42">
        <v>8</v>
      </c>
      <c r="B30" s="38">
        <v>157</v>
      </c>
      <c r="C30" s="42">
        <v>10123679933</v>
      </c>
      <c r="D30" s="43" t="s">
        <v>167</v>
      </c>
      <c r="E30" s="44"/>
      <c r="F30" s="45" t="s">
        <v>29</v>
      </c>
      <c r="G30" s="46" t="s">
        <v>50</v>
      </c>
      <c r="H30" s="47">
        <v>1.6180555555555556E-2</v>
      </c>
      <c r="I30" s="47">
        <f t="shared" si="1"/>
        <v>1.0416666666666664E-3</v>
      </c>
      <c r="J30" s="49">
        <f t="shared" si="0"/>
        <v>19.313304721030043</v>
      </c>
      <c r="K30" s="38"/>
      <c r="L30" s="42"/>
    </row>
    <row r="31" spans="1:12" s="35" customFormat="1" ht="18.600000000000001" customHeight="1">
      <c r="A31" s="42">
        <v>9</v>
      </c>
      <c r="B31" s="38">
        <v>158</v>
      </c>
      <c r="C31" s="42">
        <v>10105844259</v>
      </c>
      <c r="D31" s="43" t="s">
        <v>168</v>
      </c>
      <c r="E31" s="44"/>
      <c r="F31" s="45" t="s">
        <v>29</v>
      </c>
      <c r="G31" s="46" t="s">
        <v>45</v>
      </c>
      <c r="H31" s="47">
        <v>1.6666666666666666E-2</v>
      </c>
      <c r="I31" s="47">
        <f t="shared" si="1"/>
        <v>1.5277777777777772E-3</v>
      </c>
      <c r="J31" s="49">
        <f t="shared" si="0"/>
        <v>18.75</v>
      </c>
      <c r="K31" s="38"/>
      <c r="L31" s="42"/>
    </row>
    <row r="32" spans="1:12" s="35" customFormat="1" ht="18.600000000000001" customHeight="1">
      <c r="A32" s="42">
        <v>10</v>
      </c>
      <c r="B32" s="38">
        <v>155</v>
      </c>
      <c r="C32" s="42">
        <v>10111496430</v>
      </c>
      <c r="D32" s="43" t="s">
        <v>169</v>
      </c>
      <c r="E32" s="44"/>
      <c r="F32" s="45" t="s">
        <v>46</v>
      </c>
      <c r="G32" s="46" t="s">
        <v>65</v>
      </c>
      <c r="H32" s="47">
        <v>1.6805555555555556E-2</v>
      </c>
      <c r="I32" s="47">
        <f t="shared" si="1"/>
        <v>1.666666666666667E-3</v>
      </c>
      <c r="J32" s="49">
        <f t="shared" si="0"/>
        <v>18.595041322314049</v>
      </c>
      <c r="K32" s="38"/>
      <c r="L32" s="42"/>
    </row>
    <row r="33" spans="1:12" s="35" customFormat="1" ht="18.600000000000001" customHeight="1">
      <c r="A33" s="42">
        <v>11</v>
      </c>
      <c r="B33" s="38">
        <v>154</v>
      </c>
      <c r="C33" s="42">
        <v>10127392811</v>
      </c>
      <c r="D33" s="43" t="s">
        <v>170</v>
      </c>
      <c r="E33" s="44"/>
      <c r="F33" s="45" t="s">
        <v>40</v>
      </c>
      <c r="G33" s="46" t="s">
        <v>61</v>
      </c>
      <c r="H33" s="47">
        <v>1.6805555555555556E-2</v>
      </c>
      <c r="I33" s="47">
        <f t="shared" si="1"/>
        <v>1.666666666666667E-3</v>
      </c>
      <c r="J33" s="49">
        <f t="shared" si="0"/>
        <v>18.595041322314049</v>
      </c>
      <c r="K33" s="38"/>
      <c r="L33" s="42"/>
    </row>
    <row r="34" spans="1:12" s="35" customFormat="1" ht="18.600000000000001" customHeight="1">
      <c r="A34" s="42">
        <v>12</v>
      </c>
      <c r="B34" s="38">
        <v>169</v>
      </c>
      <c r="C34" s="42">
        <v>10113798461</v>
      </c>
      <c r="D34" s="43" t="s">
        <v>171</v>
      </c>
      <c r="E34" s="44"/>
      <c r="F34" s="45" t="s">
        <v>46</v>
      </c>
      <c r="G34" s="46" t="s">
        <v>71</v>
      </c>
      <c r="H34" s="47">
        <v>1.7025462962962961E-2</v>
      </c>
      <c r="I34" s="47">
        <f t="shared" si="1"/>
        <v>1.8865740740740718E-3</v>
      </c>
      <c r="J34" s="49">
        <f t="shared" si="0"/>
        <v>18.354860639021076</v>
      </c>
      <c r="K34" s="38"/>
      <c r="L34" s="42"/>
    </row>
    <row r="35" spans="1:12" s="35" customFormat="1" ht="18.600000000000001" customHeight="1">
      <c r="A35" s="42">
        <v>13</v>
      </c>
      <c r="B35" s="38">
        <v>168</v>
      </c>
      <c r="C35" s="42">
        <v>10110815915</v>
      </c>
      <c r="D35" s="43" t="s">
        <v>172</v>
      </c>
      <c r="E35" s="44"/>
      <c r="F35" s="45" t="s">
        <v>29</v>
      </c>
      <c r="G35" s="46" t="s">
        <v>45</v>
      </c>
      <c r="H35" s="47">
        <v>1.7210648148148149E-2</v>
      </c>
      <c r="I35" s="47">
        <f t="shared" si="1"/>
        <v>2.0717592592592593E-3</v>
      </c>
      <c r="J35" s="49">
        <f t="shared" si="0"/>
        <v>18.157363819771351</v>
      </c>
      <c r="K35" s="38"/>
      <c r="L35" s="42"/>
    </row>
    <row r="36" spans="1:12" s="35" customFormat="1" ht="18.600000000000001" customHeight="1">
      <c r="A36" s="42">
        <v>14</v>
      </c>
      <c r="B36" s="38">
        <v>174</v>
      </c>
      <c r="C36" s="42">
        <v>10116911858</v>
      </c>
      <c r="D36" s="43" t="s">
        <v>173</v>
      </c>
      <c r="E36" s="44"/>
      <c r="F36" s="45" t="s">
        <v>46</v>
      </c>
      <c r="G36" s="46" t="s">
        <v>79</v>
      </c>
      <c r="H36" s="47">
        <v>1.7326388888888888E-2</v>
      </c>
      <c r="I36" s="47">
        <f t="shared" si="1"/>
        <v>2.1874999999999985E-3</v>
      </c>
      <c r="J36" s="49">
        <f t="shared" si="0"/>
        <v>18.036072144288578</v>
      </c>
      <c r="K36" s="38"/>
      <c r="L36" s="42"/>
    </row>
    <row r="37" spans="1:12" s="35" customFormat="1" ht="18.600000000000001" customHeight="1">
      <c r="A37" s="42">
        <v>15</v>
      </c>
      <c r="B37" s="38">
        <v>161</v>
      </c>
      <c r="C37" s="42">
        <v>10116901855</v>
      </c>
      <c r="D37" s="43" t="s">
        <v>174</v>
      </c>
      <c r="E37" s="44"/>
      <c r="F37" s="45" t="s">
        <v>40</v>
      </c>
      <c r="G37" s="46" t="s">
        <v>45</v>
      </c>
      <c r="H37" s="47">
        <v>1.8113425925925925E-2</v>
      </c>
      <c r="I37" s="47">
        <f t="shared" si="1"/>
        <v>2.974537037037036E-3</v>
      </c>
      <c r="J37" s="49">
        <f t="shared" si="0"/>
        <v>17.252396166134186</v>
      </c>
      <c r="K37" s="38"/>
      <c r="L37" s="42"/>
    </row>
    <row r="38" spans="1:12" s="35" customFormat="1" ht="18.600000000000001" customHeight="1">
      <c r="A38" s="42">
        <v>16</v>
      </c>
      <c r="B38" s="38">
        <v>166</v>
      </c>
      <c r="C38" s="42">
        <v>10119277648</v>
      </c>
      <c r="D38" s="43" t="s">
        <v>175</v>
      </c>
      <c r="E38" s="44"/>
      <c r="F38" s="45" t="s">
        <v>46</v>
      </c>
      <c r="G38" s="46" t="s">
        <v>61</v>
      </c>
      <c r="H38" s="47"/>
      <c r="I38" s="47"/>
      <c r="J38" s="49"/>
      <c r="K38" s="38"/>
      <c r="L38" s="42" t="s">
        <v>74</v>
      </c>
    </row>
    <row r="39" spans="1:12" s="35" customFormat="1" ht="18.600000000000001" customHeight="1">
      <c r="A39" s="42">
        <v>17</v>
      </c>
      <c r="B39" s="38">
        <v>164</v>
      </c>
      <c r="C39" s="42">
        <v>10091527564</v>
      </c>
      <c r="D39" s="43" t="s">
        <v>176</v>
      </c>
      <c r="E39" s="44"/>
      <c r="F39" s="45" t="s">
        <v>40</v>
      </c>
      <c r="G39" s="46" t="s">
        <v>45</v>
      </c>
      <c r="H39" s="47"/>
      <c r="I39" s="47"/>
      <c r="J39" s="49"/>
      <c r="K39" s="38"/>
      <c r="L39" s="42" t="s">
        <v>74</v>
      </c>
    </row>
    <row r="40" spans="1:12" s="35" customFormat="1" ht="18.600000000000001" customHeight="1">
      <c r="A40" s="42">
        <v>18</v>
      </c>
      <c r="B40" s="38">
        <v>167</v>
      </c>
      <c r="C40" s="42">
        <v>10121449034</v>
      </c>
      <c r="D40" s="43" t="s">
        <v>177</v>
      </c>
      <c r="E40" s="44"/>
      <c r="F40" s="45" t="s">
        <v>40</v>
      </c>
      <c r="G40" s="46" t="s">
        <v>41</v>
      </c>
      <c r="H40" s="47"/>
      <c r="I40" s="48"/>
      <c r="J40" s="49"/>
      <c r="K40" s="38"/>
      <c r="L40" s="42" t="s">
        <v>74</v>
      </c>
    </row>
    <row r="41" spans="1:12" s="35" customFormat="1" ht="18.600000000000001" customHeight="1">
      <c r="A41" s="42">
        <v>19</v>
      </c>
      <c r="B41" s="38">
        <v>170</v>
      </c>
      <c r="C41" s="42">
        <v>10102629115</v>
      </c>
      <c r="D41" s="43" t="s">
        <v>178</v>
      </c>
      <c r="E41" s="44"/>
      <c r="F41" s="45" t="s">
        <v>29</v>
      </c>
      <c r="G41" s="46" t="s">
        <v>71</v>
      </c>
      <c r="H41" s="47"/>
      <c r="I41" s="48"/>
      <c r="J41" s="49"/>
      <c r="K41" s="38"/>
      <c r="L41" s="42" t="s">
        <v>67</v>
      </c>
    </row>
    <row r="42" spans="1:12" s="35" customFormat="1" ht="18.600000000000001" customHeight="1">
      <c r="A42" s="42">
        <v>20</v>
      </c>
      <c r="B42" s="38">
        <v>173</v>
      </c>
      <c r="C42" s="42">
        <v>10130179135</v>
      </c>
      <c r="D42" s="43" t="s">
        <v>179</v>
      </c>
      <c r="E42" s="44"/>
      <c r="F42" s="45" t="s">
        <v>46</v>
      </c>
      <c r="G42" s="46" t="s">
        <v>65</v>
      </c>
      <c r="H42" s="47"/>
      <c r="I42" s="48"/>
      <c r="J42" s="49"/>
      <c r="K42" s="38"/>
      <c r="L42" s="42" t="s">
        <v>67</v>
      </c>
    </row>
    <row r="43" spans="1:12" s="35" customFormat="1" ht="18.600000000000001" customHeight="1">
      <c r="A43" s="42">
        <v>21</v>
      </c>
      <c r="B43" s="38">
        <v>165</v>
      </c>
      <c r="C43" s="42">
        <v>10120340911</v>
      </c>
      <c r="D43" s="43" t="s">
        <v>180</v>
      </c>
      <c r="E43" s="44"/>
      <c r="F43" s="45" t="s">
        <v>40</v>
      </c>
      <c r="G43" s="46" t="s">
        <v>34</v>
      </c>
      <c r="H43" s="47"/>
      <c r="I43" s="48"/>
      <c r="J43" s="49"/>
      <c r="K43" s="38"/>
      <c r="L43" s="42" t="s">
        <v>67</v>
      </c>
    </row>
    <row r="44" spans="1:12" s="35" customFormat="1" ht="18.600000000000001" customHeight="1">
      <c r="A44" s="42">
        <v>22</v>
      </c>
      <c r="B44" s="38">
        <v>172</v>
      </c>
      <c r="C44" s="42">
        <v>10136031770</v>
      </c>
      <c r="D44" s="43" t="s">
        <v>181</v>
      </c>
      <c r="E44" s="44"/>
      <c r="F44" s="45" t="s">
        <v>46</v>
      </c>
      <c r="G44" s="46" t="s">
        <v>35</v>
      </c>
      <c r="H44" s="47"/>
      <c r="I44" s="48"/>
      <c r="J44" s="49"/>
      <c r="K44" s="38"/>
      <c r="L44" s="42" t="s">
        <v>67</v>
      </c>
    </row>
    <row r="45" spans="1:12" s="35" customFormat="1" ht="18.600000000000001" customHeight="1">
      <c r="A45" s="42">
        <v>23</v>
      </c>
      <c r="B45" s="38">
        <v>171</v>
      </c>
      <c r="C45" s="42">
        <v>10128275713</v>
      </c>
      <c r="D45" s="43" t="s">
        <v>182</v>
      </c>
      <c r="E45" s="44"/>
      <c r="F45" s="45" t="s">
        <v>29</v>
      </c>
      <c r="G45" s="46" t="s">
        <v>63</v>
      </c>
      <c r="H45" s="47"/>
      <c r="I45" s="48"/>
      <c r="J45" s="49"/>
      <c r="K45" s="38"/>
      <c r="L45" s="42" t="s">
        <v>67</v>
      </c>
    </row>
    <row r="46" spans="1:12" s="35" customFormat="1" ht="18.600000000000001" customHeight="1">
      <c r="A46" s="42">
        <v>24</v>
      </c>
      <c r="B46" s="38">
        <v>163</v>
      </c>
      <c r="C46" s="42">
        <v>10120340709</v>
      </c>
      <c r="D46" s="43" t="s">
        <v>183</v>
      </c>
      <c r="E46" s="44"/>
      <c r="F46" s="45" t="s">
        <v>40</v>
      </c>
      <c r="G46" s="46" t="s">
        <v>34</v>
      </c>
      <c r="H46" s="47"/>
      <c r="I46" s="48"/>
      <c r="J46" s="49"/>
      <c r="K46" s="38"/>
      <c r="L46" s="42" t="s">
        <v>67</v>
      </c>
    </row>
    <row r="47" spans="1:12" s="35" customFormat="1" ht="18.600000000000001" customHeight="1">
      <c r="A47" s="42">
        <v>25</v>
      </c>
      <c r="B47" s="38">
        <v>160</v>
      </c>
      <c r="C47" s="42">
        <v>10120073755</v>
      </c>
      <c r="D47" s="43" t="s">
        <v>184</v>
      </c>
      <c r="E47" s="44"/>
      <c r="F47" s="45" t="s">
        <v>40</v>
      </c>
      <c r="G47" s="46" t="s">
        <v>45</v>
      </c>
      <c r="H47" s="47"/>
      <c r="I47" s="48"/>
      <c r="J47" s="49"/>
      <c r="K47" s="38"/>
      <c r="L47" s="42" t="s">
        <v>68</v>
      </c>
    </row>
    <row r="48" spans="1:12" s="33" customFormat="1" ht="12.6" customHeight="1">
      <c r="A48" s="26"/>
      <c r="B48" s="27"/>
      <c r="C48" s="26"/>
      <c r="D48" s="28"/>
      <c r="E48" s="29"/>
      <c r="F48" s="30"/>
      <c r="G48" s="31"/>
      <c r="H48" s="32"/>
      <c r="I48" s="32"/>
      <c r="J48" s="34"/>
      <c r="K48" s="27"/>
      <c r="L48" s="26"/>
    </row>
    <row r="49" spans="1:12" ht="14.4">
      <c r="A49" s="55" t="s">
        <v>55</v>
      </c>
      <c r="B49" s="55"/>
      <c r="C49" s="55"/>
      <c r="D49" s="55"/>
      <c r="E49" s="55"/>
      <c r="F49" s="55"/>
      <c r="G49" s="55" t="s">
        <v>4</v>
      </c>
      <c r="H49" s="55"/>
      <c r="I49" s="55"/>
      <c r="J49" s="55"/>
      <c r="K49" s="55"/>
      <c r="L49" s="55"/>
    </row>
    <row r="50" spans="1:12" s="35" customFormat="1">
      <c r="C50" s="36"/>
      <c r="G50" s="37" t="s">
        <v>30</v>
      </c>
      <c r="H50" s="38">
        <v>11</v>
      </c>
      <c r="J50" s="39"/>
      <c r="K50" s="39" t="s">
        <v>28</v>
      </c>
      <c r="L50" s="37">
        <f>COUNTIF(F23:F47,"ЗМС")</f>
        <v>0</v>
      </c>
    </row>
    <row r="51" spans="1:12" s="35" customFormat="1">
      <c r="C51" s="40"/>
      <c r="G51" s="36" t="s">
        <v>23</v>
      </c>
      <c r="H51" s="38">
        <f>H52+H56</f>
        <v>25</v>
      </c>
      <c r="I51" s="41"/>
      <c r="J51" s="39"/>
      <c r="K51" s="39" t="s">
        <v>17</v>
      </c>
      <c r="L51" s="37">
        <f>COUNTIF(F23:F47,"МСМК")</f>
        <v>0</v>
      </c>
    </row>
    <row r="52" spans="1:12" s="35" customFormat="1">
      <c r="C52" s="37"/>
      <c r="G52" s="36" t="s">
        <v>24</v>
      </c>
      <c r="H52" s="38">
        <f>H53+H54+H55</f>
        <v>25</v>
      </c>
      <c r="I52" s="41"/>
      <c r="J52" s="39"/>
      <c r="K52" s="39" t="s">
        <v>20</v>
      </c>
      <c r="L52" s="37">
        <f>COUNTIF(F23:F47,"МС")</f>
        <v>0</v>
      </c>
    </row>
    <row r="53" spans="1:12" s="35" customFormat="1">
      <c r="C53" s="37"/>
      <c r="G53" s="36" t="s">
        <v>25</v>
      </c>
      <c r="H53" s="38">
        <f>COUNT(A23:A47)</f>
        <v>25</v>
      </c>
      <c r="I53" s="41"/>
      <c r="J53" s="39"/>
      <c r="K53" s="39" t="s">
        <v>29</v>
      </c>
      <c r="L53" s="37">
        <f>COUNTIF(F23:F47,"КМС")</f>
        <v>9</v>
      </c>
    </row>
    <row r="54" spans="1:12" s="35" customFormat="1">
      <c r="C54" s="37"/>
      <c r="G54" s="36" t="s">
        <v>26</v>
      </c>
      <c r="H54" s="38">
        <f>COUNTIF(A23:A47,"НФ")</f>
        <v>0</v>
      </c>
      <c r="I54" s="41"/>
      <c r="J54" s="39"/>
      <c r="K54" s="39" t="s">
        <v>40</v>
      </c>
      <c r="L54" s="37">
        <f>COUNTIF(F23:F47,"1 СР")</f>
        <v>8</v>
      </c>
    </row>
    <row r="55" spans="1:12" s="35" customFormat="1">
      <c r="G55" s="36" t="s">
        <v>31</v>
      </c>
      <c r="H55" s="38">
        <f>COUNTIF(A23:A47,"ДСКВ")</f>
        <v>0</v>
      </c>
      <c r="I55" s="41"/>
      <c r="J55" s="39"/>
      <c r="K55" s="39" t="s">
        <v>46</v>
      </c>
      <c r="L55" s="37">
        <f>COUNTIF(F23:F47,"2 СР")</f>
        <v>7</v>
      </c>
    </row>
    <row r="56" spans="1:12" s="35" customFormat="1">
      <c r="G56" s="36" t="s">
        <v>27</v>
      </c>
      <c r="H56" s="38">
        <f>COUNTIF(A23:A47,"НС")</f>
        <v>0</v>
      </c>
      <c r="I56" s="41"/>
      <c r="J56" s="39"/>
      <c r="K56" s="39" t="s">
        <v>48</v>
      </c>
      <c r="L56" s="37">
        <f>COUNTIF(F23:F47,"3 СР")</f>
        <v>1</v>
      </c>
    </row>
    <row r="57" spans="1:12" ht="9.75" customHeight="1"/>
    <row r="58" spans="1:12" ht="15.6">
      <c r="A58" s="58" t="s">
        <v>47</v>
      </c>
      <c r="B58" s="58"/>
      <c r="C58" s="58"/>
      <c r="D58" s="58"/>
      <c r="E58" s="58" t="s">
        <v>9</v>
      </c>
      <c r="F58" s="58"/>
      <c r="G58" s="58"/>
      <c r="H58" s="58"/>
      <c r="I58" s="58" t="s">
        <v>3</v>
      </c>
      <c r="J58" s="58"/>
      <c r="K58" s="58"/>
      <c r="L58" s="58"/>
    </row>
    <row r="59" spans="1:12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</row>
    <row r="60" spans="1:12">
      <c r="A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2">
      <c r="A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12">
      <c r="A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spans="1:1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</row>
    <row r="65" spans="1:12" ht="15.6">
      <c r="A65" s="56" t="str">
        <f>G19</f>
        <v xml:space="preserve">ЮДИНА Л.Н. (ВК, Забайкальский край) </v>
      </c>
      <c r="B65" s="56"/>
      <c r="C65" s="56"/>
      <c r="D65" s="56"/>
      <c r="E65" s="56" t="str">
        <f>G17</f>
        <v xml:space="preserve">БЕСЧАСТНОВ А.А. (ВК, г. Москва) </v>
      </c>
      <c r="F65" s="56"/>
      <c r="G65" s="56"/>
      <c r="H65" s="56"/>
      <c r="I65" s="56" t="str">
        <f>G18</f>
        <v>АФАНАСЬЕВА Е.А. (ВК, Свердловская область</v>
      </c>
      <c r="J65" s="56"/>
      <c r="K65" s="56"/>
      <c r="L65" s="56"/>
    </row>
  </sheetData>
  <mergeCells count="39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G21:G22"/>
    <mergeCell ref="A63:E63"/>
    <mergeCell ref="F63:L63"/>
    <mergeCell ref="H21:H22"/>
    <mergeCell ref="I21:I22"/>
    <mergeCell ref="J21:J22"/>
    <mergeCell ref="K21:K22"/>
    <mergeCell ref="L21:L22"/>
    <mergeCell ref="A49:F49"/>
    <mergeCell ref="G49:L49"/>
    <mergeCell ref="A58:D58"/>
    <mergeCell ref="E58:H58"/>
    <mergeCell ref="I58:L58"/>
    <mergeCell ref="A59:E59"/>
    <mergeCell ref="F59:L59"/>
    <mergeCell ref="A64:E64"/>
    <mergeCell ref="F64:L64"/>
    <mergeCell ref="A65:D65"/>
    <mergeCell ref="E65:H65"/>
    <mergeCell ref="I65:L65"/>
  </mergeCells>
  <conditionalFormatting sqref="B66:B1048576 B55:B64 B1 B7 B9:B11 B13:B22 B49">
    <cfRule type="duplicateValues" dxfId="41" priority="6"/>
  </conditionalFormatting>
  <conditionalFormatting sqref="B2">
    <cfRule type="duplicateValues" dxfId="40" priority="5"/>
  </conditionalFormatting>
  <conditionalFormatting sqref="B3">
    <cfRule type="duplicateValues" dxfId="39" priority="4"/>
  </conditionalFormatting>
  <conditionalFormatting sqref="B50:B54">
    <cfRule type="duplicateValues" dxfId="38" priority="3"/>
  </conditionalFormatting>
  <conditionalFormatting sqref="B65">
    <cfRule type="duplicateValues" dxfId="37" priority="2"/>
  </conditionalFormatting>
  <conditionalFormatting sqref="B6">
    <cfRule type="duplicateValues" dxfId="36" priority="1"/>
  </conditionalFormatting>
  <pageMargins left="0.2" right="0.2" top="0.25" bottom="0.25" header="0.3" footer="0.3"/>
  <pageSetup paperSize="9" scale="4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B4B3-698F-485E-92A5-340477769796}">
  <sheetPr>
    <tabColor rgb="FFC00000"/>
  </sheetPr>
  <dimension ref="A1:N86"/>
  <sheetViews>
    <sheetView view="pageBreakPreview" topLeftCell="A5" zoomScale="68" zoomScaleNormal="100" zoomScaleSheetLayoutView="68" workbookViewId="0">
      <selection activeCell="E23" sqref="E23:E68"/>
    </sheetView>
  </sheetViews>
  <sheetFormatPr defaultColWidth="9.21875" defaultRowHeight="13.8"/>
  <cols>
    <col min="1" max="1" width="7.77734375" style="1" customWidth="1"/>
    <col min="2" max="2" width="8.33203125" style="52" customWidth="1"/>
    <col min="3" max="3" width="15.44140625" style="52" customWidth="1"/>
    <col min="4" max="4" width="25" style="1" customWidth="1"/>
    <col min="5" max="5" width="11.21875" style="1" customWidth="1"/>
    <col min="6" max="6" width="12.21875" style="1" customWidth="1"/>
    <col min="7" max="7" width="29.5546875" style="1" customWidth="1"/>
    <col min="8" max="8" width="13.88671875" style="1" customWidth="1"/>
    <col min="9" max="9" width="12.33203125" style="1" customWidth="1"/>
    <col min="10" max="10" width="10.21875" style="4" customWidth="1"/>
    <col min="11" max="11" width="11.88671875" style="1" customWidth="1"/>
    <col min="12" max="12" width="17.44140625" style="1" customWidth="1"/>
    <col min="13" max="16384" width="9.21875" style="1"/>
  </cols>
  <sheetData>
    <row r="1" spans="1:14" ht="15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15.75" customHeight="1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5.75" customHeight="1">
      <c r="A3" s="62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1">
      <c r="A4" s="62" t="s">
        <v>43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0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s="2" customFormat="1" ht="28.8">
      <c r="A6" s="65" t="s">
        <v>262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8"/>
    </row>
    <row r="7" spans="1:14" s="2" customFormat="1" ht="18" customHeight="1">
      <c r="A7" s="66" t="s">
        <v>14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s="2" customFormat="1" ht="4.5" customHeight="1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ht="19.5" customHeight="1">
      <c r="A9" s="67" t="s">
        <v>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4" ht="18" customHeight="1">
      <c r="A10" s="67" t="s">
        <v>57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9.5" customHeight="1">
      <c r="A11" s="67" t="s">
        <v>185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4" ht="5.25" customHeight="1">
      <c r="A12" s="66" t="s">
        <v>52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4" s="20" customFormat="1" ht="15.6">
      <c r="A13" s="18" t="s">
        <v>58</v>
      </c>
      <c r="B13" s="51"/>
      <c r="C13" s="51"/>
      <c r="D13" s="19"/>
      <c r="G13" s="10" t="s">
        <v>186</v>
      </c>
      <c r="H13" s="23"/>
      <c r="J13" s="21"/>
      <c r="K13" s="10"/>
      <c r="L13" s="10" t="s">
        <v>53</v>
      </c>
    </row>
    <row r="14" spans="1:14" s="20" customFormat="1" ht="15.6">
      <c r="A14" s="18" t="s">
        <v>59</v>
      </c>
      <c r="B14" s="51"/>
      <c r="C14" s="51"/>
      <c r="D14" s="19"/>
      <c r="G14" s="22"/>
      <c r="J14" s="21"/>
      <c r="K14" s="10"/>
      <c r="L14" s="10" t="s">
        <v>87</v>
      </c>
    </row>
    <row r="15" spans="1:14" ht="14.4">
      <c r="A15" s="64" t="s">
        <v>54</v>
      </c>
      <c r="B15" s="64"/>
      <c r="C15" s="64"/>
      <c r="D15" s="64"/>
      <c r="E15" s="64"/>
      <c r="F15" s="64"/>
      <c r="G15" s="64"/>
      <c r="H15" s="12" t="s">
        <v>1</v>
      </c>
      <c r="I15" s="12"/>
      <c r="J15" s="13"/>
      <c r="K15" s="12"/>
      <c r="L15" s="12"/>
    </row>
    <row r="16" spans="1:14" ht="14.4">
      <c r="A16" s="16"/>
      <c r="B16" s="14"/>
      <c r="C16" s="14"/>
      <c r="D16" s="16"/>
      <c r="E16" s="5"/>
      <c r="F16" s="16"/>
      <c r="G16" s="11"/>
      <c r="H16" s="15" t="s">
        <v>37</v>
      </c>
      <c r="I16" s="5"/>
      <c r="J16" s="9"/>
      <c r="K16" s="5"/>
      <c r="L16" s="17"/>
    </row>
    <row r="17" spans="1:12" ht="14.4">
      <c r="A17" s="16" t="s">
        <v>15</v>
      </c>
      <c r="B17" s="14"/>
      <c r="C17" s="14"/>
      <c r="D17" s="11"/>
      <c r="E17" s="5"/>
      <c r="F17" s="16"/>
      <c r="G17" s="11" t="s">
        <v>44</v>
      </c>
      <c r="H17" s="15" t="s">
        <v>38</v>
      </c>
      <c r="I17" s="5"/>
      <c r="J17" s="9"/>
      <c r="K17" s="5"/>
      <c r="L17" s="11"/>
    </row>
    <row r="18" spans="1:12" ht="14.4">
      <c r="A18" s="16" t="s">
        <v>16</v>
      </c>
      <c r="B18" s="14"/>
      <c r="C18" s="14"/>
      <c r="D18" s="11"/>
      <c r="E18" s="5"/>
      <c r="F18" s="16"/>
      <c r="G18" s="11" t="s">
        <v>60</v>
      </c>
      <c r="H18" s="15" t="s">
        <v>39</v>
      </c>
      <c r="I18" s="5"/>
      <c r="J18" s="9"/>
      <c r="K18" s="5"/>
    </row>
    <row r="19" spans="1:12" ht="15.6">
      <c r="A19" s="16" t="s">
        <v>13</v>
      </c>
      <c r="G19" s="11" t="s">
        <v>51</v>
      </c>
      <c r="H19" s="15" t="s">
        <v>36</v>
      </c>
      <c r="I19" s="5"/>
      <c r="J19" s="17" t="s">
        <v>69</v>
      </c>
      <c r="L19" s="51" t="s">
        <v>70</v>
      </c>
    </row>
    <row r="20" spans="1:12" ht="9.75" customHeight="1"/>
    <row r="21" spans="1:12" s="3" customFormat="1" ht="21" customHeight="1">
      <c r="A21" s="63" t="s">
        <v>5</v>
      </c>
      <c r="B21" s="59" t="s">
        <v>10</v>
      </c>
      <c r="C21" s="59" t="s">
        <v>33</v>
      </c>
      <c r="D21" s="59" t="s">
        <v>2</v>
      </c>
      <c r="E21" s="59" t="s">
        <v>32</v>
      </c>
      <c r="F21" s="59" t="s">
        <v>7</v>
      </c>
      <c r="G21" s="59" t="s">
        <v>11</v>
      </c>
      <c r="H21" s="59" t="s">
        <v>6</v>
      </c>
      <c r="I21" s="59" t="s">
        <v>21</v>
      </c>
      <c r="J21" s="60" t="s">
        <v>19</v>
      </c>
      <c r="K21" s="61" t="s">
        <v>56</v>
      </c>
      <c r="L21" s="61" t="s">
        <v>12</v>
      </c>
    </row>
    <row r="22" spans="1:12" s="3" customFormat="1" ht="13.5" customHeight="1">
      <c r="A22" s="63"/>
      <c r="B22" s="59"/>
      <c r="C22" s="59"/>
      <c r="D22" s="59"/>
      <c r="E22" s="59"/>
      <c r="F22" s="59"/>
      <c r="G22" s="59"/>
      <c r="H22" s="59"/>
      <c r="I22" s="59"/>
      <c r="J22" s="60"/>
      <c r="K22" s="61"/>
      <c r="L22" s="61"/>
    </row>
    <row r="23" spans="1:12" s="35" customFormat="1" ht="18.600000000000001" customHeight="1">
      <c r="A23" s="42">
        <v>1</v>
      </c>
      <c r="B23" s="38">
        <v>101</v>
      </c>
      <c r="C23" s="42">
        <v>10128651080</v>
      </c>
      <c r="D23" s="43" t="s">
        <v>187</v>
      </c>
      <c r="E23" s="44"/>
      <c r="F23" s="45" t="s">
        <v>40</v>
      </c>
      <c r="G23" s="46" t="s">
        <v>45</v>
      </c>
      <c r="H23" s="47">
        <v>1.4791666666666668E-2</v>
      </c>
      <c r="I23" s="47"/>
      <c r="J23" s="49">
        <f>$J$19/((H23*24))</f>
        <v>21.12676056338028</v>
      </c>
      <c r="K23" s="38"/>
      <c r="L23" s="42"/>
    </row>
    <row r="24" spans="1:12" s="35" customFormat="1" ht="18.600000000000001" customHeight="1">
      <c r="A24" s="42">
        <v>2</v>
      </c>
      <c r="B24" s="38">
        <v>102</v>
      </c>
      <c r="C24" s="42">
        <v>10126950247</v>
      </c>
      <c r="D24" s="43" t="s">
        <v>188</v>
      </c>
      <c r="E24" s="44"/>
      <c r="F24" s="45" t="s">
        <v>40</v>
      </c>
      <c r="G24" s="46" t="s">
        <v>64</v>
      </c>
      <c r="H24" s="47">
        <v>1.480324074074074E-2</v>
      </c>
      <c r="I24" s="47">
        <f>H24-$H$23</f>
        <v>1.1574074074071836E-5</v>
      </c>
      <c r="J24" s="49">
        <f t="shared" ref="J24:J48" si="0">$J$19/((H24*24))</f>
        <v>21.11024237685692</v>
      </c>
      <c r="K24" s="38"/>
      <c r="L24" s="42"/>
    </row>
    <row r="25" spans="1:12" s="35" customFormat="1" ht="18.600000000000001" customHeight="1">
      <c r="A25" s="42">
        <v>3</v>
      </c>
      <c r="B25" s="38">
        <v>108</v>
      </c>
      <c r="C25" s="42">
        <v>10127313591</v>
      </c>
      <c r="D25" s="43" t="s">
        <v>189</v>
      </c>
      <c r="E25" s="44"/>
      <c r="F25" s="45" t="s">
        <v>46</v>
      </c>
      <c r="G25" s="46" t="s">
        <v>45</v>
      </c>
      <c r="H25" s="47">
        <v>1.4872685185185185E-2</v>
      </c>
      <c r="I25" s="47">
        <f t="shared" ref="I25:I48" si="1">H25-$H$23</f>
        <v>8.1018518518516727E-5</v>
      </c>
      <c r="J25" s="49">
        <f t="shared" si="0"/>
        <v>21.011673151750973</v>
      </c>
      <c r="K25" s="38"/>
      <c r="L25" s="42"/>
    </row>
    <row r="26" spans="1:12" s="35" customFormat="1" ht="18.600000000000001" customHeight="1">
      <c r="A26" s="42">
        <v>4</v>
      </c>
      <c r="B26" s="38">
        <v>111</v>
      </c>
      <c r="C26" s="42">
        <v>10127315110</v>
      </c>
      <c r="D26" s="43" t="s">
        <v>190</v>
      </c>
      <c r="E26" s="44"/>
      <c r="F26" s="45" t="s">
        <v>46</v>
      </c>
      <c r="G26" s="46" t="s">
        <v>45</v>
      </c>
      <c r="H26" s="47">
        <v>1.5266203703703705E-2</v>
      </c>
      <c r="I26" s="47">
        <f t="shared" si="1"/>
        <v>4.745370370370372E-4</v>
      </c>
      <c r="J26" s="49">
        <f t="shared" si="0"/>
        <v>20.470053070507959</v>
      </c>
      <c r="K26" s="38"/>
      <c r="L26" s="42"/>
    </row>
    <row r="27" spans="1:12" s="35" customFormat="1" ht="18.600000000000001" customHeight="1">
      <c r="A27" s="42">
        <v>5</v>
      </c>
      <c r="B27" s="38">
        <v>100</v>
      </c>
      <c r="C27" s="42">
        <v>10132389826</v>
      </c>
      <c r="D27" s="43" t="s">
        <v>191</v>
      </c>
      <c r="E27" s="44"/>
      <c r="F27" s="45" t="s">
        <v>46</v>
      </c>
      <c r="G27" s="46" t="s">
        <v>64</v>
      </c>
      <c r="H27" s="47">
        <v>1.5335648148148147E-2</v>
      </c>
      <c r="I27" s="47">
        <f t="shared" si="1"/>
        <v>5.4398148148147862E-4</v>
      </c>
      <c r="J27" s="49">
        <f t="shared" si="0"/>
        <v>20.377358490566039</v>
      </c>
      <c r="K27" s="38"/>
      <c r="L27" s="42"/>
    </row>
    <row r="28" spans="1:12" s="35" customFormat="1" ht="18.600000000000001" customHeight="1">
      <c r="A28" s="42">
        <v>6</v>
      </c>
      <c r="B28" s="38">
        <v>109</v>
      </c>
      <c r="C28" s="42">
        <v>10125968022</v>
      </c>
      <c r="D28" s="43" t="s">
        <v>192</v>
      </c>
      <c r="E28" s="44"/>
      <c r="F28" s="45" t="s">
        <v>46</v>
      </c>
      <c r="G28" s="46" t="s">
        <v>62</v>
      </c>
      <c r="H28" s="47">
        <v>1.5509259259259257E-2</v>
      </c>
      <c r="I28" s="47">
        <f t="shared" si="1"/>
        <v>7.1759259259258912E-4</v>
      </c>
      <c r="J28" s="49">
        <f t="shared" si="0"/>
        <v>20.149253731343286</v>
      </c>
      <c r="K28" s="38"/>
      <c r="L28" s="42"/>
    </row>
    <row r="29" spans="1:12" s="35" customFormat="1" ht="18.600000000000001" customHeight="1">
      <c r="A29" s="42">
        <v>7</v>
      </c>
      <c r="B29" s="38">
        <v>103</v>
      </c>
      <c r="C29" s="42">
        <v>10128814869</v>
      </c>
      <c r="D29" s="43" t="s">
        <v>193</v>
      </c>
      <c r="E29" s="44"/>
      <c r="F29" s="45" t="s">
        <v>48</v>
      </c>
      <c r="G29" s="46" t="s">
        <v>22</v>
      </c>
      <c r="H29" s="47">
        <v>1.5763888888888886E-2</v>
      </c>
      <c r="I29" s="47">
        <f t="shared" si="1"/>
        <v>9.7222222222221807E-4</v>
      </c>
      <c r="J29" s="49">
        <f t="shared" si="0"/>
        <v>19.823788546255507</v>
      </c>
      <c r="K29" s="38"/>
      <c r="L29" s="42"/>
    </row>
    <row r="30" spans="1:12" s="35" customFormat="1" ht="18.600000000000001" customHeight="1">
      <c r="A30" s="42">
        <v>8</v>
      </c>
      <c r="B30" s="38">
        <v>112</v>
      </c>
      <c r="C30" s="42">
        <v>10133583532</v>
      </c>
      <c r="D30" s="43" t="s">
        <v>194</v>
      </c>
      <c r="E30" s="44"/>
      <c r="F30" s="45" t="s">
        <v>46</v>
      </c>
      <c r="G30" s="46" t="s">
        <v>65</v>
      </c>
      <c r="H30" s="47">
        <v>1.59375E-2</v>
      </c>
      <c r="I30" s="47">
        <f t="shared" si="1"/>
        <v>1.145833333333332E-3</v>
      </c>
      <c r="J30" s="49">
        <f t="shared" si="0"/>
        <v>19.607843137254903</v>
      </c>
      <c r="K30" s="38"/>
      <c r="L30" s="42"/>
    </row>
    <row r="31" spans="1:12" s="35" customFormat="1" ht="18.600000000000001" customHeight="1">
      <c r="A31" s="42">
        <v>9</v>
      </c>
      <c r="B31" s="38">
        <v>106</v>
      </c>
      <c r="C31" s="42">
        <v>10127113935</v>
      </c>
      <c r="D31" s="43" t="s">
        <v>195</v>
      </c>
      <c r="E31" s="44"/>
      <c r="F31" s="45" t="s">
        <v>40</v>
      </c>
      <c r="G31" s="46" t="s">
        <v>61</v>
      </c>
      <c r="H31" s="47">
        <v>1.6041666666666666E-2</v>
      </c>
      <c r="I31" s="47">
        <f t="shared" si="1"/>
        <v>1.2499999999999976E-3</v>
      </c>
      <c r="J31" s="49">
        <f t="shared" si="0"/>
        <v>19.480519480519479</v>
      </c>
      <c r="K31" s="38"/>
      <c r="L31" s="42"/>
    </row>
    <row r="32" spans="1:12" s="35" customFormat="1" ht="18.600000000000001" customHeight="1">
      <c r="A32" s="42">
        <v>10</v>
      </c>
      <c r="B32" s="38">
        <v>107</v>
      </c>
      <c r="C32" s="42">
        <v>10128925209</v>
      </c>
      <c r="D32" s="43" t="s">
        <v>196</v>
      </c>
      <c r="E32" s="44"/>
      <c r="F32" s="45" t="s">
        <v>157</v>
      </c>
      <c r="G32" s="46" t="s">
        <v>22</v>
      </c>
      <c r="H32" s="47">
        <v>1.6145833333333335E-2</v>
      </c>
      <c r="I32" s="47">
        <f t="shared" si="1"/>
        <v>1.3541666666666667E-3</v>
      </c>
      <c r="J32" s="49">
        <f t="shared" si="0"/>
        <v>19.354838709677416</v>
      </c>
      <c r="K32" s="38"/>
      <c r="L32" s="42"/>
    </row>
    <row r="33" spans="1:12" s="35" customFormat="1" ht="18.600000000000001" customHeight="1">
      <c r="A33" s="42">
        <v>11</v>
      </c>
      <c r="B33" s="38">
        <v>137</v>
      </c>
      <c r="C33" s="42">
        <v>10140426072</v>
      </c>
      <c r="D33" s="43" t="s">
        <v>197</v>
      </c>
      <c r="E33" s="44"/>
      <c r="F33" s="45" t="s">
        <v>157</v>
      </c>
      <c r="G33" s="46" t="s">
        <v>45</v>
      </c>
      <c r="H33" s="47">
        <v>1.6342592592592593E-2</v>
      </c>
      <c r="I33" s="47">
        <f t="shared" si="1"/>
        <v>1.5509259259259243E-3</v>
      </c>
      <c r="J33" s="49">
        <f t="shared" si="0"/>
        <v>19.121813031161473</v>
      </c>
      <c r="K33" s="38"/>
      <c r="L33" s="42"/>
    </row>
    <row r="34" spans="1:12" s="35" customFormat="1" ht="18.600000000000001" customHeight="1">
      <c r="A34" s="42">
        <v>12</v>
      </c>
      <c r="B34" s="38">
        <v>105</v>
      </c>
      <c r="C34" s="42">
        <v>10128007547</v>
      </c>
      <c r="D34" s="43" t="s">
        <v>198</v>
      </c>
      <c r="E34" s="44"/>
      <c r="F34" s="45" t="s">
        <v>40</v>
      </c>
      <c r="G34" s="46" t="s">
        <v>79</v>
      </c>
      <c r="H34" s="47">
        <v>1.6435185185185188E-2</v>
      </c>
      <c r="I34" s="47">
        <f t="shared" si="1"/>
        <v>1.6435185185185198E-3</v>
      </c>
      <c r="J34" s="49">
        <f t="shared" si="0"/>
        <v>19.014084507042252</v>
      </c>
      <c r="K34" s="38"/>
      <c r="L34" s="42"/>
    </row>
    <row r="35" spans="1:12" s="35" customFormat="1" ht="18.600000000000001" customHeight="1">
      <c r="A35" s="42">
        <v>13</v>
      </c>
      <c r="B35" s="38">
        <v>113</v>
      </c>
      <c r="C35" s="42">
        <v>10129902077</v>
      </c>
      <c r="D35" s="43" t="s">
        <v>199</v>
      </c>
      <c r="E35" s="44"/>
      <c r="F35" s="45" t="s">
        <v>157</v>
      </c>
      <c r="G35" s="46" t="s">
        <v>64</v>
      </c>
      <c r="H35" s="47">
        <v>1.6527777777777777E-2</v>
      </c>
      <c r="I35" s="47">
        <f t="shared" si="1"/>
        <v>1.7361111111111084E-3</v>
      </c>
      <c r="J35" s="49">
        <f t="shared" si="0"/>
        <v>18.907563025210088</v>
      </c>
      <c r="K35" s="38"/>
      <c r="L35" s="42"/>
    </row>
    <row r="36" spans="1:12" s="35" customFormat="1" ht="18.600000000000001" customHeight="1">
      <c r="A36" s="42">
        <v>14</v>
      </c>
      <c r="B36" s="38">
        <v>119</v>
      </c>
      <c r="C36" s="42">
        <v>10119946746</v>
      </c>
      <c r="D36" s="43" t="s">
        <v>200</v>
      </c>
      <c r="E36" s="44"/>
      <c r="F36" s="45" t="s">
        <v>40</v>
      </c>
      <c r="G36" s="46" t="s">
        <v>61</v>
      </c>
      <c r="H36" s="47">
        <v>1.6585648148148148E-2</v>
      </c>
      <c r="I36" s="47">
        <f t="shared" si="1"/>
        <v>1.7939814814814797E-3</v>
      </c>
      <c r="J36" s="49">
        <f t="shared" si="0"/>
        <v>18.84159106769016</v>
      </c>
      <c r="K36" s="38"/>
      <c r="L36" s="42"/>
    </row>
    <row r="37" spans="1:12" s="35" customFormat="1" ht="18.600000000000001" customHeight="1">
      <c r="A37" s="42">
        <v>15</v>
      </c>
      <c r="B37" s="38">
        <v>133</v>
      </c>
      <c r="C37" s="42">
        <v>10127312884</v>
      </c>
      <c r="D37" s="43" t="s">
        <v>201</v>
      </c>
      <c r="E37" s="44"/>
      <c r="F37" s="45" t="s">
        <v>48</v>
      </c>
      <c r="G37" s="46" t="s">
        <v>45</v>
      </c>
      <c r="H37" s="47">
        <v>1.6597222222222222E-2</v>
      </c>
      <c r="I37" s="47">
        <f t="shared" si="1"/>
        <v>1.8055555555555533E-3</v>
      </c>
      <c r="J37" s="49">
        <f t="shared" si="0"/>
        <v>18.82845188284519</v>
      </c>
      <c r="K37" s="38"/>
      <c r="L37" s="42"/>
    </row>
    <row r="38" spans="1:12" s="35" customFormat="1" ht="18.600000000000001" customHeight="1">
      <c r="A38" s="42">
        <v>16</v>
      </c>
      <c r="B38" s="38">
        <v>126</v>
      </c>
      <c r="C38" s="42">
        <v>10127858209</v>
      </c>
      <c r="D38" s="43" t="s">
        <v>202</v>
      </c>
      <c r="E38" s="44"/>
      <c r="F38" s="45" t="s">
        <v>157</v>
      </c>
      <c r="G38" s="46" t="s">
        <v>65</v>
      </c>
      <c r="H38" s="47">
        <v>1.6828703703703703E-2</v>
      </c>
      <c r="I38" s="47">
        <f t="shared" si="1"/>
        <v>2.0370370370370351E-3</v>
      </c>
      <c r="J38" s="49">
        <f t="shared" si="0"/>
        <v>18.569463548830814</v>
      </c>
      <c r="K38" s="38"/>
      <c r="L38" s="42"/>
    </row>
    <row r="39" spans="1:12" s="35" customFormat="1" ht="18.600000000000001" customHeight="1">
      <c r="A39" s="42">
        <v>17</v>
      </c>
      <c r="B39" s="38">
        <v>116</v>
      </c>
      <c r="C39" s="42">
        <v>10137539819</v>
      </c>
      <c r="D39" s="43" t="s">
        <v>203</v>
      </c>
      <c r="E39" s="44"/>
      <c r="F39" s="45" t="s">
        <v>48</v>
      </c>
      <c r="G39" s="46" t="s">
        <v>35</v>
      </c>
      <c r="H39" s="47">
        <v>1.6840277777777777E-2</v>
      </c>
      <c r="I39" s="47">
        <f t="shared" si="1"/>
        <v>2.0486111111111087E-3</v>
      </c>
      <c r="J39" s="49">
        <f t="shared" si="0"/>
        <v>18.556701030927833</v>
      </c>
      <c r="K39" s="38"/>
      <c r="L39" s="42"/>
    </row>
    <row r="40" spans="1:12" s="35" customFormat="1" ht="18.600000000000001" customHeight="1">
      <c r="A40" s="42">
        <v>18</v>
      </c>
      <c r="B40" s="38">
        <v>123</v>
      </c>
      <c r="C40" s="42">
        <v>10130175802</v>
      </c>
      <c r="D40" s="43" t="s">
        <v>204</v>
      </c>
      <c r="E40" s="44"/>
      <c r="F40" s="45" t="s">
        <v>40</v>
      </c>
      <c r="G40" s="46" t="s">
        <v>79</v>
      </c>
      <c r="H40" s="47">
        <v>1.7048611111111112E-2</v>
      </c>
      <c r="I40" s="47">
        <f t="shared" si="1"/>
        <v>2.2569444444444434E-3</v>
      </c>
      <c r="J40" s="49">
        <f t="shared" si="0"/>
        <v>18.329938900203665</v>
      </c>
      <c r="K40" s="38"/>
      <c r="L40" s="42"/>
    </row>
    <row r="41" spans="1:12" s="35" customFormat="1" ht="18.600000000000001" customHeight="1">
      <c r="A41" s="42">
        <v>19</v>
      </c>
      <c r="B41" s="38">
        <v>104</v>
      </c>
      <c r="C41" s="42">
        <v>10131106089</v>
      </c>
      <c r="D41" s="43" t="s">
        <v>205</v>
      </c>
      <c r="E41" s="44"/>
      <c r="F41" s="45" t="s">
        <v>40</v>
      </c>
      <c r="G41" s="46" t="s">
        <v>34</v>
      </c>
      <c r="H41" s="47">
        <v>1.7106481481481483E-2</v>
      </c>
      <c r="I41" s="47">
        <f t="shared" si="1"/>
        <v>2.3148148148148147E-3</v>
      </c>
      <c r="J41" s="49">
        <f t="shared" si="0"/>
        <v>18.267929634641408</v>
      </c>
      <c r="K41" s="38"/>
      <c r="L41" s="42"/>
    </row>
    <row r="42" spans="1:12" s="35" customFormat="1" ht="18.600000000000001" customHeight="1">
      <c r="A42" s="42">
        <v>20</v>
      </c>
      <c r="B42" s="38">
        <v>134</v>
      </c>
      <c r="C42" s="42">
        <v>10127116561</v>
      </c>
      <c r="D42" s="43" t="s">
        <v>206</v>
      </c>
      <c r="E42" s="44"/>
      <c r="F42" s="45" t="s">
        <v>40</v>
      </c>
      <c r="G42" s="46" t="s">
        <v>61</v>
      </c>
      <c r="H42" s="47">
        <v>1.7106481481481483E-2</v>
      </c>
      <c r="I42" s="47">
        <f t="shared" si="1"/>
        <v>2.3148148148148147E-3</v>
      </c>
      <c r="J42" s="49">
        <f t="shared" si="0"/>
        <v>18.267929634641408</v>
      </c>
      <c r="K42" s="38"/>
      <c r="L42" s="42"/>
    </row>
    <row r="43" spans="1:12" s="35" customFormat="1" ht="18.600000000000001" customHeight="1">
      <c r="A43" s="42">
        <v>21</v>
      </c>
      <c r="B43" s="38">
        <v>136</v>
      </c>
      <c r="C43" s="42">
        <v>10140040601</v>
      </c>
      <c r="D43" s="43" t="s">
        <v>207</v>
      </c>
      <c r="E43" s="44"/>
      <c r="F43" s="45" t="s">
        <v>46</v>
      </c>
      <c r="G43" s="46" t="s">
        <v>61</v>
      </c>
      <c r="H43" s="47">
        <v>1.7361111111111112E-2</v>
      </c>
      <c r="I43" s="47">
        <f t="shared" si="1"/>
        <v>2.5694444444444436E-3</v>
      </c>
      <c r="J43" s="49">
        <f t="shared" si="0"/>
        <v>18</v>
      </c>
      <c r="K43" s="38"/>
      <c r="L43" s="42"/>
    </row>
    <row r="44" spans="1:12" s="35" customFormat="1" ht="18.600000000000001" customHeight="1">
      <c r="A44" s="42">
        <v>22</v>
      </c>
      <c r="B44" s="38">
        <v>115</v>
      </c>
      <c r="C44" s="42">
        <v>10136031366</v>
      </c>
      <c r="D44" s="43" t="s">
        <v>208</v>
      </c>
      <c r="E44" s="44"/>
      <c r="F44" s="45" t="s">
        <v>46</v>
      </c>
      <c r="G44" s="46" t="s">
        <v>35</v>
      </c>
      <c r="H44" s="47">
        <v>1.7384259259259262E-2</v>
      </c>
      <c r="I44" s="47">
        <f t="shared" si="1"/>
        <v>2.5925925925925943E-3</v>
      </c>
      <c r="J44" s="49">
        <f t="shared" si="0"/>
        <v>17.976031957390145</v>
      </c>
      <c r="K44" s="38"/>
      <c r="L44" s="42"/>
    </row>
    <row r="45" spans="1:12" s="35" customFormat="1" ht="18.600000000000001" customHeight="1">
      <c r="A45" s="42">
        <v>23</v>
      </c>
      <c r="B45" s="38">
        <v>117</v>
      </c>
      <c r="C45" s="42">
        <v>10125506765</v>
      </c>
      <c r="D45" s="43" t="s">
        <v>209</v>
      </c>
      <c r="E45" s="44"/>
      <c r="F45" s="45" t="s">
        <v>157</v>
      </c>
      <c r="G45" s="46" t="s">
        <v>22</v>
      </c>
      <c r="H45" s="47">
        <v>1.7476851851851851E-2</v>
      </c>
      <c r="I45" s="47">
        <f t="shared" si="1"/>
        <v>2.6851851851851828E-3</v>
      </c>
      <c r="J45" s="49">
        <f t="shared" si="0"/>
        <v>17.880794701986758</v>
      </c>
      <c r="K45" s="38"/>
      <c r="L45" s="42"/>
    </row>
    <row r="46" spans="1:12" s="35" customFormat="1" ht="18.600000000000001" customHeight="1">
      <c r="A46" s="42">
        <v>24</v>
      </c>
      <c r="B46" s="38">
        <v>145</v>
      </c>
      <c r="C46" s="42">
        <v>10141289776</v>
      </c>
      <c r="D46" s="43" t="s">
        <v>210</v>
      </c>
      <c r="E46" s="44"/>
      <c r="F46" s="45" t="s">
        <v>48</v>
      </c>
      <c r="G46" s="46" t="s">
        <v>77</v>
      </c>
      <c r="H46" s="47">
        <v>1.7534722222222222E-2</v>
      </c>
      <c r="I46" s="47">
        <f t="shared" si="1"/>
        <v>2.7430555555555541E-3</v>
      </c>
      <c r="J46" s="49">
        <f t="shared" si="0"/>
        <v>17.821782178217823</v>
      </c>
      <c r="K46" s="38"/>
      <c r="L46" s="42"/>
    </row>
    <row r="47" spans="1:12" s="35" customFormat="1" ht="18.600000000000001" customHeight="1">
      <c r="A47" s="42">
        <v>25</v>
      </c>
      <c r="B47" s="38">
        <v>121</v>
      </c>
      <c r="C47" s="42">
        <v>10128532660</v>
      </c>
      <c r="D47" s="43" t="s">
        <v>211</v>
      </c>
      <c r="E47" s="44"/>
      <c r="F47" s="45" t="s">
        <v>48</v>
      </c>
      <c r="G47" s="46" t="s">
        <v>61</v>
      </c>
      <c r="H47" s="47">
        <v>1.7604166666666667E-2</v>
      </c>
      <c r="I47" s="47">
        <f t="shared" si="1"/>
        <v>2.812499999999999E-3</v>
      </c>
      <c r="J47" s="49">
        <f t="shared" si="0"/>
        <v>17.751479289940828</v>
      </c>
      <c r="K47" s="38"/>
      <c r="L47" s="42"/>
    </row>
    <row r="48" spans="1:12" s="35" customFormat="1" ht="18.600000000000001" customHeight="1">
      <c r="A48" s="42">
        <v>26</v>
      </c>
      <c r="B48" s="38">
        <v>120</v>
      </c>
      <c r="C48" s="42">
        <v>10129966745</v>
      </c>
      <c r="D48" s="43" t="s">
        <v>212</v>
      </c>
      <c r="E48" s="44"/>
      <c r="F48" s="45" t="s">
        <v>40</v>
      </c>
      <c r="G48" s="46" t="s">
        <v>64</v>
      </c>
      <c r="H48" s="47">
        <v>1.7824074074074076E-2</v>
      </c>
      <c r="I48" s="47">
        <f t="shared" si="1"/>
        <v>3.0324074074074073E-3</v>
      </c>
      <c r="J48" s="49">
        <f t="shared" si="0"/>
        <v>17.532467532467532</v>
      </c>
      <c r="K48" s="38"/>
      <c r="L48" s="42"/>
    </row>
    <row r="49" spans="1:12" s="35" customFormat="1" ht="18.600000000000001" customHeight="1">
      <c r="A49" s="42">
        <v>27</v>
      </c>
      <c r="B49" s="38">
        <v>128</v>
      </c>
      <c r="C49" s="42">
        <v>10137453731</v>
      </c>
      <c r="D49" s="43" t="s">
        <v>213</v>
      </c>
      <c r="E49" s="44"/>
      <c r="F49" s="45" t="s">
        <v>40</v>
      </c>
      <c r="G49" s="46" t="s">
        <v>79</v>
      </c>
      <c r="H49" s="47"/>
      <c r="I49" s="47"/>
      <c r="J49" s="49"/>
      <c r="K49" s="38"/>
      <c r="L49" s="42" t="s">
        <v>74</v>
      </c>
    </row>
    <row r="50" spans="1:12" s="35" customFormat="1" ht="18.600000000000001" customHeight="1">
      <c r="A50" s="42">
        <v>28</v>
      </c>
      <c r="B50" s="38">
        <v>110</v>
      </c>
      <c r="C50" s="42">
        <v>10129071416</v>
      </c>
      <c r="D50" s="43" t="s">
        <v>214</v>
      </c>
      <c r="E50" s="44"/>
      <c r="F50" s="45" t="s">
        <v>40</v>
      </c>
      <c r="G50" s="46" t="s">
        <v>22</v>
      </c>
      <c r="H50" s="47"/>
      <c r="I50" s="47"/>
      <c r="J50" s="49"/>
      <c r="K50" s="38"/>
      <c r="L50" s="42" t="s">
        <v>74</v>
      </c>
    </row>
    <row r="51" spans="1:12" s="35" customFormat="1" ht="18.600000000000001" customHeight="1">
      <c r="A51" s="42">
        <v>29</v>
      </c>
      <c r="B51" s="38">
        <v>130</v>
      </c>
      <c r="C51" s="42">
        <v>10140426173</v>
      </c>
      <c r="D51" s="43" t="s">
        <v>215</v>
      </c>
      <c r="E51" s="44"/>
      <c r="F51" s="45" t="s">
        <v>157</v>
      </c>
      <c r="G51" s="46" t="s">
        <v>45</v>
      </c>
      <c r="H51" s="47"/>
      <c r="I51" s="47"/>
      <c r="J51" s="49"/>
      <c r="K51" s="38"/>
      <c r="L51" s="42" t="s">
        <v>67</v>
      </c>
    </row>
    <row r="52" spans="1:12" s="35" customFormat="1" ht="18.600000000000001" customHeight="1">
      <c r="A52" s="42">
        <v>30</v>
      </c>
      <c r="B52" s="38">
        <v>132</v>
      </c>
      <c r="C52" s="42">
        <v>10139226609</v>
      </c>
      <c r="D52" s="43" t="s">
        <v>216</v>
      </c>
      <c r="E52" s="44"/>
      <c r="F52" s="45" t="s">
        <v>40</v>
      </c>
      <c r="G52" s="46" t="s">
        <v>61</v>
      </c>
      <c r="H52" s="47"/>
      <c r="I52" s="47"/>
      <c r="J52" s="49"/>
      <c r="K52" s="38"/>
      <c r="L52" s="42" t="s">
        <v>67</v>
      </c>
    </row>
    <row r="53" spans="1:12" s="35" customFormat="1" ht="18.600000000000001" customHeight="1">
      <c r="A53" s="42">
        <v>31</v>
      </c>
      <c r="B53" s="38">
        <v>114</v>
      </c>
      <c r="C53" s="42">
        <v>10130949172</v>
      </c>
      <c r="D53" s="43" t="s">
        <v>217</v>
      </c>
      <c r="E53" s="44"/>
      <c r="F53" s="45" t="s">
        <v>157</v>
      </c>
      <c r="G53" s="46" t="s">
        <v>22</v>
      </c>
      <c r="H53" s="47"/>
      <c r="I53" s="47"/>
      <c r="J53" s="49"/>
      <c r="K53" s="38"/>
      <c r="L53" s="42" t="s">
        <v>67</v>
      </c>
    </row>
    <row r="54" spans="1:12" s="35" customFormat="1" ht="18.600000000000001" customHeight="1">
      <c r="A54" s="42">
        <v>32</v>
      </c>
      <c r="B54" s="38">
        <v>118</v>
      </c>
      <c r="C54" s="42">
        <v>10136449072</v>
      </c>
      <c r="D54" s="43" t="s">
        <v>218</v>
      </c>
      <c r="E54" s="44"/>
      <c r="F54" s="45" t="s">
        <v>46</v>
      </c>
      <c r="G54" s="46" t="s">
        <v>50</v>
      </c>
      <c r="H54" s="47"/>
      <c r="I54" s="47"/>
      <c r="J54" s="49"/>
      <c r="K54" s="38"/>
      <c r="L54" s="42" t="s">
        <v>67</v>
      </c>
    </row>
    <row r="55" spans="1:12" s="35" customFormat="1" ht="18.600000000000001" customHeight="1">
      <c r="A55" s="42">
        <v>33</v>
      </c>
      <c r="B55" s="38">
        <v>125</v>
      </c>
      <c r="C55" s="42">
        <v>10140000585</v>
      </c>
      <c r="D55" s="43" t="s">
        <v>219</v>
      </c>
      <c r="E55" s="44"/>
      <c r="F55" s="45" t="s">
        <v>46</v>
      </c>
      <c r="G55" s="46" t="s">
        <v>61</v>
      </c>
      <c r="H55" s="47"/>
      <c r="I55" s="47"/>
      <c r="J55" s="49"/>
      <c r="K55" s="38"/>
      <c r="L55" s="42" t="s">
        <v>67</v>
      </c>
    </row>
    <row r="56" spans="1:12" s="35" customFormat="1" ht="18.600000000000001" customHeight="1">
      <c r="A56" s="42">
        <v>34</v>
      </c>
      <c r="B56" s="38">
        <v>129</v>
      </c>
      <c r="C56" s="42">
        <v>10139701000</v>
      </c>
      <c r="D56" s="43" t="s">
        <v>220</v>
      </c>
      <c r="E56" s="44"/>
      <c r="F56" s="45" t="s">
        <v>46</v>
      </c>
      <c r="G56" s="46" t="s">
        <v>61</v>
      </c>
      <c r="H56" s="47"/>
      <c r="I56" s="47"/>
      <c r="J56" s="49"/>
      <c r="K56" s="38"/>
      <c r="L56" s="42" t="s">
        <v>67</v>
      </c>
    </row>
    <row r="57" spans="1:12" s="35" customFormat="1" ht="18.600000000000001" customHeight="1">
      <c r="A57" s="42">
        <v>35</v>
      </c>
      <c r="B57" s="38">
        <v>144</v>
      </c>
      <c r="C57" s="42">
        <v>10127319554</v>
      </c>
      <c r="D57" s="43" t="s">
        <v>221</v>
      </c>
      <c r="E57" s="44"/>
      <c r="F57" s="45" t="s">
        <v>157</v>
      </c>
      <c r="G57" s="46" t="s">
        <v>78</v>
      </c>
      <c r="H57" s="47"/>
      <c r="I57" s="47"/>
      <c r="J57" s="49"/>
      <c r="K57" s="38"/>
      <c r="L57" s="42" t="s">
        <v>67</v>
      </c>
    </row>
    <row r="58" spans="1:12" s="35" customFormat="1" ht="18.600000000000001" customHeight="1">
      <c r="A58" s="42">
        <v>36</v>
      </c>
      <c r="B58" s="38">
        <v>143</v>
      </c>
      <c r="C58" s="42">
        <v>10127392710</v>
      </c>
      <c r="D58" s="43" t="s">
        <v>222</v>
      </c>
      <c r="E58" s="44"/>
      <c r="F58" s="45" t="s">
        <v>157</v>
      </c>
      <c r="G58" s="46" t="s">
        <v>78</v>
      </c>
      <c r="H58" s="47"/>
      <c r="I58" s="47"/>
      <c r="J58" s="49"/>
      <c r="K58" s="38"/>
      <c r="L58" s="42" t="s">
        <v>67</v>
      </c>
    </row>
    <row r="59" spans="1:12" s="35" customFormat="1" ht="18.600000000000001" customHeight="1">
      <c r="A59" s="42">
        <v>37</v>
      </c>
      <c r="B59" s="38">
        <v>124</v>
      </c>
      <c r="C59" s="42">
        <v>10138725643</v>
      </c>
      <c r="D59" s="43" t="s">
        <v>223</v>
      </c>
      <c r="E59" s="44"/>
      <c r="F59" s="45" t="s">
        <v>157</v>
      </c>
      <c r="G59" s="46" t="s">
        <v>45</v>
      </c>
      <c r="H59" s="50"/>
      <c r="I59" s="47"/>
      <c r="J59" s="49"/>
      <c r="K59" s="38"/>
      <c r="L59" s="42" t="s">
        <v>68</v>
      </c>
    </row>
    <row r="60" spans="1:12" s="35" customFormat="1" ht="18.600000000000001" customHeight="1">
      <c r="A60" s="42">
        <v>38</v>
      </c>
      <c r="B60" s="38">
        <v>135</v>
      </c>
      <c r="C60" s="42">
        <v>10140568138</v>
      </c>
      <c r="D60" s="43" t="s">
        <v>224</v>
      </c>
      <c r="E60" s="44"/>
      <c r="F60" s="45" t="s">
        <v>46</v>
      </c>
      <c r="G60" s="46" t="s">
        <v>61</v>
      </c>
      <c r="H60" s="50"/>
      <c r="I60" s="47"/>
      <c r="J60" s="49"/>
      <c r="K60" s="38"/>
      <c r="L60" s="42" t="s">
        <v>68</v>
      </c>
    </row>
    <row r="61" spans="1:12" s="35" customFormat="1" ht="18.600000000000001" customHeight="1">
      <c r="A61" s="42">
        <v>39</v>
      </c>
      <c r="B61" s="38">
        <v>131</v>
      </c>
      <c r="C61" s="42">
        <v>10139408885</v>
      </c>
      <c r="D61" s="43" t="s">
        <v>225</v>
      </c>
      <c r="E61" s="44"/>
      <c r="F61" s="45" t="s">
        <v>46</v>
      </c>
      <c r="G61" s="46" t="s">
        <v>61</v>
      </c>
      <c r="H61" s="50"/>
      <c r="I61" s="47"/>
      <c r="J61" s="49"/>
      <c r="K61" s="38"/>
      <c r="L61" s="42" t="s">
        <v>68</v>
      </c>
    </row>
    <row r="62" spans="1:12" s="35" customFormat="1" ht="18.600000000000001" customHeight="1">
      <c r="A62" s="42">
        <v>40</v>
      </c>
      <c r="B62" s="38">
        <v>142</v>
      </c>
      <c r="C62" s="42">
        <v>10141000800</v>
      </c>
      <c r="D62" s="43" t="s">
        <v>226</v>
      </c>
      <c r="E62" s="44"/>
      <c r="F62" s="45" t="s">
        <v>157</v>
      </c>
      <c r="G62" s="46" t="s">
        <v>64</v>
      </c>
      <c r="H62" s="50"/>
      <c r="I62" s="47"/>
      <c r="J62" s="49"/>
      <c r="K62" s="38"/>
      <c r="L62" s="42" t="s">
        <v>68</v>
      </c>
    </row>
    <row r="63" spans="1:12" s="35" customFormat="1" ht="18.600000000000001" customHeight="1">
      <c r="A63" s="42">
        <v>41</v>
      </c>
      <c r="B63" s="38">
        <v>127</v>
      </c>
      <c r="C63" s="42">
        <v>10140000686</v>
      </c>
      <c r="D63" s="43" t="s">
        <v>227</v>
      </c>
      <c r="E63" s="44"/>
      <c r="F63" s="45" t="s">
        <v>46</v>
      </c>
      <c r="G63" s="46" t="s">
        <v>61</v>
      </c>
      <c r="H63" s="50"/>
      <c r="I63" s="47"/>
      <c r="J63" s="49"/>
      <c r="K63" s="38"/>
      <c r="L63" s="42" t="s">
        <v>68</v>
      </c>
    </row>
    <row r="64" spans="1:12" s="35" customFormat="1" ht="18.600000000000001" customHeight="1">
      <c r="A64" s="42">
        <v>42</v>
      </c>
      <c r="B64" s="38">
        <v>139</v>
      </c>
      <c r="C64" s="42">
        <v>10124276279</v>
      </c>
      <c r="D64" s="43" t="s">
        <v>228</v>
      </c>
      <c r="E64" s="44"/>
      <c r="F64" s="45" t="s">
        <v>157</v>
      </c>
      <c r="G64" s="46" t="s">
        <v>22</v>
      </c>
      <c r="H64" s="50"/>
      <c r="I64" s="47"/>
      <c r="J64" s="49"/>
      <c r="K64" s="38"/>
      <c r="L64" s="42" t="s">
        <v>68</v>
      </c>
    </row>
    <row r="65" spans="1:12" s="35" customFormat="1" ht="18.600000000000001" customHeight="1">
      <c r="A65" s="42">
        <v>43</v>
      </c>
      <c r="B65" s="38">
        <v>141</v>
      </c>
      <c r="C65" s="42">
        <v>10127318847</v>
      </c>
      <c r="D65" s="43" t="s">
        <v>229</v>
      </c>
      <c r="E65" s="44"/>
      <c r="F65" s="45" t="s">
        <v>157</v>
      </c>
      <c r="G65" s="46" t="s">
        <v>78</v>
      </c>
      <c r="H65" s="50"/>
      <c r="I65" s="47"/>
      <c r="J65" s="49"/>
      <c r="K65" s="38"/>
      <c r="L65" s="42" t="s">
        <v>68</v>
      </c>
    </row>
    <row r="66" spans="1:12" s="35" customFormat="1" ht="18.600000000000001" customHeight="1">
      <c r="A66" s="42">
        <v>44</v>
      </c>
      <c r="B66" s="38">
        <v>122</v>
      </c>
      <c r="C66" s="42">
        <v>10129071719</v>
      </c>
      <c r="D66" s="43" t="s">
        <v>230</v>
      </c>
      <c r="E66" s="44"/>
      <c r="F66" s="45" t="s">
        <v>157</v>
      </c>
      <c r="G66" s="46" t="s">
        <v>49</v>
      </c>
      <c r="H66" s="50"/>
      <c r="I66" s="47"/>
      <c r="J66" s="49"/>
      <c r="K66" s="38"/>
      <c r="L66" s="42" t="s">
        <v>68</v>
      </c>
    </row>
    <row r="67" spans="1:12" s="35" customFormat="1" ht="18.600000000000001" customHeight="1">
      <c r="A67" s="42">
        <v>45</v>
      </c>
      <c r="B67" s="38">
        <v>140</v>
      </c>
      <c r="C67" s="42">
        <v>10123860900</v>
      </c>
      <c r="D67" s="43" t="s">
        <v>231</v>
      </c>
      <c r="E67" s="44"/>
      <c r="F67" s="45" t="s">
        <v>46</v>
      </c>
      <c r="G67" s="46" t="s">
        <v>50</v>
      </c>
      <c r="H67" s="50"/>
      <c r="I67" s="47"/>
      <c r="J67" s="49"/>
      <c r="K67" s="38"/>
      <c r="L67" s="42" t="s">
        <v>68</v>
      </c>
    </row>
    <row r="68" spans="1:12" s="35" customFormat="1" ht="18.600000000000001" customHeight="1">
      <c r="A68" s="42">
        <v>46</v>
      </c>
      <c r="B68" s="38">
        <v>138</v>
      </c>
      <c r="C68" s="42">
        <v>10130334941</v>
      </c>
      <c r="D68" s="43" t="s">
        <v>232</v>
      </c>
      <c r="E68" s="44"/>
      <c r="F68" s="45" t="s">
        <v>157</v>
      </c>
      <c r="G68" s="46" t="s">
        <v>22</v>
      </c>
      <c r="H68" s="50"/>
      <c r="I68" s="47"/>
      <c r="J68" s="49"/>
      <c r="K68" s="38"/>
      <c r="L68" s="42" t="s">
        <v>68</v>
      </c>
    </row>
    <row r="69" spans="1:12" s="33" customFormat="1" ht="12.6" customHeight="1">
      <c r="A69" s="26"/>
      <c r="B69" s="27"/>
      <c r="C69" s="26"/>
      <c r="D69" s="28"/>
      <c r="E69" s="29"/>
      <c r="F69" s="30"/>
      <c r="G69" s="31"/>
      <c r="H69" s="32"/>
      <c r="I69" s="32"/>
      <c r="J69" s="34"/>
      <c r="K69" s="27"/>
      <c r="L69" s="26"/>
    </row>
    <row r="70" spans="1:12" ht="14.4">
      <c r="A70" s="55" t="s">
        <v>55</v>
      </c>
      <c r="B70" s="55"/>
      <c r="C70" s="55"/>
      <c r="D70" s="55"/>
      <c r="E70" s="55"/>
      <c r="F70" s="55"/>
      <c r="G70" s="55" t="s">
        <v>4</v>
      </c>
      <c r="H70" s="55"/>
      <c r="I70" s="55"/>
      <c r="J70" s="55"/>
      <c r="K70" s="55"/>
      <c r="L70" s="55"/>
    </row>
    <row r="71" spans="1:12" s="35" customFormat="1">
      <c r="C71" s="36"/>
      <c r="G71" s="37" t="s">
        <v>30</v>
      </c>
      <c r="H71" s="38">
        <v>13</v>
      </c>
      <c r="J71" s="39"/>
      <c r="K71" s="39" t="s">
        <v>28</v>
      </c>
      <c r="L71" s="37">
        <f>COUNTIF(F23:F68,"ЗМС")</f>
        <v>0</v>
      </c>
    </row>
    <row r="72" spans="1:12" s="35" customFormat="1">
      <c r="C72" s="40"/>
      <c r="G72" s="36" t="s">
        <v>23</v>
      </c>
      <c r="H72" s="38">
        <f>H73+H77</f>
        <v>46</v>
      </c>
      <c r="I72" s="41"/>
      <c r="J72" s="39"/>
      <c r="K72" s="39" t="s">
        <v>17</v>
      </c>
      <c r="L72" s="37">
        <f>COUNTIF(F23:F68,"МСМК")</f>
        <v>0</v>
      </c>
    </row>
    <row r="73" spans="1:12" s="35" customFormat="1">
      <c r="C73" s="37"/>
      <c r="G73" s="36" t="s">
        <v>24</v>
      </c>
      <c r="H73" s="38">
        <f>H74+H75+H76</f>
        <v>46</v>
      </c>
      <c r="I73" s="41"/>
      <c r="J73" s="39"/>
      <c r="K73" s="39" t="s">
        <v>20</v>
      </c>
      <c r="L73" s="37">
        <f>COUNTIF(F23:F68,"МС")</f>
        <v>0</v>
      </c>
    </row>
    <row r="74" spans="1:12" s="35" customFormat="1">
      <c r="C74" s="37"/>
      <c r="G74" s="36" t="s">
        <v>25</v>
      </c>
      <c r="H74" s="38">
        <f>COUNT(A23:A68)</f>
        <v>46</v>
      </c>
      <c r="I74" s="41"/>
      <c r="J74" s="39"/>
      <c r="K74" s="39" t="s">
        <v>29</v>
      </c>
      <c r="L74" s="37">
        <f>COUNTIF(F23:F68,"КМС")</f>
        <v>0</v>
      </c>
    </row>
    <row r="75" spans="1:12" s="35" customFormat="1">
      <c r="C75" s="37"/>
      <c r="G75" s="36" t="s">
        <v>26</v>
      </c>
      <c r="H75" s="38">
        <f>COUNTIF(A23:A68,"НФ")</f>
        <v>0</v>
      </c>
      <c r="I75" s="41"/>
      <c r="J75" s="39"/>
      <c r="K75" s="39" t="s">
        <v>40</v>
      </c>
      <c r="L75" s="37">
        <f>COUNTIF(F23:F68,"1 СР")</f>
        <v>12</v>
      </c>
    </row>
    <row r="76" spans="1:12" s="35" customFormat="1">
      <c r="G76" s="36" t="s">
        <v>31</v>
      </c>
      <c r="H76" s="38">
        <f>COUNTIF(A23:A68,"ДСКВ")</f>
        <v>0</v>
      </c>
      <c r="I76" s="41"/>
      <c r="J76" s="39"/>
      <c r="K76" s="39" t="s">
        <v>46</v>
      </c>
      <c r="L76" s="37">
        <f>COUNTIF(F23:F68,"2 СР")</f>
        <v>14</v>
      </c>
    </row>
    <row r="77" spans="1:12" s="35" customFormat="1">
      <c r="G77" s="36" t="s">
        <v>27</v>
      </c>
      <c r="H77" s="38">
        <f>COUNTIF(A23:A68,"НС")</f>
        <v>0</v>
      </c>
      <c r="I77" s="41"/>
      <c r="J77" s="39"/>
      <c r="K77" s="39" t="s">
        <v>48</v>
      </c>
      <c r="L77" s="37">
        <f>COUNTIF(F23:F68,"3 СР")</f>
        <v>5</v>
      </c>
    </row>
    <row r="78" spans="1:12" ht="9.75" customHeight="1"/>
    <row r="79" spans="1:12" ht="15.6">
      <c r="A79" s="58" t="s">
        <v>47</v>
      </c>
      <c r="B79" s="58"/>
      <c r="C79" s="58"/>
      <c r="D79" s="58"/>
      <c r="E79" s="58" t="s">
        <v>9</v>
      </c>
      <c r="F79" s="58"/>
      <c r="G79" s="58"/>
      <c r="H79" s="58"/>
      <c r="I79" s="58" t="s">
        <v>3</v>
      </c>
      <c r="J79" s="58"/>
      <c r="K79" s="58"/>
      <c r="L79" s="58"/>
    </row>
    <row r="80" spans="1:1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</row>
    <row r="81" spans="1:12">
      <c r="A81" s="52"/>
      <c r="D81" s="52"/>
      <c r="E81" s="52"/>
      <c r="F81" s="52"/>
      <c r="G81" s="52"/>
      <c r="H81" s="52"/>
      <c r="I81" s="52"/>
      <c r="J81" s="52"/>
      <c r="K81" s="52"/>
      <c r="L81" s="52"/>
    </row>
    <row r="82" spans="1:12">
      <c r="A82" s="52"/>
      <c r="D82" s="52"/>
      <c r="E82" s="52"/>
      <c r="F82" s="52"/>
      <c r="G82" s="52"/>
      <c r="H82" s="52"/>
      <c r="I82" s="52"/>
      <c r="J82" s="52"/>
      <c r="K82" s="52"/>
      <c r="L82" s="52"/>
    </row>
    <row r="83" spans="1:12">
      <c r="A83" s="52"/>
      <c r="D83" s="52"/>
      <c r="E83" s="52"/>
      <c r="F83" s="52"/>
      <c r="G83" s="52"/>
      <c r="H83" s="52"/>
      <c r="I83" s="52"/>
      <c r="J83" s="52"/>
      <c r="K83" s="52"/>
      <c r="L83" s="52"/>
    </row>
    <row r="84" spans="1:1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</row>
    <row r="85" spans="1:1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</row>
    <row r="86" spans="1:12" ht="15.6">
      <c r="A86" s="56" t="str">
        <f>G19</f>
        <v xml:space="preserve">ЮДИНА Л.Н. (ВК, Забайкальский край) </v>
      </c>
      <c r="B86" s="56"/>
      <c r="C86" s="56"/>
      <c r="D86" s="56"/>
      <c r="E86" s="56" t="str">
        <f>G17</f>
        <v xml:space="preserve">БЕСЧАСТНОВ А.А. (ВК, г. Москва) </v>
      </c>
      <c r="F86" s="56"/>
      <c r="G86" s="56"/>
      <c r="H86" s="56"/>
      <c r="I86" s="56" t="str">
        <f>G18</f>
        <v>АФАНАСЬЕВА Е.А. (ВК, Свердловская область</v>
      </c>
      <c r="J86" s="56"/>
      <c r="K86" s="56"/>
      <c r="L86" s="56"/>
    </row>
  </sheetData>
  <mergeCells count="39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G21:G22"/>
    <mergeCell ref="A84:E84"/>
    <mergeCell ref="F84:L84"/>
    <mergeCell ref="H21:H22"/>
    <mergeCell ref="I21:I22"/>
    <mergeCell ref="J21:J22"/>
    <mergeCell ref="K21:K22"/>
    <mergeCell ref="L21:L22"/>
    <mergeCell ref="A70:F70"/>
    <mergeCell ref="G70:L70"/>
    <mergeCell ref="A79:D79"/>
    <mergeCell ref="E79:H79"/>
    <mergeCell ref="I79:L79"/>
    <mergeCell ref="A80:E80"/>
    <mergeCell ref="F80:L80"/>
    <mergeCell ref="A85:E85"/>
    <mergeCell ref="F85:L85"/>
    <mergeCell ref="A86:D86"/>
    <mergeCell ref="E86:H86"/>
    <mergeCell ref="I86:L86"/>
  </mergeCells>
  <conditionalFormatting sqref="B87:B1048576 B76:B85 B1 B7 B9:B11 B13:B22 B70">
    <cfRule type="duplicateValues" dxfId="35" priority="6"/>
  </conditionalFormatting>
  <conditionalFormatting sqref="B2">
    <cfRule type="duplicateValues" dxfId="34" priority="5"/>
  </conditionalFormatting>
  <conditionalFormatting sqref="B3">
    <cfRule type="duplicateValues" dxfId="33" priority="4"/>
  </conditionalFormatting>
  <conditionalFormatting sqref="B71:B75">
    <cfRule type="duplicateValues" dxfId="32" priority="3"/>
  </conditionalFormatting>
  <conditionalFormatting sqref="B86">
    <cfRule type="duplicateValues" dxfId="31" priority="2"/>
  </conditionalFormatting>
  <conditionalFormatting sqref="B6">
    <cfRule type="duplicateValues" dxfId="30" priority="1"/>
  </conditionalFormatting>
  <pageMargins left="0.2" right="0.2" top="0.25" bottom="0.25" header="0.3" footer="0.3"/>
  <pageSetup paperSize="9" scale="4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3F99A-A9F2-40EC-99DF-1C1186894A97}">
  <sheetPr>
    <tabColor rgb="FFC00000"/>
  </sheetPr>
  <dimension ref="A1:N57"/>
  <sheetViews>
    <sheetView view="pageBreakPreview" topLeftCell="A11" zoomScale="68" zoomScaleNormal="100" zoomScaleSheetLayoutView="68" workbookViewId="0">
      <selection activeCell="E23" sqref="E23:E39"/>
    </sheetView>
  </sheetViews>
  <sheetFormatPr defaultColWidth="9.21875" defaultRowHeight="13.8"/>
  <cols>
    <col min="1" max="1" width="7.77734375" style="1" customWidth="1"/>
    <col min="2" max="2" width="8.33203125" style="52" customWidth="1"/>
    <col min="3" max="3" width="15.44140625" style="52" customWidth="1"/>
    <col min="4" max="4" width="25" style="1" customWidth="1"/>
    <col min="5" max="5" width="11.21875" style="1" customWidth="1"/>
    <col min="6" max="6" width="12.21875" style="1" customWidth="1"/>
    <col min="7" max="7" width="29.21875" style="1" customWidth="1"/>
    <col min="8" max="8" width="13.88671875" style="1" customWidth="1"/>
    <col min="9" max="9" width="12.33203125" style="1" customWidth="1"/>
    <col min="10" max="10" width="10.21875" style="4" customWidth="1"/>
    <col min="11" max="11" width="11.88671875" style="1" customWidth="1"/>
    <col min="12" max="12" width="17.44140625" style="1" customWidth="1"/>
    <col min="13" max="16384" width="9.21875" style="1"/>
  </cols>
  <sheetData>
    <row r="1" spans="1:14" ht="15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15.75" customHeight="1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5.75" customHeight="1">
      <c r="A3" s="62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1">
      <c r="A4" s="62" t="s">
        <v>43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0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s="2" customFormat="1" ht="28.8">
      <c r="A6" s="65" t="s">
        <v>262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8"/>
    </row>
    <row r="7" spans="1:14" s="2" customFormat="1" ht="18" customHeight="1">
      <c r="A7" s="66" t="s">
        <v>14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s="2" customFormat="1" ht="4.5" customHeight="1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ht="19.5" customHeight="1">
      <c r="A9" s="67" t="s">
        <v>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4" ht="18" customHeight="1">
      <c r="A10" s="67" t="s">
        <v>57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9.5" customHeight="1">
      <c r="A11" s="67" t="s">
        <v>233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4" ht="5.25" customHeight="1">
      <c r="A12" s="66" t="s">
        <v>52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4" s="20" customFormat="1" ht="15.6">
      <c r="A13" s="18" t="s">
        <v>58</v>
      </c>
      <c r="B13" s="51"/>
      <c r="C13" s="51"/>
      <c r="D13" s="19"/>
      <c r="G13" s="10" t="s">
        <v>234</v>
      </c>
      <c r="H13" s="23"/>
      <c r="J13" s="21"/>
      <c r="K13" s="10"/>
      <c r="L13" s="10" t="s">
        <v>53</v>
      </c>
    </row>
    <row r="14" spans="1:14" s="20" customFormat="1" ht="15.6">
      <c r="A14" s="18" t="s">
        <v>59</v>
      </c>
      <c r="B14" s="51"/>
      <c r="C14" s="51"/>
      <c r="D14" s="19"/>
      <c r="G14" s="22"/>
      <c r="J14" s="21"/>
      <c r="K14" s="10"/>
      <c r="L14" s="10" t="s">
        <v>87</v>
      </c>
    </row>
    <row r="15" spans="1:14" ht="14.4">
      <c r="A15" s="64" t="s">
        <v>54</v>
      </c>
      <c r="B15" s="64"/>
      <c r="C15" s="64"/>
      <c r="D15" s="64"/>
      <c r="E15" s="64"/>
      <c r="F15" s="64"/>
      <c r="G15" s="64"/>
      <c r="H15" s="12" t="s">
        <v>1</v>
      </c>
      <c r="I15" s="12"/>
      <c r="J15" s="13"/>
      <c r="K15" s="12"/>
      <c r="L15" s="12"/>
    </row>
    <row r="16" spans="1:14" ht="14.4">
      <c r="A16" s="16"/>
      <c r="B16" s="14"/>
      <c r="C16" s="14"/>
      <c r="D16" s="16"/>
      <c r="E16" s="5"/>
      <c r="F16" s="16"/>
      <c r="G16" s="11"/>
      <c r="H16" s="15" t="s">
        <v>37</v>
      </c>
      <c r="I16" s="5"/>
      <c r="J16" s="9"/>
      <c r="K16" s="5"/>
      <c r="L16" s="17"/>
    </row>
    <row r="17" spans="1:12" ht="14.4">
      <c r="A17" s="16" t="s">
        <v>15</v>
      </c>
      <c r="B17" s="14"/>
      <c r="C17" s="14"/>
      <c r="D17" s="11"/>
      <c r="E17" s="5"/>
      <c r="F17" s="16"/>
      <c r="G17" s="11" t="s">
        <v>44</v>
      </c>
      <c r="H17" s="15" t="s">
        <v>38</v>
      </c>
      <c r="I17" s="5"/>
      <c r="J17" s="9"/>
      <c r="K17" s="5"/>
      <c r="L17" s="11"/>
    </row>
    <row r="18" spans="1:12" ht="14.4">
      <c r="A18" s="16" t="s">
        <v>16</v>
      </c>
      <c r="B18" s="14"/>
      <c r="C18" s="14"/>
      <c r="D18" s="11"/>
      <c r="E18" s="5"/>
      <c r="F18" s="16"/>
      <c r="G18" s="11" t="s">
        <v>60</v>
      </c>
      <c r="H18" s="15" t="s">
        <v>39</v>
      </c>
      <c r="I18" s="5"/>
      <c r="J18" s="9"/>
      <c r="K18" s="5"/>
    </row>
    <row r="19" spans="1:12" ht="15.6">
      <c r="A19" s="16" t="s">
        <v>13</v>
      </c>
      <c r="G19" s="11" t="s">
        <v>51</v>
      </c>
      <c r="H19" s="15" t="s">
        <v>36</v>
      </c>
      <c r="I19" s="5"/>
      <c r="J19" s="17" t="s">
        <v>69</v>
      </c>
      <c r="L19" s="51" t="s">
        <v>70</v>
      </c>
    </row>
    <row r="20" spans="1:12" ht="9.75" customHeight="1"/>
    <row r="21" spans="1:12" s="3" customFormat="1" ht="21" customHeight="1">
      <c r="A21" s="63" t="s">
        <v>5</v>
      </c>
      <c r="B21" s="59" t="s">
        <v>10</v>
      </c>
      <c r="C21" s="59" t="s">
        <v>33</v>
      </c>
      <c r="D21" s="59" t="s">
        <v>2</v>
      </c>
      <c r="E21" s="59" t="s">
        <v>32</v>
      </c>
      <c r="F21" s="59" t="s">
        <v>7</v>
      </c>
      <c r="G21" s="59" t="s">
        <v>11</v>
      </c>
      <c r="H21" s="59" t="s">
        <v>6</v>
      </c>
      <c r="I21" s="59" t="s">
        <v>21</v>
      </c>
      <c r="J21" s="60" t="s">
        <v>19</v>
      </c>
      <c r="K21" s="61" t="s">
        <v>56</v>
      </c>
      <c r="L21" s="61" t="s">
        <v>12</v>
      </c>
    </row>
    <row r="22" spans="1:12" s="3" customFormat="1" ht="13.5" customHeight="1">
      <c r="A22" s="63"/>
      <c r="B22" s="59"/>
      <c r="C22" s="59"/>
      <c r="D22" s="59"/>
      <c r="E22" s="59"/>
      <c r="F22" s="59"/>
      <c r="G22" s="59"/>
      <c r="H22" s="59"/>
      <c r="I22" s="59"/>
      <c r="J22" s="60"/>
      <c r="K22" s="61"/>
      <c r="L22" s="61"/>
    </row>
    <row r="23" spans="1:12" s="35" customFormat="1" ht="18.600000000000001" customHeight="1">
      <c r="A23" s="42">
        <v>1</v>
      </c>
      <c r="B23" s="38">
        <v>300</v>
      </c>
      <c r="C23" s="42">
        <v>10120034854</v>
      </c>
      <c r="D23" s="43" t="s">
        <v>235</v>
      </c>
      <c r="E23" s="44"/>
      <c r="F23" s="45" t="s">
        <v>40</v>
      </c>
      <c r="G23" s="46" t="s">
        <v>22</v>
      </c>
      <c r="H23" s="47">
        <v>1.7199074074074071E-2</v>
      </c>
      <c r="I23" s="47"/>
      <c r="J23" s="49">
        <f>$J$19/((H23*24))</f>
        <v>18.169582772543745</v>
      </c>
      <c r="K23" s="38"/>
      <c r="L23" s="42"/>
    </row>
    <row r="24" spans="1:12" s="35" customFormat="1" ht="18.600000000000001" customHeight="1">
      <c r="A24" s="42">
        <v>2</v>
      </c>
      <c r="B24" s="38">
        <v>301</v>
      </c>
      <c r="C24" s="42">
        <v>10128707159</v>
      </c>
      <c r="D24" s="43" t="s">
        <v>236</v>
      </c>
      <c r="E24" s="44"/>
      <c r="F24" s="45" t="s">
        <v>40</v>
      </c>
      <c r="G24" s="46" t="s">
        <v>61</v>
      </c>
      <c r="H24" s="47">
        <v>1.7314814814814814E-2</v>
      </c>
      <c r="I24" s="47">
        <f>H24-$H$23</f>
        <v>1.1574074074074264E-4</v>
      </c>
      <c r="J24" s="49">
        <f t="shared" ref="J24:J29" si="0">$J$19/((H24*24))</f>
        <v>18.048128342245988</v>
      </c>
      <c r="K24" s="38"/>
      <c r="L24" s="42"/>
    </row>
    <row r="25" spans="1:12" s="35" customFormat="1" ht="18.600000000000001" customHeight="1">
      <c r="A25" s="42">
        <v>3</v>
      </c>
      <c r="B25" s="38">
        <v>304</v>
      </c>
      <c r="C25" s="42">
        <v>10113507562</v>
      </c>
      <c r="D25" s="43" t="s">
        <v>237</v>
      </c>
      <c r="E25" s="44"/>
      <c r="F25" s="45" t="s">
        <v>40</v>
      </c>
      <c r="G25" s="46" t="s">
        <v>238</v>
      </c>
      <c r="H25" s="47">
        <v>1.8078703703703704E-2</v>
      </c>
      <c r="I25" s="47">
        <f t="shared" ref="I25:I29" si="1">H25-$H$23</f>
        <v>8.7962962962963298E-4</v>
      </c>
      <c r="J25" s="49">
        <f t="shared" si="0"/>
        <v>17.285531370038413</v>
      </c>
      <c r="K25" s="38"/>
      <c r="L25" s="42"/>
    </row>
    <row r="26" spans="1:12" s="35" customFormat="1" ht="18.600000000000001" customHeight="1">
      <c r="A26" s="42">
        <v>4</v>
      </c>
      <c r="B26" s="38">
        <v>302</v>
      </c>
      <c r="C26" s="42">
        <v>10120868145</v>
      </c>
      <c r="D26" s="43" t="s">
        <v>239</v>
      </c>
      <c r="E26" s="44"/>
      <c r="F26" s="45" t="s">
        <v>40</v>
      </c>
      <c r="G26" s="46" t="s">
        <v>49</v>
      </c>
      <c r="H26" s="47">
        <v>1.8148148148148146E-2</v>
      </c>
      <c r="I26" s="47">
        <f t="shared" si="1"/>
        <v>9.490740740740744E-4</v>
      </c>
      <c r="J26" s="49">
        <f t="shared" si="0"/>
        <v>17.219387755102044</v>
      </c>
      <c r="K26" s="38"/>
      <c r="L26" s="42"/>
    </row>
    <row r="27" spans="1:12" s="35" customFormat="1" ht="18.600000000000001" customHeight="1">
      <c r="A27" s="42">
        <v>5</v>
      </c>
      <c r="B27" s="38">
        <v>303</v>
      </c>
      <c r="C27" s="42">
        <v>10131401537</v>
      </c>
      <c r="D27" s="43" t="s">
        <v>240</v>
      </c>
      <c r="E27" s="44"/>
      <c r="F27" s="45" t="s">
        <v>40</v>
      </c>
      <c r="G27" s="46" t="s">
        <v>34</v>
      </c>
      <c r="H27" s="47">
        <v>1.9351851851851853E-2</v>
      </c>
      <c r="I27" s="47">
        <f t="shared" si="1"/>
        <v>2.1527777777777812E-3</v>
      </c>
      <c r="J27" s="49">
        <f t="shared" si="0"/>
        <v>16.148325358851675</v>
      </c>
      <c r="K27" s="38"/>
      <c r="L27" s="42"/>
    </row>
    <row r="28" spans="1:12" s="35" customFormat="1" ht="18.600000000000001" customHeight="1">
      <c r="A28" s="42">
        <v>6</v>
      </c>
      <c r="B28" s="38">
        <v>310</v>
      </c>
      <c r="C28" s="42">
        <v>10131106901</v>
      </c>
      <c r="D28" s="43" t="s">
        <v>241</v>
      </c>
      <c r="E28" s="44"/>
      <c r="F28" s="45" t="s">
        <v>40</v>
      </c>
      <c r="G28" s="46" t="s">
        <v>34</v>
      </c>
      <c r="H28" s="47">
        <v>1.9537037037037037E-2</v>
      </c>
      <c r="I28" s="47">
        <f t="shared" si="1"/>
        <v>2.3379629629629653E-3</v>
      </c>
      <c r="J28" s="49">
        <f t="shared" si="0"/>
        <v>15.995260663507109</v>
      </c>
      <c r="K28" s="38"/>
      <c r="L28" s="42"/>
    </row>
    <row r="29" spans="1:12" s="35" customFormat="1" ht="18.600000000000001" customHeight="1">
      <c r="A29" s="42">
        <v>7</v>
      </c>
      <c r="B29" s="38">
        <v>311</v>
      </c>
      <c r="C29" s="42">
        <v>10137606406</v>
      </c>
      <c r="D29" s="43" t="s">
        <v>242</v>
      </c>
      <c r="E29" s="44"/>
      <c r="F29" s="45" t="s">
        <v>46</v>
      </c>
      <c r="G29" s="46" t="s">
        <v>61</v>
      </c>
      <c r="H29" s="47">
        <v>2.0081018518518519E-2</v>
      </c>
      <c r="I29" s="47">
        <f t="shared" si="1"/>
        <v>2.8819444444444474E-3</v>
      </c>
      <c r="J29" s="49">
        <f t="shared" si="0"/>
        <v>15.561959654178674</v>
      </c>
      <c r="K29" s="38"/>
      <c r="L29" s="42"/>
    </row>
    <row r="30" spans="1:12" s="35" customFormat="1" ht="18.600000000000001" customHeight="1">
      <c r="A30" s="42">
        <v>8</v>
      </c>
      <c r="B30" s="38">
        <v>312</v>
      </c>
      <c r="C30" s="42">
        <v>10135721774</v>
      </c>
      <c r="D30" s="43" t="s">
        <v>243</v>
      </c>
      <c r="E30" s="44"/>
      <c r="F30" s="45" t="s">
        <v>46</v>
      </c>
      <c r="G30" s="46" t="s">
        <v>61</v>
      </c>
      <c r="H30" s="47"/>
      <c r="I30" s="47"/>
      <c r="J30" s="49"/>
      <c r="K30" s="38"/>
      <c r="L30" s="42" t="s">
        <v>74</v>
      </c>
    </row>
    <row r="31" spans="1:12" s="35" customFormat="1" ht="18.600000000000001" customHeight="1">
      <c r="A31" s="42">
        <v>9</v>
      </c>
      <c r="B31" s="38">
        <v>307</v>
      </c>
      <c r="C31" s="42">
        <v>10139116774</v>
      </c>
      <c r="D31" s="43" t="s">
        <v>244</v>
      </c>
      <c r="E31" s="44"/>
      <c r="F31" s="45" t="s">
        <v>46</v>
      </c>
      <c r="G31" s="46" t="s">
        <v>34</v>
      </c>
      <c r="H31" s="47"/>
      <c r="I31" s="47"/>
      <c r="J31" s="49"/>
      <c r="K31" s="38"/>
      <c r="L31" s="42" t="s">
        <v>67</v>
      </c>
    </row>
    <row r="32" spans="1:12" s="35" customFormat="1" ht="18.600000000000001" customHeight="1">
      <c r="A32" s="42">
        <v>10</v>
      </c>
      <c r="B32" s="38">
        <v>314</v>
      </c>
      <c r="C32" s="42">
        <v>10139199428</v>
      </c>
      <c r="D32" s="43" t="s">
        <v>245</v>
      </c>
      <c r="E32" s="44"/>
      <c r="F32" s="45" t="s">
        <v>46</v>
      </c>
      <c r="G32" s="46" t="s">
        <v>34</v>
      </c>
      <c r="H32" s="47"/>
      <c r="I32" s="47"/>
      <c r="J32" s="49"/>
      <c r="K32" s="38"/>
      <c r="L32" s="42" t="s">
        <v>67</v>
      </c>
    </row>
    <row r="33" spans="1:12" s="35" customFormat="1" ht="18.600000000000001" customHeight="1">
      <c r="A33" s="42">
        <v>11</v>
      </c>
      <c r="B33" s="38">
        <v>315</v>
      </c>
      <c r="C33" s="42">
        <v>10135755322</v>
      </c>
      <c r="D33" s="43" t="s">
        <v>246</v>
      </c>
      <c r="E33" s="44"/>
      <c r="F33" s="45" t="s">
        <v>46</v>
      </c>
      <c r="G33" s="46" t="s">
        <v>61</v>
      </c>
      <c r="H33" s="47"/>
      <c r="I33" s="47"/>
      <c r="J33" s="49"/>
      <c r="K33" s="38"/>
      <c r="L33" s="42" t="s">
        <v>67</v>
      </c>
    </row>
    <row r="34" spans="1:12" s="35" customFormat="1" ht="18.600000000000001" customHeight="1">
      <c r="A34" s="42">
        <v>12</v>
      </c>
      <c r="B34" s="38">
        <v>316</v>
      </c>
      <c r="C34" s="42">
        <v>10138652285</v>
      </c>
      <c r="D34" s="43" t="s">
        <v>247</v>
      </c>
      <c r="E34" s="44"/>
      <c r="F34" s="45" t="s">
        <v>157</v>
      </c>
      <c r="G34" s="46" t="s">
        <v>45</v>
      </c>
      <c r="H34" s="47"/>
      <c r="I34" s="47"/>
      <c r="J34" s="49"/>
      <c r="K34" s="38"/>
      <c r="L34" s="42" t="s">
        <v>67</v>
      </c>
    </row>
    <row r="35" spans="1:12" s="35" customFormat="1" ht="18.600000000000001" customHeight="1">
      <c r="A35" s="42">
        <v>13</v>
      </c>
      <c r="B35" s="38">
        <v>306</v>
      </c>
      <c r="C35" s="42">
        <v>10137381484</v>
      </c>
      <c r="D35" s="43" t="s">
        <v>248</v>
      </c>
      <c r="E35" s="44"/>
      <c r="F35" s="45" t="s">
        <v>46</v>
      </c>
      <c r="G35" s="46" t="s">
        <v>35</v>
      </c>
      <c r="H35" s="47"/>
      <c r="I35" s="47"/>
      <c r="J35" s="49"/>
      <c r="K35" s="38"/>
      <c r="L35" s="42" t="s">
        <v>67</v>
      </c>
    </row>
    <row r="36" spans="1:12" s="35" customFormat="1" ht="18.600000000000001" customHeight="1">
      <c r="A36" s="42">
        <v>14</v>
      </c>
      <c r="B36" s="38">
        <v>309</v>
      </c>
      <c r="C36" s="42">
        <v>10139226306</v>
      </c>
      <c r="D36" s="43" t="s">
        <v>249</v>
      </c>
      <c r="E36" s="44"/>
      <c r="F36" s="45" t="s">
        <v>46</v>
      </c>
      <c r="G36" s="46" t="s">
        <v>34</v>
      </c>
      <c r="H36" s="47"/>
      <c r="I36" s="47"/>
      <c r="J36" s="49"/>
      <c r="K36" s="38"/>
      <c r="L36" s="42" t="s">
        <v>67</v>
      </c>
    </row>
    <row r="37" spans="1:12" s="35" customFormat="1" ht="18.600000000000001" customHeight="1">
      <c r="A37" s="42">
        <v>15</v>
      </c>
      <c r="B37" s="38">
        <v>308</v>
      </c>
      <c r="C37" s="42">
        <v>10130335446</v>
      </c>
      <c r="D37" s="43" t="s">
        <v>250</v>
      </c>
      <c r="E37" s="44"/>
      <c r="F37" s="45" t="s">
        <v>157</v>
      </c>
      <c r="G37" s="46" t="s">
        <v>22</v>
      </c>
      <c r="H37" s="47"/>
      <c r="I37" s="47"/>
      <c r="J37" s="49"/>
      <c r="K37" s="38"/>
      <c r="L37" s="42" t="s">
        <v>67</v>
      </c>
    </row>
    <row r="38" spans="1:12" s="35" customFormat="1" ht="18.600000000000001" customHeight="1">
      <c r="A38" s="42">
        <v>16</v>
      </c>
      <c r="B38" s="38">
        <v>313</v>
      </c>
      <c r="C38" s="42">
        <v>10138657083</v>
      </c>
      <c r="D38" s="43" t="s">
        <v>251</v>
      </c>
      <c r="E38" s="44"/>
      <c r="F38" s="45" t="s">
        <v>157</v>
      </c>
      <c r="G38" s="46" t="s">
        <v>45</v>
      </c>
      <c r="H38" s="47"/>
      <c r="I38" s="47"/>
      <c r="J38" s="49"/>
      <c r="K38" s="38"/>
      <c r="L38" s="42" t="s">
        <v>67</v>
      </c>
    </row>
    <row r="39" spans="1:12" s="35" customFormat="1" ht="18.600000000000001" customHeight="1">
      <c r="A39" s="42" t="s">
        <v>66</v>
      </c>
      <c r="B39" s="38">
        <v>305</v>
      </c>
      <c r="C39" s="42">
        <v>10126053403</v>
      </c>
      <c r="D39" s="43" t="s">
        <v>252</v>
      </c>
      <c r="E39" s="44"/>
      <c r="F39" s="45" t="s">
        <v>40</v>
      </c>
      <c r="G39" s="46" t="s">
        <v>22</v>
      </c>
      <c r="H39" s="47"/>
      <c r="I39" s="47"/>
      <c r="J39" s="49"/>
      <c r="K39" s="38"/>
      <c r="L39" s="42"/>
    </row>
    <row r="40" spans="1:12" s="33" customFormat="1" ht="12.6" customHeight="1">
      <c r="A40" s="26"/>
      <c r="B40" s="27"/>
      <c r="C40" s="26"/>
      <c r="D40" s="28"/>
      <c r="E40" s="29"/>
      <c r="F40" s="30"/>
      <c r="G40" s="31"/>
      <c r="H40" s="32"/>
      <c r="I40" s="32"/>
      <c r="J40" s="34"/>
      <c r="K40" s="27"/>
      <c r="L40" s="26"/>
    </row>
    <row r="41" spans="1:12" ht="14.4">
      <c r="A41" s="55" t="s">
        <v>55</v>
      </c>
      <c r="B41" s="55"/>
      <c r="C41" s="55"/>
      <c r="D41" s="55"/>
      <c r="E41" s="55"/>
      <c r="F41" s="55"/>
      <c r="G41" s="55" t="s">
        <v>4</v>
      </c>
      <c r="H41" s="55"/>
      <c r="I41" s="55"/>
      <c r="J41" s="55"/>
      <c r="K41" s="55"/>
      <c r="L41" s="55"/>
    </row>
    <row r="42" spans="1:12" s="35" customFormat="1">
      <c r="C42" s="36"/>
      <c r="G42" s="37" t="s">
        <v>30</v>
      </c>
      <c r="H42" s="38">
        <v>7</v>
      </c>
      <c r="J42" s="39"/>
      <c r="K42" s="39" t="s">
        <v>28</v>
      </c>
      <c r="L42" s="37">
        <f>COUNTIF(F23:F39,"ЗМС")</f>
        <v>0</v>
      </c>
    </row>
    <row r="43" spans="1:12" s="35" customFormat="1">
      <c r="C43" s="40"/>
      <c r="G43" s="36" t="s">
        <v>23</v>
      </c>
      <c r="H43" s="38">
        <f>H44+H48</f>
        <v>17</v>
      </c>
      <c r="I43" s="41"/>
      <c r="J43" s="39"/>
      <c r="K43" s="39" t="s">
        <v>17</v>
      </c>
      <c r="L43" s="37">
        <f>COUNTIF(F23:F39,"МСМК")</f>
        <v>0</v>
      </c>
    </row>
    <row r="44" spans="1:12" s="35" customFormat="1">
      <c r="C44" s="37"/>
      <c r="G44" s="36" t="s">
        <v>24</v>
      </c>
      <c r="H44" s="38">
        <f>H45+H46+H47</f>
        <v>17</v>
      </c>
      <c r="I44" s="41"/>
      <c r="J44" s="39"/>
      <c r="K44" s="39" t="s">
        <v>20</v>
      </c>
      <c r="L44" s="37">
        <f>COUNTIF(F23:F39,"МС")</f>
        <v>0</v>
      </c>
    </row>
    <row r="45" spans="1:12" s="35" customFormat="1">
      <c r="C45" s="37"/>
      <c r="G45" s="36" t="s">
        <v>25</v>
      </c>
      <c r="H45" s="38">
        <f>COUNT(A23:A39)</f>
        <v>16</v>
      </c>
      <c r="I45" s="41"/>
      <c r="J45" s="39"/>
      <c r="K45" s="39" t="s">
        <v>29</v>
      </c>
      <c r="L45" s="37">
        <f>COUNTIF(F23:F39,"КМС")</f>
        <v>0</v>
      </c>
    </row>
    <row r="46" spans="1:12" s="35" customFormat="1">
      <c r="C46" s="37"/>
      <c r="G46" s="36" t="s">
        <v>26</v>
      </c>
      <c r="H46" s="38">
        <f>COUNTIF(A23:A39,"НФ")</f>
        <v>1</v>
      </c>
      <c r="I46" s="41"/>
      <c r="J46" s="39"/>
      <c r="K46" s="39" t="s">
        <v>40</v>
      </c>
      <c r="L46" s="37">
        <f>COUNTIF(F23:F39,"1 СР")</f>
        <v>7</v>
      </c>
    </row>
    <row r="47" spans="1:12" s="35" customFormat="1">
      <c r="G47" s="36" t="s">
        <v>31</v>
      </c>
      <c r="H47" s="38">
        <f>COUNTIF(A23:A39,"ДСКВ")</f>
        <v>0</v>
      </c>
      <c r="I47" s="41"/>
      <c r="J47" s="39"/>
      <c r="K47" s="39" t="s">
        <v>46</v>
      </c>
      <c r="L47" s="37">
        <f>COUNTIF(F23:F39,"2 СР")</f>
        <v>7</v>
      </c>
    </row>
    <row r="48" spans="1:12" s="35" customFormat="1">
      <c r="G48" s="36" t="s">
        <v>27</v>
      </c>
      <c r="H48" s="38">
        <f>COUNTIF(A23:A39,"НС")</f>
        <v>0</v>
      </c>
      <c r="I48" s="41"/>
      <c r="J48" s="39"/>
      <c r="K48" s="39" t="s">
        <v>48</v>
      </c>
      <c r="L48" s="37">
        <f>COUNTIF(F23:F39,"3 СР")</f>
        <v>0</v>
      </c>
    </row>
    <row r="49" spans="1:12" ht="9.75" customHeight="1"/>
    <row r="50" spans="1:12" ht="15.6">
      <c r="A50" s="58" t="s">
        <v>47</v>
      </c>
      <c r="B50" s="58"/>
      <c r="C50" s="58"/>
      <c r="D50" s="58"/>
      <c r="E50" s="58" t="s">
        <v>9</v>
      </c>
      <c r="F50" s="58"/>
      <c r="G50" s="58"/>
      <c r="H50" s="58"/>
      <c r="I50" s="58" t="s">
        <v>3</v>
      </c>
      <c r="J50" s="58"/>
      <c r="K50" s="58"/>
      <c r="L50" s="58"/>
    </row>
    <row r="51" spans="1:1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2">
      <c r="A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1:12">
      <c r="A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>
      <c r="A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1:1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spans="1:1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2" ht="15.6">
      <c r="A57" s="56" t="str">
        <f>G19</f>
        <v xml:space="preserve">ЮДИНА Л.Н. (ВК, Забайкальский край) </v>
      </c>
      <c r="B57" s="56"/>
      <c r="C57" s="56"/>
      <c r="D57" s="56"/>
      <c r="E57" s="56" t="str">
        <f>G17</f>
        <v xml:space="preserve">БЕСЧАСТНОВ А.А. (ВК, г. Москва) </v>
      </c>
      <c r="F57" s="56"/>
      <c r="G57" s="56"/>
      <c r="H57" s="56"/>
      <c r="I57" s="56" t="str">
        <f>G18</f>
        <v>АФАНАСЬЕВА Е.А. (ВК, Свердловская область</v>
      </c>
      <c r="J57" s="56"/>
      <c r="K57" s="56"/>
      <c r="L57" s="56"/>
    </row>
  </sheetData>
  <mergeCells count="39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G21:G22"/>
    <mergeCell ref="A55:E55"/>
    <mergeCell ref="F55:L55"/>
    <mergeCell ref="H21:H22"/>
    <mergeCell ref="I21:I22"/>
    <mergeCell ref="J21:J22"/>
    <mergeCell ref="K21:K22"/>
    <mergeCell ref="L21:L22"/>
    <mergeCell ref="A41:F41"/>
    <mergeCell ref="G41:L41"/>
    <mergeCell ref="A50:D50"/>
    <mergeCell ref="E50:H50"/>
    <mergeCell ref="I50:L50"/>
    <mergeCell ref="A51:E51"/>
    <mergeCell ref="F51:L51"/>
    <mergeCell ref="A56:E56"/>
    <mergeCell ref="F56:L56"/>
    <mergeCell ref="A57:D57"/>
    <mergeCell ref="E57:H57"/>
    <mergeCell ref="I57:L57"/>
  </mergeCells>
  <conditionalFormatting sqref="B58:B1048576 B47:B56 B1 B7 B9:B11 B13:B22 B41">
    <cfRule type="duplicateValues" dxfId="29" priority="6"/>
  </conditionalFormatting>
  <conditionalFormatting sqref="B2">
    <cfRule type="duplicateValues" dxfId="28" priority="5"/>
  </conditionalFormatting>
  <conditionalFormatting sqref="B3">
    <cfRule type="duplicateValues" dxfId="27" priority="4"/>
  </conditionalFormatting>
  <conditionalFormatting sqref="B42:B46">
    <cfRule type="duplicateValues" dxfId="26" priority="3"/>
  </conditionalFormatting>
  <conditionalFormatting sqref="B57">
    <cfRule type="duplicateValues" dxfId="25" priority="2"/>
  </conditionalFormatting>
  <conditionalFormatting sqref="B6">
    <cfRule type="duplicateValues" dxfId="24" priority="1"/>
  </conditionalFormatting>
  <pageMargins left="0.2" right="0.2" top="0.25" bottom="0.25" header="0.3" footer="0.3"/>
  <pageSetup paperSize="9" scale="4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8DD0-5C5A-4109-9CBE-939D7968C12C}">
  <sheetPr>
    <tabColor rgb="FFC00000"/>
  </sheetPr>
  <dimension ref="A1:N109"/>
  <sheetViews>
    <sheetView view="pageBreakPreview" topLeftCell="A5" zoomScale="68" zoomScaleNormal="100" zoomScaleSheetLayoutView="68" workbookViewId="0">
      <selection activeCell="E23" sqref="E23:E91"/>
    </sheetView>
  </sheetViews>
  <sheetFormatPr defaultColWidth="9.21875" defaultRowHeight="13.8"/>
  <cols>
    <col min="1" max="1" width="7.77734375" style="1" customWidth="1"/>
    <col min="2" max="2" width="8.33203125" style="25" customWidth="1"/>
    <col min="3" max="3" width="15.44140625" style="25" customWidth="1"/>
    <col min="4" max="4" width="25" style="1" customWidth="1"/>
    <col min="5" max="5" width="11.21875" style="1" customWidth="1"/>
    <col min="6" max="6" width="12.21875" style="1" customWidth="1"/>
    <col min="7" max="7" width="27.5546875" style="1" customWidth="1"/>
    <col min="8" max="8" width="13.88671875" style="1" customWidth="1"/>
    <col min="9" max="9" width="12.33203125" style="1" customWidth="1"/>
    <col min="10" max="10" width="10.21875" style="4" customWidth="1"/>
    <col min="11" max="11" width="11.88671875" style="1" customWidth="1"/>
    <col min="12" max="12" width="17.44140625" style="1" customWidth="1"/>
    <col min="13" max="16384" width="9.21875" style="1"/>
  </cols>
  <sheetData>
    <row r="1" spans="1:14" ht="15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15.75" customHeight="1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5.75" customHeight="1">
      <c r="A3" s="62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1">
      <c r="A4" s="62" t="s">
        <v>43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0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s="2" customFormat="1" ht="28.8">
      <c r="A6" s="65" t="s">
        <v>262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8"/>
    </row>
    <row r="7" spans="1:14" s="2" customFormat="1" ht="18" customHeight="1">
      <c r="A7" s="66" t="s">
        <v>14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s="2" customFormat="1" ht="4.5" customHeight="1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ht="19.5" customHeight="1">
      <c r="A9" s="67" t="s">
        <v>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4" ht="18" customHeight="1">
      <c r="A10" s="67" t="s">
        <v>84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9.5" customHeight="1">
      <c r="A11" s="67" t="s">
        <v>85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4" ht="5.25" customHeight="1">
      <c r="A12" s="66" t="s">
        <v>52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4" s="20" customFormat="1" ht="15.6">
      <c r="A13" s="18" t="s">
        <v>58</v>
      </c>
      <c r="B13" s="24"/>
      <c r="C13" s="24"/>
      <c r="D13" s="19"/>
      <c r="G13" s="10" t="s">
        <v>253</v>
      </c>
      <c r="H13" s="23"/>
      <c r="J13" s="21"/>
      <c r="K13" s="10"/>
      <c r="L13" s="10" t="s">
        <v>76</v>
      </c>
    </row>
    <row r="14" spans="1:14" s="20" customFormat="1" ht="15.6">
      <c r="A14" s="18" t="s">
        <v>75</v>
      </c>
      <c r="B14" s="24"/>
      <c r="C14" s="24"/>
      <c r="D14" s="19"/>
      <c r="G14" s="22"/>
      <c r="J14" s="21"/>
      <c r="K14" s="10"/>
      <c r="L14" s="10" t="s">
        <v>87</v>
      </c>
    </row>
    <row r="15" spans="1:14" ht="14.4">
      <c r="A15" s="64" t="s">
        <v>54</v>
      </c>
      <c r="B15" s="64"/>
      <c r="C15" s="64"/>
      <c r="D15" s="64"/>
      <c r="E15" s="64"/>
      <c r="F15" s="64"/>
      <c r="G15" s="64"/>
      <c r="H15" s="12" t="s">
        <v>1</v>
      </c>
      <c r="I15" s="12"/>
      <c r="J15" s="13"/>
      <c r="K15" s="12"/>
      <c r="L15" s="12"/>
    </row>
    <row r="16" spans="1:14" ht="14.4">
      <c r="A16" s="16"/>
      <c r="B16" s="14"/>
      <c r="C16" s="14"/>
      <c r="D16" s="16"/>
      <c r="E16" s="5"/>
      <c r="F16" s="16"/>
      <c r="G16" s="11"/>
      <c r="H16" s="15" t="s">
        <v>37</v>
      </c>
      <c r="I16" s="5"/>
      <c r="J16" s="9"/>
      <c r="K16" s="5"/>
      <c r="L16" s="17"/>
    </row>
    <row r="17" spans="1:12" ht="14.4">
      <c r="A17" s="16" t="s">
        <v>15</v>
      </c>
      <c r="B17" s="14"/>
      <c r="C17" s="14"/>
      <c r="D17" s="11"/>
      <c r="E17" s="5"/>
      <c r="F17" s="16"/>
      <c r="G17" s="11" t="s">
        <v>44</v>
      </c>
      <c r="H17" s="15" t="s">
        <v>38</v>
      </c>
      <c r="I17" s="5"/>
      <c r="J17" s="9"/>
      <c r="K17" s="5"/>
      <c r="L17" s="11"/>
    </row>
    <row r="18" spans="1:12" ht="14.4">
      <c r="A18" s="16" t="s">
        <v>16</v>
      </c>
      <c r="B18" s="14"/>
      <c r="C18" s="14"/>
      <c r="D18" s="11"/>
      <c r="E18" s="5"/>
      <c r="F18" s="16"/>
      <c r="G18" s="11" t="s">
        <v>60</v>
      </c>
      <c r="H18" s="15" t="s">
        <v>39</v>
      </c>
      <c r="I18" s="5"/>
      <c r="J18" s="9"/>
      <c r="K18" s="5"/>
    </row>
    <row r="19" spans="1:12" ht="15.6">
      <c r="A19" s="16" t="s">
        <v>13</v>
      </c>
      <c r="G19" s="11" t="s">
        <v>51</v>
      </c>
      <c r="H19" s="15" t="s">
        <v>36</v>
      </c>
      <c r="I19" s="5"/>
      <c r="J19" s="17" t="s">
        <v>83</v>
      </c>
      <c r="L19" s="24" t="s">
        <v>82</v>
      </c>
    </row>
    <row r="20" spans="1:12" ht="9.75" customHeight="1"/>
    <row r="21" spans="1:12" s="3" customFormat="1" ht="21" customHeight="1">
      <c r="A21" s="63" t="s">
        <v>5</v>
      </c>
      <c r="B21" s="59" t="s">
        <v>10</v>
      </c>
      <c r="C21" s="59" t="s">
        <v>33</v>
      </c>
      <c r="D21" s="59" t="s">
        <v>2</v>
      </c>
      <c r="E21" s="59" t="s">
        <v>32</v>
      </c>
      <c r="F21" s="59" t="s">
        <v>7</v>
      </c>
      <c r="G21" s="59" t="s">
        <v>11</v>
      </c>
      <c r="H21" s="59" t="s">
        <v>6</v>
      </c>
      <c r="I21" s="59" t="s">
        <v>21</v>
      </c>
      <c r="J21" s="60" t="s">
        <v>19</v>
      </c>
      <c r="K21" s="61" t="s">
        <v>56</v>
      </c>
      <c r="L21" s="61" t="s">
        <v>12</v>
      </c>
    </row>
    <row r="22" spans="1:12" s="3" customFormat="1" ht="13.5" customHeight="1">
      <c r="A22" s="63"/>
      <c r="B22" s="59"/>
      <c r="C22" s="59"/>
      <c r="D22" s="59"/>
      <c r="E22" s="59"/>
      <c r="F22" s="59"/>
      <c r="G22" s="59"/>
      <c r="H22" s="59"/>
      <c r="I22" s="59"/>
      <c r="J22" s="60"/>
      <c r="K22" s="61"/>
      <c r="L22" s="61"/>
    </row>
    <row r="23" spans="1:12" s="35" customFormat="1" ht="18.600000000000001" customHeight="1">
      <c r="A23" s="42">
        <v>1</v>
      </c>
      <c r="B23" s="38">
        <v>30</v>
      </c>
      <c r="C23" s="42">
        <v>10102203527</v>
      </c>
      <c r="D23" s="43" t="s">
        <v>89</v>
      </c>
      <c r="E23" s="44"/>
      <c r="F23" s="45" t="s">
        <v>29</v>
      </c>
      <c r="G23" s="46" t="s">
        <v>64</v>
      </c>
      <c r="H23" s="47">
        <v>3.4687500000000003E-2</v>
      </c>
      <c r="I23" s="47"/>
      <c r="J23" s="49">
        <f>$J$19/((H23*24))</f>
        <v>17.297297297297298</v>
      </c>
      <c r="K23" s="38"/>
      <c r="L23" s="42"/>
    </row>
    <row r="24" spans="1:12" s="35" customFormat="1" ht="18.600000000000001" customHeight="1">
      <c r="A24" s="42">
        <v>2</v>
      </c>
      <c r="B24" s="38">
        <v>31</v>
      </c>
      <c r="C24" s="42">
        <v>10105314294</v>
      </c>
      <c r="D24" s="43" t="s">
        <v>91</v>
      </c>
      <c r="E24" s="44"/>
      <c r="F24" s="45" t="s">
        <v>29</v>
      </c>
      <c r="G24" s="46" t="s">
        <v>64</v>
      </c>
      <c r="H24" s="47">
        <v>3.5416666666666666E-2</v>
      </c>
      <c r="I24" s="47">
        <f>H24-$H$23</f>
        <v>7.2916666666666269E-4</v>
      </c>
      <c r="J24" s="49">
        <f t="shared" ref="J24:J37" si="0">$J$19/((H24*24))</f>
        <v>16.941176470588236</v>
      </c>
      <c r="K24" s="38"/>
      <c r="L24" s="42"/>
    </row>
    <row r="25" spans="1:12" s="35" customFormat="1" ht="18.600000000000001" customHeight="1">
      <c r="A25" s="42">
        <v>3</v>
      </c>
      <c r="B25" s="38">
        <v>39</v>
      </c>
      <c r="C25" s="42">
        <v>10116100795</v>
      </c>
      <c r="D25" s="43" t="s">
        <v>93</v>
      </c>
      <c r="E25" s="44"/>
      <c r="F25" s="45" t="s">
        <v>40</v>
      </c>
      <c r="G25" s="46" t="s">
        <v>45</v>
      </c>
      <c r="H25" s="47">
        <v>3.577546296296296E-2</v>
      </c>
      <c r="I25" s="47">
        <f t="shared" ref="I25:I37" si="1">H25-$H$23</f>
        <v>1.0879629629629572E-3</v>
      </c>
      <c r="J25" s="49">
        <f t="shared" si="0"/>
        <v>16.771271433193146</v>
      </c>
      <c r="K25" s="38"/>
      <c r="L25" s="42"/>
    </row>
    <row r="26" spans="1:12" s="35" customFormat="1" ht="18.600000000000001" customHeight="1">
      <c r="A26" s="42">
        <v>4</v>
      </c>
      <c r="B26" s="38">
        <v>44</v>
      </c>
      <c r="C26" s="42">
        <v>10103858587</v>
      </c>
      <c r="D26" s="43" t="s">
        <v>120</v>
      </c>
      <c r="E26" s="44"/>
      <c r="F26" s="45" t="s">
        <v>40</v>
      </c>
      <c r="G26" s="46" t="s">
        <v>64</v>
      </c>
      <c r="H26" s="47">
        <v>3.6840277777777777E-2</v>
      </c>
      <c r="I26" s="47">
        <f t="shared" si="1"/>
        <v>2.1527777777777743E-3</v>
      </c>
      <c r="J26" s="49">
        <f t="shared" si="0"/>
        <v>16.286522148916116</v>
      </c>
      <c r="K26" s="38"/>
      <c r="L26" s="42"/>
    </row>
    <row r="27" spans="1:12" s="35" customFormat="1" ht="18.600000000000001" customHeight="1">
      <c r="A27" s="42">
        <v>5</v>
      </c>
      <c r="B27" s="38">
        <v>40</v>
      </c>
      <c r="C27" s="42">
        <v>10102627903</v>
      </c>
      <c r="D27" s="43" t="s">
        <v>96</v>
      </c>
      <c r="E27" s="44"/>
      <c r="F27" s="45" t="s">
        <v>40</v>
      </c>
      <c r="G27" s="46" t="s">
        <v>45</v>
      </c>
      <c r="H27" s="47">
        <v>3.6932870370370366E-2</v>
      </c>
      <c r="I27" s="47">
        <f t="shared" si="1"/>
        <v>2.2453703703703629E-3</v>
      </c>
      <c r="J27" s="49">
        <f t="shared" si="0"/>
        <v>16.245691005954249</v>
      </c>
      <c r="K27" s="38"/>
      <c r="L27" s="42"/>
    </row>
    <row r="28" spans="1:12" s="35" customFormat="1" ht="18.600000000000001" customHeight="1">
      <c r="A28" s="42">
        <v>6</v>
      </c>
      <c r="B28" s="38">
        <v>96</v>
      </c>
      <c r="C28" s="42">
        <v>10120038894</v>
      </c>
      <c r="D28" s="43" t="s">
        <v>102</v>
      </c>
      <c r="E28" s="44"/>
      <c r="F28" s="45" t="s">
        <v>40</v>
      </c>
      <c r="G28" s="46" t="s">
        <v>103</v>
      </c>
      <c r="H28" s="47">
        <v>3.7094907407407403E-2</v>
      </c>
      <c r="I28" s="47">
        <f t="shared" si="1"/>
        <v>2.4074074074073998E-3</v>
      </c>
      <c r="J28" s="49">
        <f t="shared" si="0"/>
        <v>16.174726989079563</v>
      </c>
      <c r="K28" s="38"/>
      <c r="L28" s="42"/>
    </row>
    <row r="29" spans="1:12" s="35" customFormat="1" ht="18.600000000000001" customHeight="1">
      <c r="A29" s="42">
        <v>7</v>
      </c>
      <c r="B29" s="38">
        <v>55</v>
      </c>
      <c r="C29" s="42">
        <v>10120867438</v>
      </c>
      <c r="D29" s="43" t="s">
        <v>106</v>
      </c>
      <c r="E29" s="44"/>
      <c r="F29" s="45" t="s">
        <v>29</v>
      </c>
      <c r="G29" s="46" t="s">
        <v>49</v>
      </c>
      <c r="H29" s="47">
        <v>3.7199074074074072E-2</v>
      </c>
      <c r="I29" s="47">
        <f t="shared" si="1"/>
        <v>2.5115740740740689E-3</v>
      </c>
      <c r="J29" s="49">
        <f t="shared" si="0"/>
        <v>16.129433727442443</v>
      </c>
      <c r="K29" s="38"/>
      <c r="L29" s="42"/>
    </row>
    <row r="30" spans="1:12" s="35" customFormat="1" ht="18.600000000000001" customHeight="1">
      <c r="A30" s="42">
        <v>8</v>
      </c>
      <c r="B30" s="38">
        <v>35</v>
      </c>
      <c r="C30" s="42">
        <v>10120039504</v>
      </c>
      <c r="D30" s="43" t="s">
        <v>126</v>
      </c>
      <c r="E30" s="44"/>
      <c r="F30" s="45" t="s">
        <v>48</v>
      </c>
      <c r="G30" s="46" t="s">
        <v>64</v>
      </c>
      <c r="H30" s="47">
        <v>3.7395833333333336E-2</v>
      </c>
      <c r="I30" s="47">
        <f t="shared" si="1"/>
        <v>2.7083333333333334E-3</v>
      </c>
      <c r="J30" s="49">
        <f t="shared" si="0"/>
        <v>16.044568245125348</v>
      </c>
      <c r="K30" s="38"/>
      <c r="L30" s="42"/>
    </row>
    <row r="31" spans="1:12" s="35" customFormat="1" ht="18.600000000000001" customHeight="1">
      <c r="A31" s="42">
        <v>9</v>
      </c>
      <c r="B31" s="38">
        <v>61</v>
      </c>
      <c r="C31" s="42">
        <v>10118096066</v>
      </c>
      <c r="D31" s="43" t="s">
        <v>108</v>
      </c>
      <c r="E31" s="44"/>
      <c r="F31" s="45" t="s">
        <v>40</v>
      </c>
      <c r="G31" s="46" t="s">
        <v>34</v>
      </c>
      <c r="H31" s="47">
        <v>3.7523148148148146E-2</v>
      </c>
      <c r="I31" s="47">
        <f t="shared" si="1"/>
        <v>2.8356481481481427E-3</v>
      </c>
      <c r="J31" s="49">
        <f t="shared" si="0"/>
        <v>15.990129549660704</v>
      </c>
      <c r="K31" s="38"/>
      <c r="L31" s="42"/>
    </row>
    <row r="32" spans="1:12" s="35" customFormat="1" ht="18.600000000000001" customHeight="1">
      <c r="A32" s="42">
        <v>10</v>
      </c>
      <c r="B32" s="38">
        <v>50</v>
      </c>
      <c r="C32" s="42">
        <v>10104615086</v>
      </c>
      <c r="D32" s="43" t="s">
        <v>107</v>
      </c>
      <c r="E32" s="44"/>
      <c r="F32" s="45" t="s">
        <v>40</v>
      </c>
      <c r="G32" s="46" t="s">
        <v>61</v>
      </c>
      <c r="H32" s="47">
        <v>3.7638888888888895E-2</v>
      </c>
      <c r="I32" s="47">
        <f t="shared" si="1"/>
        <v>2.9513888888888923E-3</v>
      </c>
      <c r="J32" s="49">
        <f t="shared" si="0"/>
        <v>15.940959409594093</v>
      </c>
      <c r="K32" s="38"/>
      <c r="L32" s="42"/>
    </row>
    <row r="33" spans="1:12" s="35" customFormat="1" ht="18.600000000000001" customHeight="1">
      <c r="A33" s="42">
        <v>11</v>
      </c>
      <c r="B33" s="38">
        <v>38</v>
      </c>
      <c r="C33" s="42">
        <v>10102628205</v>
      </c>
      <c r="D33" s="43" t="s">
        <v>100</v>
      </c>
      <c r="E33" s="44"/>
      <c r="F33" s="45" t="s">
        <v>40</v>
      </c>
      <c r="G33" s="46" t="s">
        <v>45</v>
      </c>
      <c r="H33" s="47">
        <v>3.802083333333333E-2</v>
      </c>
      <c r="I33" s="47">
        <f t="shared" si="1"/>
        <v>3.333333333333327E-3</v>
      </c>
      <c r="J33" s="49">
        <f t="shared" si="0"/>
        <v>15.780821917808222</v>
      </c>
      <c r="K33" s="38"/>
      <c r="L33" s="42"/>
    </row>
    <row r="34" spans="1:12" s="35" customFormat="1" ht="18.600000000000001" customHeight="1">
      <c r="A34" s="42">
        <v>12</v>
      </c>
      <c r="B34" s="38">
        <v>47</v>
      </c>
      <c r="C34" s="42">
        <v>10131111446</v>
      </c>
      <c r="D34" s="43" t="s">
        <v>115</v>
      </c>
      <c r="E34" s="44"/>
      <c r="F34" s="45" t="s">
        <v>40</v>
      </c>
      <c r="G34" s="46" t="s">
        <v>34</v>
      </c>
      <c r="H34" s="47">
        <v>3.8263888888888889E-2</v>
      </c>
      <c r="I34" s="47">
        <f t="shared" si="1"/>
        <v>3.5763888888888859E-3</v>
      </c>
      <c r="J34" s="49">
        <f t="shared" si="0"/>
        <v>15.680580762250454</v>
      </c>
      <c r="K34" s="38"/>
      <c r="L34" s="42"/>
    </row>
    <row r="35" spans="1:12" s="35" customFormat="1" ht="18.600000000000001" customHeight="1">
      <c r="A35" s="42">
        <v>13</v>
      </c>
      <c r="B35" s="38">
        <v>60</v>
      </c>
      <c r="C35" s="42">
        <v>10115310550</v>
      </c>
      <c r="D35" s="43" t="s">
        <v>101</v>
      </c>
      <c r="E35" s="44"/>
      <c r="F35" s="45" t="s">
        <v>40</v>
      </c>
      <c r="G35" s="46" t="s">
        <v>41</v>
      </c>
      <c r="H35" s="47">
        <v>3.8460648148148147E-2</v>
      </c>
      <c r="I35" s="47">
        <f t="shared" si="1"/>
        <v>3.7731481481481435E-3</v>
      </c>
      <c r="J35" s="49">
        <f t="shared" si="0"/>
        <v>15.600361119470358</v>
      </c>
      <c r="K35" s="38"/>
      <c r="L35" s="42"/>
    </row>
    <row r="36" spans="1:12" s="35" customFormat="1" ht="18.600000000000001" customHeight="1">
      <c r="A36" s="42">
        <v>14</v>
      </c>
      <c r="B36" s="38">
        <v>46</v>
      </c>
      <c r="C36" s="42">
        <v>10119354440</v>
      </c>
      <c r="D36" s="43" t="s">
        <v>105</v>
      </c>
      <c r="E36" s="44"/>
      <c r="F36" s="45" t="s">
        <v>40</v>
      </c>
      <c r="G36" s="46" t="s">
        <v>64</v>
      </c>
      <c r="H36" s="47">
        <v>3.8495370370370367E-2</v>
      </c>
      <c r="I36" s="47">
        <f t="shared" si="1"/>
        <v>3.8078703703703642E-3</v>
      </c>
      <c r="J36" s="49">
        <f t="shared" si="0"/>
        <v>15.586289837642816</v>
      </c>
      <c r="K36" s="38"/>
      <c r="L36" s="42"/>
    </row>
    <row r="37" spans="1:12" s="35" customFormat="1" ht="18.600000000000001" customHeight="1">
      <c r="A37" s="42">
        <v>15</v>
      </c>
      <c r="B37" s="38">
        <v>42</v>
      </c>
      <c r="C37" s="42">
        <v>10119276436</v>
      </c>
      <c r="D37" s="43" t="s">
        <v>109</v>
      </c>
      <c r="E37" s="44"/>
      <c r="F37" s="45" t="s">
        <v>40</v>
      </c>
      <c r="G37" s="46" t="s">
        <v>77</v>
      </c>
      <c r="H37" s="47">
        <v>3.8796296296296294E-2</v>
      </c>
      <c r="I37" s="47">
        <f t="shared" si="1"/>
        <v>4.108796296296291E-3</v>
      </c>
      <c r="J37" s="49">
        <f t="shared" si="0"/>
        <v>15.465393794749405</v>
      </c>
      <c r="K37" s="38"/>
      <c r="L37" s="42"/>
    </row>
    <row r="38" spans="1:12" s="35" customFormat="1" ht="18.600000000000001" customHeight="1">
      <c r="A38" s="42">
        <v>16</v>
      </c>
      <c r="B38" s="38">
        <v>36</v>
      </c>
      <c r="C38" s="42">
        <v>10114463115</v>
      </c>
      <c r="D38" s="43" t="s">
        <v>97</v>
      </c>
      <c r="E38" s="44"/>
      <c r="F38" s="45" t="s">
        <v>40</v>
      </c>
      <c r="G38" s="46" t="s">
        <v>61</v>
      </c>
      <c r="H38" s="47">
        <v>3.8946759259259257E-2</v>
      </c>
      <c r="I38" s="47">
        <f t="shared" ref="I38:I58" si="2">H38-$H$23</f>
        <v>4.2592592592592543E-3</v>
      </c>
      <c r="J38" s="49">
        <f t="shared" ref="J38:J58" si="3">$J$19/((H38*24))</f>
        <v>15.405646359583953</v>
      </c>
      <c r="K38" s="38"/>
      <c r="L38" s="42"/>
    </row>
    <row r="39" spans="1:12" s="35" customFormat="1" ht="18.600000000000001" customHeight="1">
      <c r="A39" s="42">
        <v>17</v>
      </c>
      <c r="B39" s="38">
        <v>71</v>
      </c>
      <c r="C39" s="42">
        <v>10119247134</v>
      </c>
      <c r="D39" s="43" t="s">
        <v>117</v>
      </c>
      <c r="E39" s="44"/>
      <c r="F39" s="45" t="s">
        <v>40</v>
      </c>
      <c r="G39" s="46" t="s">
        <v>41</v>
      </c>
      <c r="H39" s="47">
        <v>3.9074074074074074E-2</v>
      </c>
      <c r="I39" s="47">
        <f t="shared" si="2"/>
        <v>4.3865740740740705E-3</v>
      </c>
      <c r="J39" s="49">
        <f t="shared" si="3"/>
        <v>15.355450236966824</v>
      </c>
      <c r="K39" s="38"/>
      <c r="L39" s="42"/>
    </row>
    <row r="40" spans="1:12" s="35" customFormat="1" ht="18.600000000000001" customHeight="1">
      <c r="A40" s="42">
        <v>18</v>
      </c>
      <c r="B40" s="38">
        <v>95</v>
      </c>
      <c r="C40" s="42">
        <v>10126303781</v>
      </c>
      <c r="D40" s="43" t="s">
        <v>121</v>
      </c>
      <c r="E40" s="44"/>
      <c r="F40" s="45" t="s">
        <v>46</v>
      </c>
      <c r="G40" s="46" t="s">
        <v>103</v>
      </c>
      <c r="H40" s="47">
        <v>3.9097222222222221E-2</v>
      </c>
      <c r="I40" s="47">
        <f t="shared" si="2"/>
        <v>4.4097222222222177E-3</v>
      </c>
      <c r="J40" s="49">
        <f t="shared" si="3"/>
        <v>15.346358792184727</v>
      </c>
      <c r="K40" s="38"/>
      <c r="L40" s="42"/>
    </row>
    <row r="41" spans="1:12" s="35" customFormat="1" ht="18.600000000000001" customHeight="1">
      <c r="A41" s="42">
        <v>19</v>
      </c>
      <c r="B41" s="38">
        <v>99</v>
      </c>
      <c r="C41" s="42">
        <v>10125967012</v>
      </c>
      <c r="D41" s="43" t="s">
        <v>124</v>
      </c>
      <c r="E41" s="44"/>
      <c r="F41" s="45" t="s">
        <v>29</v>
      </c>
      <c r="G41" s="46" t="s">
        <v>62</v>
      </c>
      <c r="H41" s="47">
        <v>3.9456018518518522E-2</v>
      </c>
      <c r="I41" s="47">
        <f t="shared" si="2"/>
        <v>4.7685185185185192E-3</v>
      </c>
      <c r="J41" s="49">
        <f t="shared" si="3"/>
        <v>15.206805514813727</v>
      </c>
      <c r="K41" s="38"/>
      <c r="L41" s="42"/>
    </row>
    <row r="42" spans="1:12" s="35" customFormat="1" ht="18.600000000000001" customHeight="1">
      <c r="A42" s="42">
        <v>20</v>
      </c>
      <c r="B42" s="38">
        <v>56</v>
      </c>
      <c r="C42" s="42">
        <v>10121889574</v>
      </c>
      <c r="D42" s="43" t="s">
        <v>112</v>
      </c>
      <c r="E42" s="44"/>
      <c r="F42" s="45" t="s">
        <v>40</v>
      </c>
      <c r="G42" s="46" t="s">
        <v>45</v>
      </c>
      <c r="H42" s="47">
        <v>3.9467592592592596E-2</v>
      </c>
      <c r="I42" s="47">
        <f t="shared" si="2"/>
        <v>4.7800925925925927E-3</v>
      </c>
      <c r="J42" s="49">
        <f t="shared" si="3"/>
        <v>15.202346041055717</v>
      </c>
      <c r="K42" s="38"/>
      <c r="L42" s="42"/>
    </row>
    <row r="43" spans="1:12" s="35" customFormat="1" ht="18.600000000000001" customHeight="1">
      <c r="A43" s="42">
        <v>21</v>
      </c>
      <c r="B43" s="38">
        <v>77</v>
      </c>
      <c r="C43" s="42">
        <v>10104583562</v>
      </c>
      <c r="D43" s="43" t="s">
        <v>125</v>
      </c>
      <c r="E43" s="44"/>
      <c r="F43" s="45" t="s">
        <v>40</v>
      </c>
      <c r="G43" s="46" t="s">
        <v>61</v>
      </c>
      <c r="H43" s="47">
        <v>3.9502314814814816E-2</v>
      </c>
      <c r="I43" s="47">
        <f t="shared" si="2"/>
        <v>4.8148148148148134E-3</v>
      </c>
      <c r="J43" s="49">
        <f t="shared" si="3"/>
        <v>15.188983299150307</v>
      </c>
      <c r="K43" s="38"/>
      <c r="L43" s="42"/>
    </row>
    <row r="44" spans="1:12" s="35" customFormat="1" ht="18.600000000000001" customHeight="1">
      <c r="A44" s="42">
        <v>22</v>
      </c>
      <c r="B44" s="38">
        <v>37</v>
      </c>
      <c r="C44" s="42">
        <v>10120073856</v>
      </c>
      <c r="D44" s="43" t="s">
        <v>98</v>
      </c>
      <c r="E44" s="44"/>
      <c r="F44" s="45" t="s">
        <v>40</v>
      </c>
      <c r="G44" s="46" t="s">
        <v>64</v>
      </c>
      <c r="H44" s="47">
        <v>3.9594907407407405E-2</v>
      </c>
      <c r="I44" s="47">
        <f t="shared" si="2"/>
        <v>4.907407407407402E-3</v>
      </c>
      <c r="J44" s="49">
        <f t="shared" si="3"/>
        <v>15.153463899444608</v>
      </c>
      <c r="K44" s="38"/>
      <c r="L44" s="42"/>
    </row>
    <row r="45" spans="1:12" s="35" customFormat="1" ht="18.600000000000001" customHeight="1">
      <c r="A45" s="42">
        <v>23</v>
      </c>
      <c r="B45" s="38">
        <v>49</v>
      </c>
      <c r="C45" s="42">
        <v>10105935300</v>
      </c>
      <c r="D45" s="43" t="s">
        <v>90</v>
      </c>
      <c r="E45" s="44"/>
      <c r="F45" s="45" t="s">
        <v>46</v>
      </c>
      <c r="G45" s="46" t="s">
        <v>65</v>
      </c>
      <c r="H45" s="47">
        <v>3.9699074074074074E-2</v>
      </c>
      <c r="I45" s="47">
        <f t="shared" si="2"/>
        <v>5.0115740740740711E-3</v>
      </c>
      <c r="J45" s="49">
        <f t="shared" si="3"/>
        <v>15.113702623906708</v>
      </c>
      <c r="K45" s="38"/>
      <c r="L45" s="42"/>
    </row>
    <row r="46" spans="1:12" s="35" customFormat="1" ht="18.600000000000001" customHeight="1">
      <c r="A46" s="42">
        <v>24</v>
      </c>
      <c r="B46" s="38">
        <v>45</v>
      </c>
      <c r="C46" s="42">
        <v>10120341113</v>
      </c>
      <c r="D46" s="43" t="s">
        <v>111</v>
      </c>
      <c r="E46" s="44"/>
      <c r="F46" s="45" t="s">
        <v>29</v>
      </c>
      <c r="G46" s="46" t="s">
        <v>34</v>
      </c>
      <c r="H46" s="47">
        <v>3.9722222222222221E-2</v>
      </c>
      <c r="I46" s="47">
        <f t="shared" si="2"/>
        <v>5.0347222222222182E-3</v>
      </c>
      <c r="J46" s="49">
        <f t="shared" si="3"/>
        <v>15.104895104895105</v>
      </c>
      <c r="K46" s="38"/>
      <c r="L46" s="42"/>
    </row>
    <row r="47" spans="1:12" s="35" customFormat="1" ht="18.600000000000001" customHeight="1">
      <c r="A47" s="42">
        <v>25</v>
      </c>
      <c r="B47" s="38">
        <v>72</v>
      </c>
      <c r="C47" s="42">
        <v>10096646235</v>
      </c>
      <c r="D47" s="43" t="s">
        <v>122</v>
      </c>
      <c r="E47" s="44"/>
      <c r="F47" s="45" t="s">
        <v>46</v>
      </c>
      <c r="G47" s="46" t="s">
        <v>22</v>
      </c>
      <c r="H47" s="47">
        <v>3.9814814814814817E-2</v>
      </c>
      <c r="I47" s="47">
        <f t="shared" si="2"/>
        <v>5.1273148148148137E-3</v>
      </c>
      <c r="J47" s="49">
        <f t="shared" si="3"/>
        <v>15.069767441860465</v>
      </c>
      <c r="K47" s="38"/>
      <c r="L47" s="42"/>
    </row>
    <row r="48" spans="1:12" s="35" customFormat="1" ht="18.600000000000001" customHeight="1">
      <c r="A48" s="42">
        <v>26</v>
      </c>
      <c r="B48" s="38">
        <v>78</v>
      </c>
      <c r="C48" s="42">
        <v>10105526078</v>
      </c>
      <c r="D48" s="43" t="s">
        <v>118</v>
      </c>
      <c r="E48" s="44"/>
      <c r="F48" s="45" t="s">
        <v>40</v>
      </c>
      <c r="G48" s="46" t="s">
        <v>61</v>
      </c>
      <c r="H48" s="47">
        <v>3.9884259259259258E-2</v>
      </c>
      <c r="I48" s="47">
        <f t="shared" si="2"/>
        <v>5.1967592592592551E-3</v>
      </c>
      <c r="J48" s="49">
        <f t="shared" si="3"/>
        <v>15.043528728961116</v>
      </c>
      <c r="K48" s="38"/>
      <c r="L48" s="42"/>
    </row>
    <row r="49" spans="1:12" s="35" customFormat="1" ht="18.600000000000001" customHeight="1">
      <c r="A49" s="42">
        <v>27</v>
      </c>
      <c r="B49" s="38">
        <v>41</v>
      </c>
      <c r="C49" s="42">
        <v>10113102384</v>
      </c>
      <c r="D49" s="43" t="s">
        <v>99</v>
      </c>
      <c r="E49" s="44"/>
      <c r="F49" s="45" t="s">
        <v>40</v>
      </c>
      <c r="G49" s="46" t="s">
        <v>79</v>
      </c>
      <c r="H49" s="47">
        <v>3.9907407407407412E-2</v>
      </c>
      <c r="I49" s="47">
        <f t="shared" si="2"/>
        <v>5.2199074074074092E-3</v>
      </c>
      <c r="J49" s="49">
        <f t="shared" si="3"/>
        <v>15.034802784222737</v>
      </c>
      <c r="K49" s="38"/>
      <c r="L49" s="42"/>
    </row>
    <row r="50" spans="1:12" s="35" customFormat="1" ht="18.600000000000001" customHeight="1">
      <c r="A50" s="42">
        <v>28</v>
      </c>
      <c r="B50" s="38">
        <v>51</v>
      </c>
      <c r="C50" s="42">
        <v>10116902764</v>
      </c>
      <c r="D50" s="43" t="s">
        <v>129</v>
      </c>
      <c r="E50" s="44"/>
      <c r="F50" s="45" t="s">
        <v>40</v>
      </c>
      <c r="G50" s="46" t="s">
        <v>45</v>
      </c>
      <c r="H50" s="47">
        <v>3.9918981481481479E-2</v>
      </c>
      <c r="I50" s="47">
        <f t="shared" si="2"/>
        <v>5.2314814814814758E-3</v>
      </c>
      <c r="J50" s="49">
        <f t="shared" si="3"/>
        <v>15.030443606842566</v>
      </c>
      <c r="K50" s="38"/>
      <c r="L50" s="42"/>
    </row>
    <row r="51" spans="1:12" s="35" customFormat="1" ht="18.600000000000001" customHeight="1">
      <c r="A51" s="42">
        <v>29</v>
      </c>
      <c r="B51" s="38">
        <v>32</v>
      </c>
      <c r="C51" s="42">
        <v>10116026936</v>
      </c>
      <c r="D51" s="43" t="s">
        <v>94</v>
      </c>
      <c r="E51" s="44"/>
      <c r="F51" s="45" t="s">
        <v>40</v>
      </c>
      <c r="G51" s="46" t="s">
        <v>72</v>
      </c>
      <c r="H51" s="47">
        <v>4.0138888888888884E-2</v>
      </c>
      <c r="I51" s="47">
        <f t="shared" si="2"/>
        <v>5.4513888888888806E-3</v>
      </c>
      <c r="J51" s="49">
        <f t="shared" si="3"/>
        <v>14.948096885813152</v>
      </c>
      <c r="K51" s="38"/>
      <c r="L51" s="42"/>
    </row>
    <row r="52" spans="1:12" s="35" customFormat="1" ht="18.600000000000001" customHeight="1">
      <c r="A52" s="42">
        <v>30</v>
      </c>
      <c r="B52" s="38">
        <v>87</v>
      </c>
      <c r="C52" s="42">
        <v>10105978140</v>
      </c>
      <c r="D52" s="43" t="s">
        <v>155</v>
      </c>
      <c r="E52" s="44"/>
      <c r="F52" s="45" t="s">
        <v>40</v>
      </c>
      <c r="G52" s="46" t="s">
        <v>77</v>
      </c>
      <c r="H52" s="47">
        <v>4.0474537037037038E-2</v>
      </c>
      <c r="I52" s="47">
        <f t="shared" si="2"/>
        <v>5.787037037037035E-3</v>
      </c>
      <c r="J52" s="49">
        <f t="shared" si="3"/>
        <v>14.824134972833859</v>
      </c>
      <c r="K52" s="38"/>
      <c r="L52" s="42"/>
    </row>
    <row r="53" spans="1:12" s="35" customFormat="1" ht="18.600000000000001" customHeight="1">
      <c r="A53" s="42">
        <v>31</v>
      </c>
      <c r="B53" s="38">
        <v>63</v>
      </c>
      <c r="C53" s="42">
        <v>10123388529</v>
      </c>
      <c r="D53" s="43" t="s">
        <v>116</v>
      </c>
      <c r="E53" s="44"/>
      <c r="F53" s="45" t="s">
        <v>46</v>
      </c>
      <c r="G53" s="46" t="s">
        <v>61</v>
      </c>
      <c r="H53" s="47">
        <v>4.0486111111111105E-2</v>
      </c>
      <c r="I53" s="47">
        <f t="shared" si="2"/>
        <v>5.7986111111111016E-3</v>
      </c>
      <c r="J53" s="49">
        <f t="shared" si="3"/>
        <v>14.819897084048032</v>
      </c>
      <c r="K53" s="38"/>
      <c r="L53" s="42"/>
    </row>
    <row r="54" spans="1:12" s="35" customFormat="1" ht="18.600000000000001" customHeight="1">
      <c r="A54" s="42">
        <v>32</v>
      </c>
      <c r="B54" s="38">
        <v>58</v>
      </c>
      <c r="C54" s="42">
        <v>10131599779</v>
      </c>
      <c r="D54" s="43" t="s">
        <v>156</v>
      </c>
      <c r="E54" s="44"/>
      <c r="F54" s="45" t="s">
        <v>46</v>
      </c>
      <c r="G54" s="46" t="s">
        <v>77</v>
      </c>
      <c r="H54" s="47">
        <v>4.1134259259259259E-2</v>
      </c>
      <c r="I54" s="47">
        <f t="shared" si="2"/>
        <v>6.4467592592592562E-3</v>
      </c>
      <c r="J54" s="49">
        <f t="shared" si="3"/>
        <v>14.586381541924592</v>
      </c>
      <c r="K54" s="38"/>
      <c r="L54" s="42"/>
    </row>
    <row r="55" spans="1:12" s="35" customFormat="1" ht="18.600000000000001" customHeight="1">
      <c r="A55" s="42">
        <v>33</v>
      </c>
      <c r="B55" s="38">
        <v>68</v>
      </c>
      <c r="C55" s="42">
        <v>10092631243</v>
      </c>
      <c r="D55" s="43" t="s">
        <v>113</v>
      </c>
      <c r="E55" s="44"/>
      <c r="F55" s="45" t="s">
        <v>40</v>
      </c>
      <c r="G55" s="46" t="s">
        <v>41</v>
      </c>
      <c r="H55" s="47">
        <v>4.1180555555555554E-2</v>
      </c>
      <c r="I55" s="47">
        <f t="shared" si="2"/>
        <v>6.4930555555555505E-3</v>
      </c>
      <c r="J55" s="49">
        <f t="shared" si="3"/>
        <v>14.569983136593592</v>
      </c>
      <c r="K55" s="38"/>
      <c r="L55" s="42"/>
    </row>
    <row r="56" spans="1:12" s="35" customFormat="1" ht="18.600000000000001" customHeight="1">
      <c r="A56" s="42">
        <v>34</v>
      </c>
      <c r="B56" s="38">
        <v>74</v>
      </c>
      <c r="C56" s="42">
        <v>10116903774</v>
      </c>
      <c r="D56" s="43" t="s">
        <v>135</v>
      </c>
      <c r="E56" s="44"/>
      <c r="F56" s="45" t="s">
        <v>40</v>
      </c>
      <c r="G56" s="46" t="s">
        <v>79</v>
      </c>
      <c r="H56" s="47">
        <v>4.1365740740740745E-2</v>
      </c>
      <c r="I56" s="47">
        <f t="shared" si="2"/>
        <v>6.6782407407407415E-3</v>
      </c>
      <c r="J56" s="49">
        <f t="shared" si="3"/>
        <v>14.504756575265807</v>
      </c>
      <c r="K56" s="38"/>
      <c r="L56" s="42"/>
    </row>
    <row r="57" spans="1:12" s="35" customFormat="1" ht="18.600000000000001" customHeight="1">
      <c r="A57" s="42">
        <v>35</v>
      </c>
      <c r="B57" s="38">
        <v>80</v>
      </c>
      <c r="C57" s="42">
        <v>10104581037</v>
      </c>
      <c r="D57" s="43" t="s">
        <v>127</v>
      </c>
      <c r="E57" s="44"/>
      <c r="F57" s="45" t="s">
        <v>40</v>
      </c>
      <c r="G57" s="46" t="s">
        <v>71</v>
      </c>
      <c r="H57" s="47">
        <v>4.1516203703703701E-2</v>
      </c>
      <c r="I57" s="47">
        <f t="shared" si="2"/>
        <v>6.8287037037036979E-3</v>
      </c>
      <c r="J57" s="49">
        <f t="shared" si="3"/>
        <v>14.45218845832172</v>
      </c>
      <c r="K57" s="38"/>
      <c r="L57" s="42"/>
    </row>
    <row r="58" spans="1:12" s="35" customFormat="1" ht="18.600000000000001" customHeight="1">
      <c r="A58" s="42">
        <v>36</v>
      </c>
      <c r="B58" s="38">
        <v>84</v>
      </c>
      <c r="C58" s="42">
        <v>10123791481</v>
      </c>
      <c r="D58" s="43" t="s">
        <v>123</v>
      </c>
      <c r="E58" s="44"/>
      <c r="F58" s="45" t="s">
        <v>40</v>
      </c>
      <c r="G58" s="46" t="s">
        <v>61</v>
      </c>
      <c r="H58" s="47">
        <v>4.1655092592592598E-2</v>
      </c>
      <c r="I58" s="47">
        <f t="shared" si="2"/>
        <v>6.9675925925925947E-3</v>
      </c>
      <c r="J58" s="49">
        <f t="shared" si="3"/>
        <v>14.404001111419836</v>
      </c>
      <c r="K58" s="38"/>
      <c r="L58" s="42"/>
    </row>
    <row r="59" spans="1:12" s="35" customFormat="1" ht="18.600000000000001" customHeight="1">
      <c r="A59" s="42">
        <v>37</v>
      </c>
      <c r="B59" s="38">
        <v>70</v>
      </c>
      <c r="C59" s="42">
        <v>10116192442</v>
      </c>
      <c r="D59" s="43" t="s">
        <v>137</v>
      </c>
      <c r="E59" s="44"/>
      <c r="F59" s="45" t="s">
        <v>46</v>
      </c>
      <c r="G59" s="46" t="s">
        <v>65</v>
      </c>
      <c r="H59" s="47"/>
      <c r="I59" s="48"/>
      <c r="J59" s="49"/>
      <c r="K59" s="38"/>
      <c r="L59" s="42" t="s">
        <v>74</v>
      </c>
    </row>
    <row r="60" spans="1:12" s="35" customFormat="1" ht="18.600000000000001" customHeight="1">
      <c r="A60" s="42">
        <v>38</v>
      </c>
      <c r="B60" s="38">
        <v>62</v>
      </c>
      <c r="C60" s="42">
        <v>10117687656</v>
      </c>
      <c r="D60" s="43" t="s">
        <v>110</v>
      </c>
      <c r="E60" s="44"/>
      <c r="F60" s="45" t="s">
        <v>40</v>
      </c>
      <c r="G60" s="46" t="s">
        <v>71</v>
      </c>
      <c r="H60" s="47"/>
      <c r="I60" s="48"/>
      <c r="J60" s="49"/>
      <c r="K60" s="38"/>
      <c r="L60" s="42" t="s">
        <v>74</v>
      </c>
    </row>
    <row r="61" spans="1:12" s="35" customFormat="1" ht="18.600000000000001" customHeight="1">
      <c r="A61" s="42">
        <v>39</v>
      </c>
      <c r="B61" s="38">
        <v>57</v>
      </c>
      <c r="C61" s="42">
        <v>10124228183</v>
      </c>
      <c r="D61" s="43" t="s">
        <v>142</v>
      </c>
      <c r="E61" s="44"/>
      <c r="F61" s="45" t="s">
        <v>29</v>
      </c>
      <c r="G61" s="46" t="s">
        <v>50</v>
      </c>
      <c r="H61" s="47"/>
      <c r="I61" s="48"/>
      <c r="J61" s="49"/>
      <c r="K61" s="38"/>
      <c r="L61" s="42" t="s">
        <v>74</v>
      </c>
    </row>
    <row r="62" spans="1:12" s="35" customFormat="1" ht="18.600000000000001" customHeight="1">
      <c r="A62" s="42">
        <v>40</v>
      </c>
      <c r="B62" s="38">
        <v>89</v>
      </c>
      <c r="C62" s="42">
        <v>10130613312</v>
      </c>
      <c r="D62" s="43" t="s">
        <v>136</v>
      </c>
      <c r="E62" s="44"/>
      <c r="F62" s="45" t="s">
        <v>40</v>
      </c>
      <c r="G62" s="46" t="s">
        <v>61</v>
      </c>
      <c r="H62" s="47"/>
      <c r="I62" s="48"/>
      <c r="J62" s="49"/>
      <c r="K62" s="38"/>
      <c r="L62" s="42" t="s">
        <v>74</v>
      </c>
    </row>
    <row r="63" spans="1:12" s="35" customFormat="1" ht="18.600000000000001" customHeight="1">
      <c r="A63" s="42">
        <v>41</v>
      </c>
      <c r="B63" s="38">
        <v>67</v>
      </c>
      <c r="C63" s="42">
        <v>10105814048</v>
      </c>
      <c r="D63" s="43" t="s">
        <v>131</v>
      </c>
      <c r="E63" s="44"/>
      <c r="F63" s="45" t="s">
        <v>46</v>
      </c>
      <c r="G63" s="46" t="s">
        <v>61</v>
      </c>
      <c r="H63" s="47"/>
      <c r="I63" s="48"/>
      <c r="J63" s="49"/>
      <c r="K63" s="38"/>
      <c r="L63" s="42" t="s">
        <v>74</v>
      </c>
    </row>
    <row r="64" spans="1:12" s="35" customFormat="1" ht="18.600000000000001" customHeight="1">
      <c r="A64" s="42">
        <v>42</v>
      </c>
      <c r="B64" s="38">
        <v>86</v>
      </c>
      <c r="C64" s="42">
        <v>10121891392</v>
      </c>
      <c r="D64" s="43" t="s">
        <v>146</v>
      </c>
      <c r="E64" s="44"/>
      <c r="F64" s="45" t="s">
        <v>48</v>
      </c>
      <c r="G64" s="46" t="s">
        <v>45</v>
      </c>
      <c r="H64" s="47"/>
      <c r="I64" s="48"/>
      <c r="J64" s="49"/>
      <c r="K64" s="38"/>
      <c r="L64" s="42" t="s">
        <v>74</v>
      </c>
    </row>
    <row r="65" spans="1:12" s="35" customFormat="1" ht="18.600000000000001" customHeight="1">
      <c r="A65" s="42">
        <v>43</v>
      </c>
      <c r="B65" s="38">
        <v>83</v>
      </c>
      <c r="C65" s="42">
        <v>10136739567</v>
      </c>
      <c r="D65" s="43" t="s">
        <v>149</v>
      </c>
      <c r="E65" s="44"/>
      <c r="F65" s="45" t="s">
        <v>46</v>
      </c>
      <c r="G65" s="46" t="s">
        <v>61</v>
      </c>
      <c r="H65" s="47"/>
      <c r="I65" s="48"/>
      <c r="J65" s="49"/>
      <c r="K65" s="38"/>
      <c r="L65" s="42" t="s">
        <v>74</v>
      </c>
    </row>
    <row r="66" spans="1:12" s="35" customFormat="1" ht="18.600000000000001" customHeight="1">
      <c r="A66" s="42">
        <v>44</v>
      </c>
      <c r="B66" s="38">
        <v>93</v>
      </c>
      <c r="C66" s="42">
        <v>10113948005</v>
      </c>
      <c r="D66" s="43" t="s">
        <v>147</v>
      </c>
      <c r="E66" s="44"/>
      <c r="F66" s="45" t="s">
        <v>46</v>
      </c>
      <c r="G66" s="46" t="s">
        <v>45</v>
      </c>
      <c r="H66" s="47"/>
      <c r="I66" s="48"/>
      <c r="J66" s="49"/>
      <c r="K66" s="38"/>
      <c r="L66" s="42" t="s">
        <v>74</v>
      </c>
    </row>
    <row r="67" spans="1:12" s="35" customFormat="1" ht="18.600000000000001" customHeight="1">
      <c r="A67" s="42">
        <v>45</v>
      </c>
      <c r="B67" s="38">
        <v>69</v>
      </c>
      <c r="C67" s="42">
        <v>10116981980</v>
      </c>
      <c r="D67" s="43" t="s">
        <v>139</v>
      </c>
      <c r="E67" s="44"/>
      <c r="F67" s="45" t="s">
        <v>40</v>
      </c>
      <c r="G67" s="46" t="s">
        <v>71</v>
      </c>
      <c r="H67" s="47"/>
      <c r="I67" s="48"/>
      <c r="J67" s="49"/>
      <c r="K67" s="38"/>
      <c r="L67" s="42" t="s">
        <v>74</v>
      </c>
    </row>
    <row r="68" spans="1:12" s="35" customFormat="1" ht="18.600000000000001" customHeight="1">
      <c r="A68" s="42">
        <v>46</v>
      </c>
      <c r="B68" s="38">
        <v>76</v>
      </c>
      <c r="C68" s="42">
        <v>10126751496</v>
      </c>
      <c r="D68" s="43" t="s">
        <v>143</v>
      </c>
      <c r="E68" s="44"/>
      <c r="F68" s="45" t="s">
        <v>40</v>
      </c>
      <c r="G68" s="46" t="s">
        <v>61</v>
      </c>
      <c r="H68" s="47"/>
      <c r="I68" s="48"/>
      <c r="J68" s="49"/>
      <c r="K68" s="38"/>
      <c r="L68" s="42" t="s">
        <v>74</v>
      </c>
    </row>
    <row r="69" spans="1:12" s="35" customFormat="1" ht="18.600000000000001" customHeight="1">
      <c r="A69" s="42">
        <v>47</v>
      </c>
      <c r="B69" s="38">
        <v>54</v>
      </c>
      <c r="C69" s="42">
        <v>10129852163</v>
      </c>
      <c r="D69" s="43" t="s">
        <v>148</v>
      </c>
      <c r="E69" s="44"/>
      <c r="F69" s="45" t="s">
        <v>40</v>
      </c>
      <c r="G69" s="46" t="s">
        <v>64</v>
      </c>
      <c r="H69" s="47"/>
      <c r="I69" s="48"/>
      <c r="J69" s="49"/>
      <c r="K69" s="38"/>
      <c r="L69" s="42" t="s">
        <v>74</v>
      </c>
    </row>
    <row r="70" spans="1:12" s="35" customFormat="1" ht="18.600000000000001" customHeight="1">
      <c r="A70" s="42">
        <v>48</v>
      </c>
      <c r="B70" s="38">
        <v>91</v>
      </c>
      <c r="C70" s="42">
        <v>10119276335</v>
      </c>
      <c r="D70" s="43" t="s">
        <v>140</v>
      </c>
      <c r="E70" s="44"/>
      <c r="F70" s="45" t="s">
        <v>46</v>
      </c>
      <c r="G70" s="46" t="s">
        <v>77</v>
      </c>
      <c r="H70" s="47"/>
      <c r="I70" s="48"/>
      <c r="J70" s="49"/>
      <c r="K70" s="38"/>
      <c r="L70" s="42" t="s">
        <v>74</v>
      </c>
    </row>
    <row r="71" spans="1:12" s="35" customFormat="1" ht="18.600000000000001" customHeight="1">
      <c r="A71" s="42">
        <v>49</v>
      </c>
      <c r="B71" s="38">
        <v>75</v>
      </c>
      <c r="C71" s="42">
        <v>10123791380</v>
      </c>
      <c r="D71" s="43" t="s">
        <v>254</v>
      </c>
      <c r="E71" s="44"/>
      <c r="F71" s="45" t="s">
        <v>40</v>
      </c>
      <c r="G71" s="46" t="s">
        <v>61</v>
      </c>
      <c r="H71" s="47"/>
      <c r="I71" s="48"/>
      <c r="J71" s="49"/>
      <c r="K71" s="38"/>
      <c r="L71" s="42" t="s">
        <v>74</v>
      </c>
    </row>
    <row r="72" spans="1:12" s="35" customFormat="1" ht="18.600000000000001" customHeight="1">
      <c r="A72" s="42">
        <v>50</v>
      </c>
      <c r="B72" s="38">
        <v>90</v>
      </c>
      <c r="C72" s="42">
        <v>10119063137</v>
      </c>
      <c r="D72" s="43" t="s">
        <v>144</v>
      </c>
      <c r="E72" s="44"/>
      <c r="F72" s="45" t="s">
        <v>29</v>
      </c>
      <c r="G72" s="46" t="s">
        <v>50</v>
      </c>
      <c r="H72" s="47"/>
      <c r="I72" s="48"/>
      <c r="J72" s="49"/>
      <c r="K72" s="38"/>
      <c r="L72" s="42" t="s">
        <v>67</v>
      </c>
    </row>
    <row r="73" spans="1:12" s="35" customFormat="1" ht="18.600000000000001" customHeight="1">
      <c r="A73" s="42">
        <v>51</v>
      </c>
      <c r="B73" s="38">
        <v>85</v>
      </c>
      <c r="C73" s="42">
        <v>10117354624</v>
      </c>
      <c r="D73" s="43" t="s">
        <v>138</v>
      </c>
      <c r="E73" s="44"/>
      <c r="F73" s="45" t="s">
        <v>40</v>
      </c>
      <c r="G73" s="46" t="s">
        <v>61</v>
      </c>
      <c r="H73" s="47"/>
      <c r="I73" s="48"/>
      <c r="J73" s="49"/>
      <c r="K73" s="38"/>
      <c r="L73" s="42" t="s">
        <v>67</v>
      </c>
    </row>
    <row r="74" spans="1:12" s="35" customFormat="1" ht="18.600000000000001" customHeight="1">
      <c r="A74" s="42">
        <v>52</v>
      </c>
      <c r="B74" s="38">
        <v>88</v>
      </c>
      <c r="C74" s="42">
        <v>10117354119</v>
      </c>
      <c r="D74" s="43" t="s">
        <v>145</v>
      </c>
      <c r="E74" s="44"/>
      <c r="F74" s="45" t="s">
        <v>46</v>
      </c>
      <c r="G74" s="46" t="s">
        <v>61</v>
      </c>
      <c r="H74" s="47"/>
      <c r="I74" s="48"/>
      <c r="J74" s="49"/>
      <c r="K74" s="38"/>
      <c r="L74" s="42" t="s">
        <v>67</v>
      </c>
    </row>
    <row r="75" spans="1:12" s="35" customFormat="1" ht="18.600000000000001" customHeight="1">
      <c r="A75" s="42">
        <v>53</v>
      </c>
      <c r="B75" s="38">
        <v>65</v>
      </c>
      <c r="C75" s="42">
        <v>10102330738</v>
      </c>
      <c r="D75" s="43" t="s">
        <v>128</v>
      </c>
      <c r="E75" s="44"/>
      <c r="F75" s="45" t="s">
        <v>29</v>
      </c>
      <c r="G75" s="46" t="s">
        <v>71</v>
      </c>
      <c r="H75" s="47"/>
      <c r="I75" s="48"/>
      <c r="J75" s="49"/>
      <c r="K75" s="38"/>
      <c r="L75" s="42" t="s">
        <v>67</v>
      </c>
    </row>
    <row r="76" spans="1:12" s="35" customFormat="1" ht="18.600000000000001" customHeight="1">
      <c r="A76" s="42">
        <v>54</v>
      </c>
      <c r="B76" s="38">
        <v>73</v>
      </c>
      <c r="C76" s="42">
        <v>10105986325</v>
      </c>
      <c r="D76" s="43" t="s">
        <v>114</v>
      </c>
      <c r="E76" s="44"/>
      <c r="F76" s="45" t="s">
        <v>40</v>
      </c>
      <c r="G76" s="46" t="s">
        <v>45</v>
      </c>
      <c r="H76" s="47"/>
      <c r="I76" s="48"/>
      <c r="J76" s="49"/>
      <c r="K76" s="38"/>
      <c r="L76" s="42" t="s">
        <v>67</v>
      </c>
    </row>
    <row r="77" spans="1:12" s="35" customFormat="1" ht="18.600000000000001" customHeight="1">
      <c r="A77" s="42">
        <v>55</v>
      </c>
      <c r="B77" s="38">
        <v>81</v>
      </c>
      <c r="C77" s="42">
        <v>10132558160</v>
      </c>
      <c r="D77" s="43" t="s">
        <v>151</v>
      </c>
      <c r="E77" s="44"/>
      <c r="F77" s="45" t="s">
        <v>40</v>
      </c>
      <c r="G77" s="46" t="s">
        <v>45</v>
      </c>
      <c r="H77" s="47"/>
      <c r="I77" s="48"/>
      <c r="J77" s="49"/>
      <c r="K77" s="38"/>
      <c r="L77" s="42" t="s">
        <v>67</v>
      </c>
    </row>
    <row r="78" spans="1:12" s="35" customFormat="1" ht="18.600000000000001" customHeight="1">
      <c r="A78" s="42">
        <v>56</v>
      </c>
      <c r="B78" s="38">
        <v>64</v>
      </c>
      <c r="C78" s="42">
        <v>10119381520</v>
      </c>
      <c r="D78" s="43" t="s">
        <v>141</v>
      </c>
      <c r="E78" s="44"/>
      <c r="F78" s="45" t="s">
        <v>46</v>
      </c>
      <c r="G78" s="46" t="s">
        <v>41</v>
      </c>
      <c r="H78" s="47"/>
      <c r="I78" s="48"/>
      <c r="J78" s="49"/>
      <c r="K78" s="38"/>
      <c r="L78" s="42" t="s">
        <v>67</v>
      </c>
    </row>
    <row r="79" spans="1:12" s="35" customFormat="1" ht="18.600000000000001" customHeight="1">
      <c r="A79" s="42">
        <v>57</v>
      </c>
      <c r="B79" s="38">
        <v>59</v>
      </c>
      <c r="C79" s="42">
        <v>10131110840</v>
      </c>
      <c r="D79" s="43" t="s">
        <v>133</v>
      </c>
      <c r="E79" s="44"/>
      <c r="F79" s="45" t="s">
        <v>40</v>
      </c>
      <c r="G79" s="46" t="s">
        <v>34</v>
      </c>
      <c r="H79" s="47"/>
      <c r="I79" s="48"/>
      <c r="J79" s="49"/>
      <c r="K79" s="38"/>
      <c r="L79" s="42" t="s">
        <v>67</v>
      </c>
    </row>
    <row r="80" spans="1:12" s="35" customFormat="1" ht="18.600000000000001" customHeight="1">
      <c r="A80" s="42">
        <v>58</v>
      </c>
      <c r="B80" s="38">
        <v>79</v>
      </c>
      <c r="C80" s="42">
        <v>10116821831</v>
      </c>
      <c r="D80" s="43" t="s">
        <v>150</v>
      </c>
      <c r="E80" s="44"/>
      <c r="F80" s="45" t="s">
        <v>46</v>
      </c>
      <c r="G80" s="46" t="s">
        <v>71</v>
      </c>
      <c r="H80" s="47"/>
      <c r="I80" s="48"/>
      <c r="J80" s="49"/>
      <c r="K80" s="38"/>
      <c r="L80" s="42" t="s">
        <v>67</v>
      </c>
    </row>
    <row r="81" spans="1:12" s="35" customFormat="1" ht="18.600000000000001" customHeight="1">
      <c r="A81" s="42">
        <v>59</v>
      </c>
      <c r="B81" s="38">
        <v>94</v>
      </c>
      <c r="C81" s="42">
        <v>10127081296</v>
      </c>
      <c r="D81" s="43" t="s">
        <v>152</v>
      </c>
      <c r="E81" s="44"/>
      <c r="F81" s="45" t="s">
        <v>48</v>
      </c>
      <c r="G81" s="46" t="s">
        <v>78</v>
      </c>
      <c r="H81" s="47"/>
      <c r="I81" s="48"/>
      <c r="J81" s="49"/>
      <c r="K81" s="38"/>
      <c r="L81" s="42" t="s">
        <v>67</v>
      </c>
    </row>
    <row r="82" spans="1:12" s="35" customFormat="1" ht="18.600000000000001" customHeight="1">
      <c r="A82" s="42">
        <v>60</v>
      </c>
      <c r="B82" s="38">
        <v>92</v>
      </c>
      <c r="C82" s="42">
        <v>10119276638</v>
      </c>
      <c r="D82" s="43" t="s">
        <v>153</v>
      </c>
      <c r="E82" s="44"/>
      <c r="F82" s="45" t="s">
        <v>157</v>
      </c>
      <c r="G82" s="46" t="s">
        <v>77</v>
      </c>
      <c r="H82" s="47"/>
      <c r="I82" s="48"/>
      <c r="J82" s="49"/>
      <c r="K82" s="38"/>
      <c r="L82" s="42" t="s">
        <v>67</v>
      </c>
    </row>
    <row r="83" spans="1:12" s="35" customFormat="1" ht="18.600000000000001" customHeight="1">
      <c r="A83" s="42" t="s">
        <v>66</v>
      </c>
      <c r="B83" s="38">
        <v>52</v>
      </c>
      <c r="C83" s="42">
        <v>10119244508</v>
      </c>
      <c r="D83" s="43" t="s">
        <v>95</v>
      </c>
      <c r="E83" s="44"/>
      <c r="F83" s="45" t="s">
        <v>40</v>
      </c>
      <c r="G83" s="46" t="s">
        <v>41</v>
      </c>
      <c r="H83" s="47"/>
      <c r="I83" s="48"/>
      <c r="J83" s="49"/>
      <c r="K83" s="38"/>
      <c r="L83" s="42"/>
    </row>
    <row r="84" spans="1:12" s="35" customFormat="1" ht="18.600000000000001" customHeight="1">
      <c r="A84" s="42" t="s">
        <v>66</v>
      </c>
      <c r="B84" s="38">
        <v>34</v>
      </c>
      <c r="C84" s="42">
        <v>10105936007</v>
      </c>
      <c r="D84" s="43" t="s">
        <v>88</v>
      </c>
      <c r="E84" s="44"/>
      <c r="F84" s="45" t="s">
        <v>29</v>
      </c>
      <c r="G84" s="46" t="s">
        <v>61</v>
      </c>
      <c r="H84" s="47"/>
      <c r="I84" s="48"/>
      <c r="J84" s="49"/>
      <c r="K84" s="38"/>
      <c r="L84" s="42"/>
    </row>
    <row r="85" spans="1:12" s="35" customFormat="1" ht="18.600000000000001" customHeight="1">
      <c r="A85" s="42" t="s">
        <v>66</v>
      </c>
      <c r="B85" s="38">
        <v>53</v>
      </c>
      <c r="C85" s="42">
        <v>10123610013</v>
      </c>
      <c r="D85" s="43" t="s">
        <v>134</v>
      </c>
      <c r="E85" s="44"/>
      <c r="F85" s="45" t="s">
        <v>29</v>
      </c>
      <c r="G85" s="46" t="s">
        <v>50</v>
      </c>
      <c r="H85" s="47"/>
      <c r="I85" s="48"/>
      <c r="J85" s="49"/>
      <c r="K85" s="38"/>
      <c r="L85" s="42"/>
    </row>
    <row r="86" spans="1:12" s="35" customFormat="1" ht="18.600000000000001" customHeight="1">
      <c r="A86" s="42" t="s">
        <v>66</v>
      </c>
      <c r="B86" s="38">
        <v>48</v>
      </c>
      <c r="C86" s="42">
        <v>10111413574</v>
      </c>
      <c r="D86" s="43" t="s">
        <v>255</v>
      </c>
      <c r="E86" s="44"/>
      <c r="F86" s="45" t="s">
        <v>40</v>
      </c>
      <c r="G86" s="46" t="s">
        <v>22</v>
      </c>
      <c r="H86" s="47"/>
      <c r="I86" s="48"/>
      <c r="J86" s="49"/>
      <c r="K86" s="38"/>
      <c r="L86" s="42"/>
    </row>
    <row r="87" spans="1:12" s="35" customFormat="1" ht="18.600000000000001" customHeight="1">
      <c r="A87" s="42" t="s">
        <v>66</v>
      </c>
      <c r="B87" s="38">
        <v>97</v>
      </c>
      <c r="C87" s="42">
        <v>10131547441</v>
      </c>
      <c r="D87" s="43" t="s">
        <v>130</v>
      </c>
      <c r="E87" s="44"/>
      <c r="F87" s="45" t="s">
        <v>46</v>
      </c>
      <c r="G87" s="46" t="s">
        <v>77</v>
      </c>
      <c r="H87" s="47"/>
      <c r="I87" s="48"/>
      <c r="J87" s="49"/>
      <c r="K87" s="38"/>
      <c r="L87" s="42"/>
    </row>
    <row r="88" spans="1:12" s="35" customFormat="1" ht="18.600000000000001" customHeight="1">
      <c r="A88" s="42" t="s">
        <v>73</v>
      </c>
      <c r="B88" s="38">
        <v>43</v>
      </c>
      <c r="C88" s="42">
        <v>10117966936</v>
      </c>
      <c r="D88" s="43" t="s">
        <v>104</v>
      </c>
      <c r="E88" s="44"/>
      <c r="F88" s="45" t="s">
        <v>40</v>
      </c>
      <c r="G88" s="46" t="s">
        <v>64</v>
      </c>
      <c r="H88" s="47"/>
      <c r="I88" s="48"/>
      <c r="J88" s="49"/>
      <c r="K88" s="38"/>
      <c r="L88" s="42"/>
    </row>
    <row r="89" spans="1:12" s="35" customFormat="1" ht="18.600000000000001" customHeight="1">
      <c r="A89" s="42" t="s">
        <v>73</v>
      </c>
      <c r="B89" s="38">
        <v>82</v>
      </c>
      <c r="C89" s="42">
        <v>10120743459</v>
      </c>
      <c r="D89" s="43" t="s">
        <v>154</v>
      </c>
      <c r="E89" s="44"/>
      <c r="F89" s="45" t="s">
        <v>46</v>
      </c>
      <c r="G89" s="46" t="s">
        <v>65</v>
      </c>
      <c r="H89" s="47"/>
      <c r="I89" s="48"/>
      <c r="J89" s="49"/>
      <c r="K89" s="38"/>
      <c r="L89" s="42"/>
    </row>
    <row r="90" spans="1:12" s="35" customFormat="1" ht="18.600000000000001" customHeight="1">
      <c r="A90" s="42" t="s">
        <v>73</v>
      </c>
      <c r="B90" s="38">
        <v>66</v>
      </c>
      <c r="C90" s="42">
        <v>10119189944</v>
      </c>
      <c r="D90" s="43" t="s">
        <v>119</v>
      </c>
      <c r="E90" s="44"/>
      <c r="F90" s="45" t="s">
        <v>29</v>
      </c>
      <c r="G90" s="46" t="s">
        <v>41</v>
      </c>
      <c r="H90" s="47"/>
      <c r="I90" s="48"/>
      <c r="J90" s="49"/>
      <c r="K90" s="38"/>
      <c r="L90" s="42"/>
    </row>
    <row r="91" spans="1:12" s="33" customFormat="1" ht="12.6" customHeight="1">
      <c r="A91" s="26" t="s">
        <v>73</v>
      </c>
      <c r="B91" s="27">
        <v>33</v>
      </c>
      <c r="C91" s="26">
        <v>10127318342</v>
      </c>
      <c r="D91" s="28" t="s">
        <v>92</v>
      </c>
      <c r="E91" s="29"/>
      <c r="F91" s="30" t="s">
        <v>40</v>
      </c>
      <c r="G91" s="46" t="s">
        <v>61</v>
      </c>
      <c r="H91" s="32"/>
      <c r="I91" s="32"/>
      <c r="J91" s="34"/>
      <c r="K91" s="27"/>
      <c r="L91" s="26"/>
    </row>
    <row r="92" spans="1:12" s="33" customFormat="1" ht="12.6" customHeight="1">
      <c r="A92" s="26"/>
      <c r="B92" s="27"/>
      <c r="C92" s="26"/>
      <c r="D92" s="28"/>
      <c r="E92" s="29"/>
      <c r="F92" s="30"/>
      <c r="G92" s="46"/>
      <c r="H92" s="32"/>
      <c r="I92" s="32"/>
      <c r="J92" s="34"/>
      <c r="K92" s="27"/>
      <c r="L92" s="26"/>
    </row>
    <row r="93" spans="1:12" ht="14.4">
      <c r="A93" s="55" t="s">
        <v>55</v>
      </c>
      <c r="B93" s="55"/>
      <c r="C93" s="55"/>
      <c r="D93" s="55"/>
      <c r="E93" s="55"/>
      <c r="F93" s="55"/>
      <c r="G93" s="55" t="s">
        <v>4</v>
      </c>
      <c r="H93" s="55"/>
      <c r="I93" s="55"/>
      <c r="J93" s="55"/>
      <c r="K93" s="55"/>
      <c r="L93" s="55"/>
    </row>
    <row r="94" spans="1:12" s="35" customFormat="1">
      <c r="C94" s="36"/>
      <c r="G94" s="37" t="s">
        <v>30</v>
      </c>
      <c r="H94" s="38">
        <v>15</v>
      </c>
      <c r="J94" s="39"/>
      <c r="K94" s="39" t="s">
        <v>28</v>
      </c>
      <c r="L94" s="37">
        <f>COUNTIF(F23:F91,"ЗМС")</f>
        <v>0</v>
      </c>
    </row>
    <row r="95" spans="1:12" s="35" customFormat="1">
      <c r="C95" s="40"/>
      <c r="G95" s="36" t="s">
        <v>23</v>
      </c>
      <c r="H95" s="38">
        <f>H96+H100</f>
        <v>69</v>
      </c>
      <c r="I95" s="41"/>
      <c r="J95" s="39"/>
      <c r="K95" s="39" t="s">
        <v>17</v>
      </c>
      <c r="L95" s="37">
        <f>COUNTIF(F23:F91,"МСМК")</f>
        <v>0</v>
      </c>
    </row>
    <row r="96" spans="1:12" s="35" customFormat="1">
      <c r="C96" s="37"/>
      <c r="G96" s="36" t="s">
        <v>24</v>
      </c>
      <c r="H96" s="38">
        <f>H97+H98+H99</f>
        <v>65</v>
      </c>
      <c r="I96" s="41"/>
      <c r="J96" s="39"/>
      <c r="K96" s="39" t="s">
        <v>20</v>
      </c>
      <c r="L96" s="37">
        <f>COUNTIF(F23:F91,"МС")</f>
        <v>0</v>
      </c>
    </row>
    <row r="97" spans="1:12" s="35" customFormat="1">
      <c r="C97" s="37"/>
      <c r="G97" s="36" t="s">
        <v>25</v>
      </c>
      <c r="H97" s="38">
        <f>COUNT(A23:A91)</f>
        <v>60</v>
      </c>
      <c r="I97" s="41"/>
      <c r="J97" s="39"/>
      <c r="K97" s="39" t="s">
        <v>29</v>
      </c>
      <c r="L97" s="37">
        <f>COUNTIF(F23:F91,"КМС")</f>
        <v>11</v>
      </c>
    </row>
    <row r="98" spans="1:12" s="35" customFormat="1">
      <c r="C98" s="37"/>
      <c r="G98" s="36" t="s">
        <v>26</v>
      </c>
      <c r="H98" s="38">
        <f>COUNTIF(A23:A91,"НФ")</f>
        <v>5</v>
      </c>
      <c r="I98" s="41"/>
      <c r="J98" s="39"/>
      <c r="K98" s="39" t="s">
        <v>40</v>
      </c>
      <c r="L98" s="37">
        <f>COUNTIF(F23:F91,"1 СР")</f>
        <v>39</v>
      </c>
    </row>
    <row r="99" spans="1:12" s="35" customFormat="1">
      <c r="G99" s="36" t="s">
        <v>31</v>
      </c>
      <c r="H99" s="38">
        <f>COUNTIF(A23:A91,"ДСКВ")</f>
        <v>0</v>
      </c>
      <c r="I99" s="41"/>
      <c r="J99" s="39"/>
      <c r="K99" s="39" t="s">
        <v>46</v>
      </c>
      <c r="L99" s="37">
        <f>COUNTIF(F23:F91,"2 СР")</f>
        <v>15</v>
      </c>
    </row>
    <row r="100" spans="1:12" s="35" customFormat="1">
      <c r="G100" s="36" t="s">
        <v>27</v>
      </c>
      <c r="H100" s="38">
        <f>COUNTIF(A23:A91,"НС")</f>
        <v>4</v>
      </c>
      <c r="I100" s="41"/>
      <c r="J100" s="39"/>
      <c r="K100" s="39" t="s">
        <v>48</v>
      </c>
      <c r="L100" s="37">
        <f>COUNTIF(F23:F91,"3 СР")</f>
        <v>3</v>
      </c>
    </row>
    <row r="101" spans="1:12" ht="9.75" customHeight="1"/>
    <row r="102" spans="1:12" ht="15.6">
      <c r="A102" s="58" t="s">
        <v>47</v>
      </c>
      <c r="B102" s="58"/>
      <c r="C102" s="58"/>
      <c r="D102" s="58"/>
      <c r="E102" s="58" t="s">
        <v>9</v>
      </c>
      <c r="F102" s="58"/>
      <c r="G102" s="58"/>
      <c r="H102" s="58"/>
      <c r="I102" s="58" t="s">
        <v>3</v>
      </c>
      <c r="J102" s="58"/>
      <c r="K102" s="58"/>
      <c r="L102" s="58"/>
    </row>
    <row r="103" spans="1:1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</row>
    <row r="104" spans="1:12">
      <c r="A104" s="25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>
      <c r="A105" s="25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1:12">
      <c r="A106" s="25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</row>
    <row r="108" spans="1:12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</row>
    <row r="109" spans="1:12" ht="15.6">
      <c r="A109" s="56" t="str">
        <f>G19</f>
        <v xml:space="preserve">ЮДИНА Л.Н. (ВК, Забайкальский край) </v>
      </c>
      <c r="B109" s="56"/>
      <c r="C109" s="56"/>
      <c r="D109" s="56"/>
      <c r="E109" s="56" t="str">
        <f>G17</f>
        <v xml:space="preserve">БЕСЧАСТНОВ А.А. (ВК, г. Москва) </v>
      </c>
      <c r="F109" s="56"/>
      <c r="G109" s="56"/>
      <c r="H109" s="56"/>
      <c r="I109" s="56" t="str">
        <f>G18</f>
        <v>АФАНАСЬЕВА Е.А. (ВК, Свердловская область</v>
      </c>
      <c r="J109" s="56"/>
      <c r="K109" s="56"/>
      <c r="L109" s="56"/>
    </row>
  </sheetData>
  <mergeCells count="39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G21:G22"/>
    <mergeCell ref="A107:E107"/>
    <mergeCell ref="F107:L107"/>
    <mergeCell ref="H21:H22"/>
    <mergeCell ref="I21:I22"/>
    <mergeCell ref="J21:J22"/>
    <mergeCell ref="K21:K22"/>
    <mergeCell ref="L21:L22"/>
    <mergeCell ref="A93:F93"/>
    <mergeCell ref="G93:L93"/>
    <mergeCell ref="A102:D102"/>
    <mergeCell ref="E102:H102"/>
    <mergeCell ref="I102:L102"/>
    <mergeCell ref="A103:E103"/>
    <mergeCell ref="F103:L103"/>
    <mergeCell ref="A108:E108"/>
    <mergeCell ref="F108:L108"/>
    <mergeCell ref="A109:D109"/>
    <mergeCell ref="E109:H109"/>
    <mergeCell ref="I109:L109"/>
  </mergeCells>
  <conditionalFormatting sqref="B110:B1048576 B99:B108 B1 B7 B9:B11 B13:B22 B93">
    <cfRule type="duplicateValues" dxfId="23" priority="6"/>
  </conditionalFormatting>
  <conditionalFormatting sqref="B2">
    <cfRule type="duplicateValues" dxfId="22" priority="5"/>
  </conditionalFormatting>
  <conditionalFormatting sqref="B3">
    <cfRule type="duplicateValues" dxfId="21" priority="4"/>
  </conditionalFormatting>
  <conditionalFormatting sqref="B94:B98">
    <cfRule type="duplicateValues" dxfId="20" priority="3"/>
  </conditionalFormatting>
  <conditionalFormatting sqref="B109">
    <cfRule type="duplicateValues" dxfId="19" priority="2"/>
  </conditionalFormatting>
  <conditionalFormatting sqref="B6">
    <cfRule type="duplicateValues" dxfId="18" priority="1"/>
  </conditionalFormatting>
  <pageMargins left="0.2" right="0.2" top="0.25" bottom="0.25" header="0.3" footer="0.3"/>
  <pageSetup paperSize="9" scale="4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BC0E-6E24-4127-84B8-56D760148B8F}">
  <sheetPr>
    <tabColor rgb="FFC00000"/>
  </sheetPr>
  <dimension ref="A1:N65"/>
  <sheetViews>
    <sheetView view="pageBreakPreview" topLeftCell="A20" zoomScale="68" zoomScaleNormal="100" zoomScaleSheetLayoutView="68" workbookViewId="0">
      <selection activeCell="E23" sqref="E23:E47"/>
    </sheetView>
  </sheetViews>
  <sheetFormatPr defaultColWidth="9.21875" defaultRowHeight="13.8"/>
  <cols>
    <col min="1" max="1" width="7.77734375" style="1" customWidth="1"/>
    <col min="2" max="2" width="8.33203125" style="52" customWidth="1"/>
    <col min="3" max="3" width="15.44140625" style="52" customWidth="1"/>
    <col min="4" max="4" width="25" style="1" customWidth="1"/>
    <col min="5" max="5" width="11.21875" style="1" customWidth="1"/>
    <col min="6" max="6" width="12.21875" style="1" customWidth="1"/>
    <col min="7" max="7" width="27.5546875" style="1" customWidth="1"/>
    <col min="8" max="8" width="13.88671875" style="1" customWidth="1"/>
    <col min="9" max="9" width="12.33203125" style="1" customWidth="1"/>
    <col min="10" max="10" width="10.21875" style="4" customWidth="1"/>
    <col min="11" max="11" width="11.88671875" style="1" customWidth="1"/>
    <col min="12" max="12" width="17.44140625" style="1" customWidth="1"/>
    <col min="13" max="16384" width="9.21875" style="1"/>
  </cols>
  <sheetData>
    <row r="1" spans="1:14" ht="15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15.75" customHeight="1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5.75" customHeight="1">
      <c r="A3" s="62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1">
      <c r="A4" s="62" t="s">
        <v>43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0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s="2" customFormat="1" ht="28.8">
      <c r="A6" s="65" t="s">
        <v>262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8"/>
    </row>
    <row r="7" spans="1:14" s="2" customFormat="1" ht="18" customHeight="1">
      <c r="A7" s="66" t="s">
        <v>14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s="2" customFormat="1" ht="4.5" customHeight="1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ht="19.5" customHeight="1">
      <c r="A9" s="67" t="s">
        <v>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4" ht="18" customHeight="1">
      <c r="A10" s="67" t="s">
        <v>84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9.5" customHeight="1">
      <c r="A11" s="67" t="s">
        <v>158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4" ht="5.25" customHeight="1">
      <c r="A12" s="66" t="s">
        <v>52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4" s="20" customFormat="1" ht="15.6">
      <c r="A13" s="18" t="s">
        <v>58</v>
      </c>
      <c r="B13" s="51"/>
      <c r="C13" s="51"/>
      <c r="D13" s="19"/>
      <c r="G13" s="10" t="s">
        <v>257</v>
      </c>
      <c r="H13" s="23"/>
      <c r="J13" s="21"/>
      <c r="K13" s="10"/>
      <c r="L13" s="10" t="s">
        <v>76</v>
      </c>
    </row>
    <row r="14" spans="1:14" s="20" customFormat="1" ht="15.6">
      <c r="A14" s="18" t="s">
        <v>256</v>
      </c>
      <c r="B14" s="51"/>
      <c r="C14" s="51"/>
      <c r="D14" s="19"/>
      <c r="G14" s="22"/>
      <c r="J14" s="21"/>
      <c r="K14" s="10"/>
      <c r="L14" s="10" t="s">
        <v>87</v>
      </c>
    </row>
    <row r="15" spans="1:14" ht="14.4">
      <c r="A15" s="64" t="s">
        <v>54</v>
      </c>
      <c r="B15" s="64"/>
      <c r="C15" s="64"/>
      <c r="D15" s="64"/>
      <c r="E15" s="64"/>
      <c r="F15" s="64"/>
      <c r="G15" s="64"/>
      <c r="H15" s="12" t="s">
        <v>1</v>
      </c>
      <c r="I15" s="12"/>
      <c r="J15" s="13"/>
      <c r="K15" s="12"/>
      <c r="L15" s="12"/>
    </row>
    <row r="16" spans="1:14" ht="14.4">
      <c r="A16" s="16"/>
      <c r="B16" s="14"/>
      <c r="C16" s="14"/>
      <c r="D16" s="16"/>
      <c r="E16" s="5"/>
      <c r="F16" s="16"/>
      <c r="G16" s="11"/>
      <c r="H16" s="15" t="s">
        <v>37</v>
      </c>
      <c r="I16" s="5"/>
      <c r="J16" s="9"/>
      <c r="K16" s="5"/>
      <c r="L16" s="17"/>
    </row>
    <row r="17" spans="1:12" ht="14.4">
      <c r="A17" s="16" t="s">
        <v>15</v>
      </c>
      <c r="B17" s="14"/>
      <c r="C17" s="14"/>
      <c r="D17" s="11"/>
      <c r="E17" s="5"/>
      <c r="F17" s="16"/>
      <c r="G17" s="11" t="s">
        <v>44</v>
      </c>
      <c r="H17" s="15" t="s">
        <v>38</v>
      </c>
      <c r="I17" s="5"/>
      <c r="J17" s="9"/>
      <c r="K17" s="5"/>
      <c r="L17" s="11"/>
    </row>
    <row r="18" spans="1:12" ht="14.4">
      <c r="A18" s="16" t="s">
        <v>16</v>
      </c>
      <c r="B18" s="14"/>
      <c r="C18" s="14"/>
      <c r="D18" s="11"/>
      <c r="E18" s="5"/>
      <c r="F18" s="16"/>
      <c r="G18" s="11" t="s">
        <v>60</v>
      </c>
      <c r="H18" s="15" t="s">
        <v>39</v>
      </c>
      <c r="I18" s="5"/>
      <c r="J18" s="9"/>
      <c r="K18" s="5"/>
    </row>
    <row r="19" spans="1:12" ht="15.6">
      <c r="A19" s="16" t="s">
        <v>13</v>
      </c>
      <c r="G19" s="11" t="s">
        <v>51</v>
      </c>
      <c r="H19" s="15" t="s">
        <v>36</v>
      </c>
      <c r="I19" s="5"/>
      <c r="J19" s="17" t="s">
        <v>258</v>
      </c>
      <c r="L19" s="51" t="s">
        <v>259</v>
      </c>
    </row>
    <row r="20" spans="1:12" ht="9.75" customHeight="1"/>
    <row r="21" spans="1:12" s="3" customFormat="1" ht="21" customHeight="1">
      <c r="A21" s="63" t="s">
        <v>5</v>
      </c>
      <c r="B21" s="59" t="s">
        <v>10</v>
      </c>
      <c r="C21" s="59" t="s">
        <v>33</v>
      </c>
      <c r="D21" s="59" t="s">
        <v>2</v>
      </c>
      <c r="E21" s="59" t="s">
        <v>32</v>
      </c>
      <c r="F21" s="59" t="s">
        <v>7</v>
      </c>
      <c r="G21" s="59" t="s">
        <v>11</v>
      </c>
      <c r="H21" s="59" t="s">
        <v>6</v>
      </c>
      <c r="I21" s="59" t="s">
        <v>21</v>
      </c>
      <c r="J21" s="60" t="s">
        <v>19</v>
      </c>
      <c r="K21" s="61" t="s">
        <v>56</v>
      </c>
      <c r="L21" s="61" t="s">
        <v>12</v>
      </c>
    </row>
    <row r="22" spans="1:12" s="3" customFormat="1" ht="13.5" customHeight="1">
      <c r="A22" s="63"/>
      <c r="B22" s="59"/>
      <c r="C22" s="59"/>
      <c r="D22" s="59"/>
      <c r="E22" s="59"/>
      <c r="F22" s="59"/>
      <c r="G22" s="59"/>
      <c r="H22" s="59"/>
      <c r="I22" s="59"/>
      <c r="J22" s="60"/>
      <c r="K22" s="61"/>
      <c r="L22" s="61"/>
    </row>
    <row r="23" spans="1:12" s="35" customFormat="1" ht="18.600000000000001" customHeight="1">
      <c r="A23" s="42">
        <v>1</v>
      </c>
      <c r="B23" s="38">
        <v>151</v>
      </c>
      <c r="C23" s="42">
        <v>10096646134</v>
      </c>
      <c r="D23" s="43" t="s">
        <v>160</v>
      </c>
      <c r="E23" s="44"/>
      <c r="F23" s="45" t="s">
        <v>40</v>
      </c>
      <c r="G23" s="46" t="s">
        <v>45</v>
      </c>
      <c r="H23" s="47">
        <v>3.1354166666666662E-2</v>
      </c>
      <c r="I23" s="47"/>
      <c r="J23" s="49">
        <f>$J$19/((H23*24))</f>
        <v>14.35215946843854</v>
      </c>
      <c r="K23" s="38"/>
      <c r="L23" s="42"/>
    </row>
    <row r="24" spans="1:12" s="35" customFormat="1" ht="18.600000000000001" customHeight="1">
      <c r="A24" s="42">
        <v>2</v>
      </c>
      <c r="B24" s="38">
        <v>153</v>
      </c>
      <c r="C24" s="42">
        <v>10091527665</v>
      </c>
      <c r="D24" s="43" t="s">
        <v>163</v>
      </c>
      <c r="E24" s="44"/>
      <c r="F24" s="45" t="s">
        <v>29</v>
      </c>
      <c r="G24" s="46" t="s">
        <v>45</v>
      </c>
      <c r="H24" s="47">
        <v>3.172453703703703E-2</v>
      </c>
      <c r="I24" s="47">
        <f>H24-$H$23</f>
        <v>3.7037037037036813E-4</v>
      </c>
      <c r="J24" s="49">
        <f t="shared" ref="J24:J45" si="0">$J$19/((H24*24))</f>
        <v>14.184604159066039</v>
      </c>
      <c r="K24" s="38"/>
      <c r="L24" s="42"/>
    </row>
    <row r="25" spans="1:12" s="35" customFormat="1" ht="18.600000000000001" customHeight="1">
      <c r="A25" s="42">
        <v>3</v>
      </c>
      <c r="B25" s="38">
        <v>152</v>
      </c>
      <c r="C25" s="42">
        <v>10096898738</v>
      </c>
      <c r="D25" s="43" t="s">
        <v>161</v>
      </c>
      <c r="E25" s="44"/>
      <c r="F25" s="45" t="s">
        <v>29</v>
      </c>
      <c r="G25" s="46" t="s">
        <v>61</v>
      </c>
      <c r="H25" s="47">
        <v>3.2141203703703707E-2</v>
      </c>
      <c r="I25" s="47">
        <f t="shared" ref="I25:I45" si="1">H25-$H$23</f>
        <v>7.8703703703704442E-4</v>
      </c>
      <c r="J25" s="49">
        <f t="shared" si="0"/>
        <v>14.000720201656465</v>
      </c>
      <c r="K25" s="38"/>
      <c r="L25" s="42"/>
    </row>
    <row r="26" spans="1:12" s="35" customFormat="1" ht="18.600000000000001" customHeight="1">
      <c r="A26" s="42">
        <v>4</v>
      </c>
      <c r="B26" s="38">
        <v>156</v>
      </c>
      <c r="C26" s="42">
        <v>10102051458</v>
      </c>
      <c r="D26" s="43" t="s">
        <v>165</v>
      </c>
      <c r="E26" s="44"/>
      <c r="F26" s="45" t="s">
        <v>48</v>
      </c>
      <c r="G26" s="46" t="s">
        <v>64</v>
      </c>
      <c r="H26" s="47">
        <v>3.2581018518518516E-2</v>
      </c>
      <c r="I26" s="47">
        <f t="shared" si="1"/>
        <v>1.226851851851854E-3</v>
      </c>
      <c r="J26" s="49">
        <f t="shared" si="0"/>
        <v>13.811722912966255</v>
      </c>
      <c r="K26" s="38"/>
      <c r="L26" s="42"/>
    </row>
    <row r="27" spans="1:12" s="35" customFormat="1" ht="18.600000000000001" customHeight="1">
      <c r="A27" s="42">
        <v>5</v>
      </c>
      <c r="B27" s="38">
        <v>150</v>
      </c>
      <c r="C27" s="42">
        <v>10100512794</v>
      </c>
      <c r="D27" s="43" t="s">
        <v>162</v>
      </c>
      <c r="E27" s="44"/>
      <c r="F27" s="45" t="s">
        <v>29</v>
      </c>
      <c r="G27" s="46" t="s">
        <v>61</v>
      </c>
      <c r="H27" s="47">
        <v>3.3055555555555553E-2</v>
      </c>
      <c r="I27" s="47">
        <f t="shared" si="1"/>
        <v>1.7013888888888912E-3</v>
      </c>
      <c r="J27" s="49">
        <f t="shared" si="0"/>
        <v>13.613445378151264</v>
      </c>
      <c r="K27" s="38"/>
      <c r="L27" s="42"/>
    </row>
    <row r="28" spans="1:12" s="35" customFormat="1" ht="18.600000000000001" customHeight="1">
      <c r="A28" s="42">
        <v>6</v>
      </c>
      <c r="B28" s="38">
        <v>158</v>
      </c>
      <c r="C28" s="42">
        <v>10105844259</v>
      </c>
      <c r="D28" s="43" t="s">
        <v>168</v>
      </c>
      <c r="E28" s="44"/>
      <c r="F28" s="45" t="s">
        <v>29</v>
      </c>
      <c r="G28" s="46" t="s">
        <v>45</v>
      </c>
      <c r="H28" s="47">
        <v>3.4062500000000002E-2</v>
      </c>
      <c r="I28" s="47">
        <f t="shared" si="1"/>
        <v>2.7083333333333404E-3</v>
      </c>
      <c r="J28" s="49">
        <f t="shared" si="0"/>
        <v>13.211009174311926</v>
      </c>
      <c r="K28" s="38"/>
      <c r="L28" s="42"/>
    </row>
    <row r="29" spans="1:12" s="35" customFormat="1" ht="18.600000000000001" customHeight="1">
      <c r="A29" s="42">
        <v>7</v>
      </c>
      <c r="B29" s="38">
        <v>154</v>
      </c>
      <c r="C29" s="42">
        <v>10127392811</v>
      </c>
      <c r="D29" s="43" t="s">
        <v>170</v>
      </c>
      <c r="E29" s="44"/>
      <c r="F29" s="45" t="s">
        <v>40</v>
      </c>
      <c r="G29" s="46" t="s">
        <v>61</v>
      </c>
      <c r="H29" s="47">
        <v>3.4386574074074076E-2</v>
      </c>
      <c r="I29" s="47">
        <f t="shared" si="1"/>
        <v>3.0324074074074142E-3</v>
      </c>
      <c r="J29" s="49">
        <f t="shared" si="0"/>
        <v>13.086502860989567</v>
      </c>
      <c r="K29" s="38"/>
      <c r="L29" s="42"/>
    </row>
    <row r="30" spans="1:12" s="35" customFormat="1" ht="18.600000000000001" customHeight="1">
      <c r="A30" s="42">
        <v>8</v>
      </c>
      <c r="B30" s="38">
        <v>159</v>
      </c>
      <c r="C30" s="42">
        <v>10117738883</v>
      </c>
      <c r="D30" s="43" t="s">
        <v>166</v>
      </c>
      <c r="E30" s="44"/>
      <c r="F30" s="45" t="s">
        <v>46</v>
      </c>
      <c r="G30" s="46" t="s">
        <v>77</v>
      </c>
      <c r="H30" s="47">
        <v>3.4594907407407408E-2</v>
      </c>
      <c r="I30" s="47">
        <f t="shared" si="1"/>
        <v>3.2407407407407454E-3</v>
      </c>
      <c r="J30" s="49">
        <f t="shared" si="0"/>
        <v>13.007694881231181</v>
      </c>
      <c r="K30" s="38"/>
      <c r="L30" s="42"/>
    </row>
    <row r="31" spans="1:12" s="35" customFormat="1" ht="18.600000000000001" customHeight="1">
      <c r="A31" s="42">
        <v>9</v>
      </c>
      <c r="B31" s="38">
        <v>162</v>
      </c>
      <c r="C31" s="42">
        <v>10128010072</v>
      </c>
      <c r="D31" s="43" t="s">
        <v>164</v>
      </c>
      <c r="E31" s="44"/>
      <c r="F31" s="45" t="s">
        <v>29</v>
      </c>
      <c r="G31" s="46" t="s">
        <v>45</v>
      </c>
      <c r="H31" s="47">
        <v>3.4907407407407408E-2</v>
      </c>
      <c r="I31" s="47">
        <f t="shared" si="1"/>
        <v>3.5532407407407457E-3</v>
      </c>
      <c r="J31" s="49">
        <f t="shared" si="0"/>
        <v>12.891246684350135</v>
      </c>
      <c r="K31" s="38"/>
      <c r="L31" s="42"/>
    </row>
    <row r="32" spans="1:12" s="35" customFormat="1" ht="18.600000000000001" customHeight="1">
      <c r="A32" s="42">
        <v>10</v>
      </c>
      <c r="B32" s="38">
        <v>169</v>
      </c>
      <c r="C32" s="42">
        <v>10113798461</v>
      </c>
      <c r="D32" s="43" t="s">
        <v>171</v>
      </c>
      <c r="E32" s="44"/>
      <c r="F32" s="45" t="s">
        <v>46</v>
      </c>
      <c r="G32" s="46" t="s">
        <v>71</v>
      </c>
      <c r="H32" s="47">
        <v>3.5428240740740739E-2</v>
      </c>
      <c r="I32" s="47">
        <f t="shared" si="1"/>
        <v>4.0740740740740772E-3</v>
      </c>
      <c r="J32" s="49">
        <f t="shared" si="0"/>
        <v>12.701731460307091</v>
      </c>
      <c r="K32" s="38"/>
      <c r="L32" s="42"/>
    </row>
    <row r="33" spans="1:12" s="35" customFormat="1" ht="18.600000000000001" customHeight="1">
      <c r="A33" s="42">
        <v>11</v>
      </c>
      <c r="B33" s="38">
        <v>157</v>
      </c>
      <c r="C33" s="42">
        <v>10123679933</v>
      </c>
      <c r="D33" s="43" t="s">
        <v>167</v>
      </c>
      <c r="E33" s="44"/>
      <c r="F33" s="45" t="s">
        <v>29</v>
      </c>
      <c r="G33" s="46" t="s">
        <v>50</v>
      </c>
      <c r="H33" s="47">
        <v>3.560185185185185E-2</v>
      </c>
      <c r="I33" s="47">
        <f t="shared" si="1"/>
        <v>4.2476851851851877E-3</v>
      </c>
      <c r="J33" s="49">
        <f t="shared" si="0"/>
        <v>12.639791937581277</v>
      </c>
      <c r="K33" s="38"/>
      <c r="L33" s="42"/>
    </row>
    <row r="34" spans="1:12" s="35" customFormat="1" ht="18.600000000000001" customHeight="1">
      <c r="A34" s="42">
        <v>12</v>
      </c>
      <c r="B34" s="38">
        <v>164</v>
      </c>
      <c r="C34" s="42">
        <v>10091527564</v>
      </c>
      <c r="D34" s="43" t="s">
        <v>176</v>
      </c>
      <c r="E34" s="44"/>
      <c r="F34" s="45" t="s">
        <v>40</v>
      </c>
      <c r="G34" s="46" t="s">
        <v>45</v>
      </c>
      <c r="H34" s="47">
        <v>3.5671296296296298E-2</v>
      </c>
      <c r="I34" s="47">
        <f t="shared" si="1"/>
        <v>4.317129629629636E-3</v>
      </c>
      <c r="J34" s="49">
        <f t="shared" si="0"/>
        <v>12.615184944841012</v>
      </c>
      <c r="K34" s="38"/>
      <c r="L34" s="42"/>
    </row>
    <row r="35" spans="1:12" s="35" customFormat="1" ht="18.600000000000001" customHeight="1">
      <c r="A35" s="42">
        <v>13</v>
      </c>
      <c r="B35" s="38">
        <v>155</v>
      </c>
      <c r="C35" s="42">
        <v>10111496430</v>
      </c>
      <c r="D35" s="43" t="s">
        <v>169</v>
      </c>
      <c r="E35" s="44"/>
      <c r="F35" s="45" t="s">
        <v>46</v>
      </c>
      <c r="G35" s="46" t="s">
        <v>65</v>
      </c>
      <c r="H35" s="47">
        <v>3.6296296296296292E-2</v>
      </c>
      <c r="I35" s="47">
        <f t="shared" si="1"/>
        <v>4.9421296296296297E-3</v>
      </c>
      <c r="J35" s="49">
        <f t="shared" si="0"/>
        <v>12.397959183673473</v>
      </c>
      <c r="K35" s="38"/>
      <c r="L35" s="42"/>
    </row>
    <row r="36" spans="1:12" s="35" customFormat="1" ht="18.600000000000001" customHeight="1">
      <c r="A36" s="42">
        <v>14</v>
      </c>
      <c r="B36" s="38">
        <v>168</v>
      </c>
      <c r="C36" s="42">
        <v>10110815915</v>
      </c>
      <c r="D36" s="43" t="s">
        <v>172</v>
      </c>
      <c r="E36" s="44"/>
      <c r="F36" s="45" t="s">
        <v>29</v>
      </c>
      <c r="G36" s="46" t="s">
        <v>45</v>
      </c>
      <c r="H36" s="47">
        <v>3.7291666666666667E-2</v>
      </c>
      <c r="I36" s="47">
        <f t="shared" si="1"/>
        <v>5.9375000000000053E-3</v>
      </c>
      <c r="J36" s="49">
        <f t="shared" si="0"/>
        <v>12.067039106145252</v>
      </c>
      <c r="K36" s="38"/>
      <c r="L36" s="42"/>
    </row>
    <row r="37" spans="1:12" s="35" customFormat="1" ht="18.600000000000001" customHeight="1">
      <c r="A37" s="42">
        <v>15</v>
      </c>
      <c r="B37" s="38">
        <v>161</v>
      </c>
      <c r="C37" s="42">
        <v>10116901855</v>
      </c>
      <c r="D37" s="43" t="s">
        <v>174</v>
      </c>
      <c r="E37" s="44"/>
      <c r="F37" s="45" t="s">
        <v>40</v>
      </c>
      <c r="G37" s="46" t="s">
        <v>45</v>
      </c>
      <c r="H37" s="47">
        <v>3.8217592592592588E-2</v>
      </c>
      <c r="I37" s="47">
        <f t="shared" si="1"/>
        <v>6.8634259259259256E-3</v>
      </c>
      <c r="J37" s="49">
        <f t="shared" si="0"/>
        <v>11.774682010902485</v>
      </c>
      <c r="K37" s="38"/>
      <c r="L37" s="42"/>
    </row>
    <row r="38" spans="1:12" s="35" customFormat="1" ht="18.600000000000001" customHeight="1">
      <c r="A38" s="42">
        <v>16</v>
      </c>
      <c r="B38" s="38">
        <v>172</v>
      </c>
      <c r="C38" s="42">
        <v>10136031770</v>
      </c>
      <c r="D38" s="43" t="s">
        <v>181</v>
      </c>
      <c r="E38" s="44"/>
      <c r="F38" s="45" t="s">
        <v>46</v>
      </c>
      <c r="G38" s="46" t="s">
        <v>35</v>
      </c>
      <c r="H38" s="47">
        <v>3.8599537037037036E-2</v>
      </c>
      <c r="I38" s="47">
        <f t="shared" si="1"/>
        <v>7.2453703703703742E-3</v>
      </c>
      <c r="J38" s="49">
        <f t="shared" si="0"/>
        <v>11.65817091454273</v>
      </c>
      <c r="K38" s="38"/>
      <c r="L38" s="42"/>
    </row>
    <row r="39" spans="1:12" s="35" customFormat="1" ht="18.600000000000001" customHeight="1">
      <c r="A39" s="42">
        <v>17</v>
      </c>
      <c r="B39" s="38">
        <v>174</v>
      </c>
      <c r="C39" s="42">
        <v>10116911858</v>
      </c>
      <c r="D39" s="43" t="s">
        <v>173</v>
      </c>
      <c r="E39" s="44"/>
      <c r="F39" s="45" t="s">
        <v>46</v>
      </c>
      <c r="G39" s="46" t="s">
        <v>79</v>
      </c>
      <c r="H39" s="47">
        <v>3.8900462962962963E-2</v>
      </c>
      <c r="I39" s="47">
        <f t="shared" si="1"/>
        <v>7.5462962962963009E-3</v>
      </c>
      <c r="J39" s="49">
        <f t="shared" si="0"/>
        <v>11.56798571853615</v>
      </c>
      <c r="K39" s="38"/>
      <c r="L39" s="42"/>
    </row>
    <row r="40" spans="1:12" s="35" customFormat="1" ht="18.600000000000001" customHeight="1">
      <c r="A40" s="42">
        <v>18</v>
      </c>
      <c r="B40" s="38">
        <v>170</v>
      </c>
      <c r="C40" s="42">
        <v>10102629115</v>
      </c>
      <c r="D40" s="43" t="s">
        <v>178</v>
      </c>
      <c r="E40" s="44"/>
      <c r="F40" s="45" t="s">
        <v>29</v>
      </c>
      <c r="G40" s="46" t="s">
        <v>71</v>
      </c>
      <c r="H40" s="47">
        <v>3.9409722222222221E-2</v>
      </c>
      <c r="I40" s="47">
        <f t="shared" si="1"/>
        <v>8.0555555555555589E-3</v>
      </c>
      <c r="J40" s="49">
        <f t="shared" si="0"/>
        <v>11.418502202643174</v>
      </c>
      <c r="K40" s="38"/>
      <c r="L40" s="42"/>
    </row>
    <row r="41" spans="1:12" s="35" customFormat="1" ht="18.600000000000001" customHeight="1">
      <c r="A41" s="42">
        <v>19</v>
      </c>
      <c r="B41" s="38">
        <v>166</v>
      </c>
      <c r="C41" s="42">
        <v>10119277648</v>
      </c>
      <c r="D41" s="43" t="s">
        <v>175</v>
      </c>
      <c r="E41" s="44"/>
      <c r="F41" s="45" t="s">
        <v>46</v>
      </c>
      <c r="G41" s="46" t="s">
        <v>61</v>
      </c>
      <c r="H41" s="47">
        <v>3.9791666666666663E-2</v>
      </c>
      <c r="I41" s="47">
        <f t="shared" si="1"/>
        <v>8.4375000000000006E-3</v>
      </c>
      <c r="J41" s="49">
        <f t="shared" si="0"/>
        <v>11.308900523560212</v>
      </c>
      <c r="K41" s="38"/>
      <c r="L41" s="42"/>
    </row>
    <row r="42" spans="1:12" s="35" customFormat="1" ht="18.600000000000001" customHeight="1">
      <c r="A42" s="42">
        <v>20</v>
      </c>
      <c r="B42" s="38">
        <v>167</v>
      </c>
      <c r="C42" s="42">
        <v>10121449034</v>
      </c>
      <c r="D42" s="43" t="s">
        <v>177</v>
      </c>
      <c r="E42" s="44"/>
      <c r="F42" s="45" t="s">
        <v>40</v>
      </c>
      <c r="G42" s="46" t="s">
        <v>41</v>
      </c>
      <c r="H42" s="47">
        <v>4.0092592592592589E-2</v>
      </c>
      <c r="I42" s="47">
        <f t="shared" si="1"/>
        <v>8.7384259259259273E-3</v>
      </c>
      <c r="J42" s="49">
        <f t="shared" si="0"/>
        <v>11.224018475750579</v>
      </c>
      <c r="K42" s="38"/>
      <c r="L42" s="42"/>
    </row>
    <row r="43" spans="1:12" s="35" customFormat="1" ht="18.600000000000001" customHeight="1">
      <c r="A43" s="42">
        <v>21</v>
      </c>
      <c r="B43" s="38">
        <v>165</v>
      </c>
      <c r="C43" s="42">
        <v>10120340911</v>
      </c>
      <c r="D43" s="43" t="s">
        <v>180</v>
      </c>
      <c r="E43" s="44"/>
      <c r="F43" s="45" t="s">
        <v>40</v>
      </c>
      <c r="G43" s="46" t="s">
        <v>34</v>
      </c>
      <c r="H43" s="47">
        <v>4.0902777777777781E-2</v>
      </c>
      <c r="I43" s="47">
        <f t="shared" si="1"/>
        <v>9.5486111111111188E-3</v>
      </c>
      <c r="J43" s="49">
        <f t="shared" si="0"/>
        <v>11.001697792869271</v>
      </c>
      <c r="K43" s="38"/>
      <c r="L43" s="42"/>
    </row>
    <row r="44" spans="1:12" s="35" customFormat="1" ht="18.600000000000001" customHeight="1">
      <c r="A44" s="42">
        <v>22</v>
      </c>
      <c r="B44" s="38">
        <v>171</v>
      </c>
      <c r="C44" s="42">
        <v>10128275713</v>
      </c>
      <c r="D44" s="43" t="s">
        <v>182</v>
      </c>
      <c r="E44" s="44"/>
      <c r="F44" s="45" t="s">
        <v>29</v>
      </c>
      <c r="G44" s="46" t="s">
        <v>63</v>
      </c>
      <c r="H44" s="47">
        <v>4.3796296296296298E-2</v>
      </c>
      <c r="I44" s="47">
        <f t="shared" si="1"/>
        <v>1.2442129629629636E-2</v>
      </c>
      <c r="J44" s="49">
        <f t="shared" si="0"/>
        <v>10.274841437632135</v>
      </c>
      <c r="K44" s="38"/>
      <c r="L44" s="42"/>
    </row>
    <row r="45" spans="1:12" s="35" customFormat="1" ht="18.600000000000001" customHeight="1">
      <c r="A45" s="42">
        <v>23</v>
      </c>
      <c r="B45" s="38">
        <v>160</v>
      </c>
      <c r="C45" s="42">
        <v>10120073755</v>
      </c>
      <c r="D45" s="43" t="s">
        <v>184</v>
      </c>
      <c r="E45" s="44"/>
      <c r="F45" s="45" t="s">
        <v>40</v>
      </c>
      <c r="G45" s="46" t="s">
        <v>45</v>
      </c>
      <c r="H45" s="47">
        <v>4.7384259259259258E-2</v>
      </c>
      <c r="I45" s="47">
        <f t="shared" si="1"/>
        <v>1.6030092592592596E-2</v>
      </c>
      <c r="J45" s="49">
        <f t="shared" si="0"/>
        <v>9.4968246213971685</v>
      </c>
      <c r="K45" s="38"/>
      <c r="L45" s="42"/>
    </row>
    <row r="46" spans="1:12" s="35" customFormat="1" ht="18.600000000000001" customHeight="1">
      <c r="A46" s="42">
        <v>24</v>
      </c>
      <c r="B46" s="38">
        <v>173</v>
      </c>
      <c r="C46" s="42">
        <v>10130179135</v>
      </c>
      <c r="D46" s="43" t="s">
        <v>179</v>
      </c>
      <c r="E46" s="44"/>
      <c r="F46" s="45" t="s">
        <v>46</v>
      </c>
      <c r="G46" s="46" t="s">
        <v>65</v>
      </c>
      <c r="H46" s="47"/>
      <c r="I46" s="47"/>
      <c r="J46" s="49"/>
      <c r="K46" s="38"/>
      <c r="L46" s="53" t="s">
        <v>74</v>
      </c>
    </row>
    <row r="47" spans="1:12" s="35" customFormat="1" ht="18.600000000000001" customHeight="1">
      <c r="A47" s="42" t="s">
        <v>80</v>
      </c>
      <c r="B47" s="38">
        <v>163</v>
      </c>
      <c r="C47" s="42">
        <v>10120340709</v>
      </c>
      <c r="D47" s="43" t="s">
        <v>183</v>
      </c>
      <c r="E47" s="44"/>
      <c r="F47" s="45" t="s">
        <v>40</v>
      </c>
      <c r="G47" s="46" t="s">
        <v>34</v>
      </c>
      <c r="H47" s="47"/>
      <c r="I47" s="47"/>
      <c r="J47" s="49"/>
      <c r="K47" s="38"/>
      <c r="L47" s="54" t="s">
        <v>81</v>
      </c>
    </row>
    <row r="48" spans="1:12" s="33" customFormat="1" ht="12.6" customHeight="1">
      <c r="A48" s="26"/>
      <c r="B48" s="27"/>
      <c r="C48" s="26"/>
      <c r="D48" s="28"/>
      <c r="E48" s="29"/>
      <c r="F48" s="30"/>
      <c r="G48" s="46"/>
      <c r="H48" s="32"/>
      <c r="I48" s="32"/>
      <c r="J48" s="34"/>
      <c r="K48" s="27"/>
      <c r="L48" s="26"/>
    </row>
    <row r="49" spans="1:12" ht="14.4">
      <c r="A49" s="55" t="s">
        <v>55</v>
      </c>
      <c r="B49" s="55"/>
      <c r="C49" s="55"/>
      <c r="D49" s="55"/>
      <c r="E49" s="55"/>
      <c r="F49" s="55"/>
      <c r="G49" s="55" t="s">
        <v>4</v>
      </c>
      <c r="H49" s="55"/>
      <c r="I49" s="55"/>
      <c r="J49" s="55"/>
      <c r="K49" s="55"/>
      <c r="L49" s="55"/>
    </row>
    <row r="50" spans="1:12" s="35" customFormat="1">
      <c r="C50" s="36"/>
      <c r="G50" s="37" t="s">
        <v>30</v>
      </c>
      <c r="H50" s="38">
        <v>11</v>
      </c>
      <c r="J50" s="39"/>
      <c r="K50" s="39" t="s">
        <v>28</v>
      </c>
      <c r="L50" s="37">
        <f>COUNTIF(F23:F47,"ЗМС")</f>
        <v>0</v>
      </c>
    </row>
    <row r="51" spans="1:12" s="35" customFormat="1">
      <c r="C51" s="40"/>
      <c r="G51" s="36" t="s">
        <v>23</v>
      </c>
      <c r="H51" s="38">
        <f>H52+H56</f>
        <v>25</v>
      </c>
      <c r="I51" s="41"/>
      <c r="J51" s="39"/>
      <c r="K51" s="39" t="s">
        <v>17</v>
      </c>
      <c r="L51" s="37">
        <f>COUNTIF(F23:F47,"МСМК")</f>
        <v>0</v>
      </c>
    </row>
    <row r="52" spans="1:12" s="35" customFormat="1">
      <c r="C52" s="37"/>
      <c r="G52" s="36" t="s">
        <v>24</v>
      </c>
      <c r="H52" s="38">
        <f>H53+H54+H55</f>
        <v>25</v>
      </c>
      <c r="I52" s="41"/>
      <c r="J52" s="39"/>
      <c r="K52" s="39" t="s">
        <v>20</v>
      </c>
      <c r="L52" s="37">
        <f>COUNTIF(F23:F47,"МС")</f>
        <v>0</v>
      </c>
    </row>
    <row r="53" spans="1:12" s="35" customFormat="1">
      <c r="C53" s="37"/>
      <c r="G53" s="36" t="s">
        <v>25</v>
      </c>
      <c r="H53" s="38">
        <f>COUNT(A23:A47)</f>
        <v>24</v>
      </c>
      <c r="I53" s="41"/>
      <c r="J53" s="39"/>
      <c r="K53" s="39" t="s">
        <v>29</v>
      </c>
      <c r="L53" s="37">
        <f>COUNTIF(F23:F47,"КМС")</f>
        <v>9</v>
      </c>
    </row>
    <row r="54" spans="1:12" s="35" customFormat="1">
      <c r="C54" s="37"/>
      <c r="G54" s="36" t="s">
        <v>26</v>
      </c>
      <c r="H54" s="38">
        <f>COUNTIF(A23:A47,"НФ")</f>
        <v>0</v>
      </c>
      <c r="I54" s="41"/>
      <c r="J54" s="39"/>
      <c r="K54" s="39" t="s">
        <v>40</v>
      </c>
      <c r="L54" s="37">
        <f>COUNTIF(F23:F47,"1 СР")</f>
        <v>8</v>
      </c>
    </row>
    <row r="55" spans="1:12" s="35" customFormat="1">
      <c r="G55" s="36" t="s">
        <v>31</v>
      </c>
      <c r="H55" s="38">
        <f>COUNTIF(A23:A47,"ДСКВ")</f>
        <v>1</v>
      </c>
      <c r="I55" s="41"/>
      <c r="J55" s="39"/>
      <c r="K55" s="39" t="s">
        <v>46</v>
      </c>
      <c r="L55" s="37">
        <f>COUNTIF(F23:F47,"2 СР")</f>
        <v>7</v>
      </c>
    </row>
    <row r="56" spans="1:12" s="35" customFormat="1">
      <c r="G56" s="36" t="s">
        <v>27</v>
      </c>
      <c r="H56" s="38">
        <f>COUNTIF(A23:A47,"НС")</f>
        <v>0</v>
      </c>
      <c r="I56" s="41"/>
      <c r="J56" s="39"/>
      <c r="K56" s="39" t="s">
        <v>48</v>
      </c>
      <c r="L56" s="37">
        <f>COUNTIF(F23:F47,"3 СР")</f>
        <v>1</v>
      </c>
    </row>
    <row r="57" spans="1:12" ht="9.75" customHeight="1"/>
    <row r="58" spans="1:12" ht="15.6">
      <c r="A58" s="58" t="s">
        <v>47</v>
      </c>
      <c r="B58" s="58"/>
      <c r="C58" s="58"/>
      <c r="D58" s="58"/>
      <c r="E58" s="58" t="s">
        <v>9</v>
      </c>
      <c r="F58" s="58"/>
      <c r="G58" s="58"/>
      <c r="H58" s="58"/>
      <c r="I58" s="58" t="s">
        <v>3</v>
      </c>
      <c r="J58" s="58"/>
      <c r="K58" s="58"/>
      <c r="L58" s="58"/>
    </row>
    <row r="59" spans="1:12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</row>
    <row r="60" spans="1:12">
      <c r="A60" s="52"/>
      <c r="D60" s="52"/>
      <c r="E60" s="52"/>
      <c r="F60" s="52"/>
      <c r="G60" s="52"/>
      <c r="H60" s="52"/>
      <c r="I60" s="52"/>
      <c r="J60" s="52"/>
      <c r="K60" s="52"/>
      <c r="L60" s="52"/>
    </row>
    <row r="61" spans="1:12">
      <c r="A61" s="52"/>
      <c r="D61" s="52"/>
      <c r="E61" s="52"/>
      <c r="F61" s="52"/>
      <c r="G61" s="52"/>
      <c r="H61" s="52"/>
      <c r="I61" s="52"/>
      <c r="J61" s="52"/>
      <c r="K61" s="52"/>
      <c r="L61" s="52"/>
    </row>
    <row r="62" spans="1:12">
      <c r="A62" s="52"/>
      <c r="D62" s="52"/>
      <c r="E62" s="52"/>
      <c r="F62" s="52"/>
      <c r="G62" s="52"/>
      <c r="H62" s="52"/>
      <c r="I62" s="52"/>
      <c r="J62" s="52"/>
      <c r="K62" s="52"/>
      <c r="L62" s="52"/>
    </row>
    <row r="63" spans="1:1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spans="1:1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</row>
    <row r="65" spans="1:12" ht="15.6">
      <c r="A65" s="56" t="str">
        <f>G19</f>
        <v xml:space="preserve">ЮДИНА Л.Н. (ВК, Забайкальский край) </v>
      </c>
      <c r="B65" s="56"/>
      <c r="C65" s="56"/>
      <c r="D65" s="56"/>
      <c r="E65" s="56" t="str">
        <f>G17</f>
        <v xml:space="preserve">БЕСЧАСТНОВ А.А. (ВК, г. Москва) </v>
      </c>
      <c r="F65" s="56"/>
      <c r="G65" s="56"/>
      <c r="H65" s="56"/>
      <c r="I65" s="56" t="str">
        <f>G18</f>
        <v>АФАНАСЬЕВА Е.А. (ВК, Свердловская область</v>
      </c>
      <c r="J65" s="56"/>
      <c r="K65" s="56"/>
      <c r="L65" s="56"/>
    </row>
  </sheetData>
  <mergeCells count="39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G21:G22"/>
    <mergeCell ref="A63:E63"/>
    <mergeCell ref="F63:L63"/>
    <mergeCell ref="H21:H22"/>
    <mergeCell ref="I21:I22"/>
    <mergeCell ref="J21:J22"/>
    <mergeCell ref="K21:K22"/>
    <mergeCell ref="L21:L22"/>
    <mergeCell ref="A49:F49"/>
    <mergeCell ref="G49:L49"/>
    <mergeCell ref="A58:D58"/>
    <mergeCell ref="E58:H58"/>
    <mergeCell ref="I58:L58"/>
    <mergeCell ref="A59:E59"/>
    <mergeCell ref="F59:L59"/>
    <mergeCell ref="A64:E64"/>
    <mergeCell ref="F64:L64"/>
    <mergeCell ref="A65:D65"/>
    <mergeCell ref="E65:H65"/>
    <mergeCell ref="I65:L65"/>
  </mergeCells>
  <conditionalFormatting sqref="B66:B1048576 B55:B64 B1 B7 B9:B11 B13:B22 B49">
    <cfRule type="duplicateValues" dxfId="17" priority="6"/>
  </conditionalFormatting>
  <conditionalFormatting sqref="B2">
    <cfRule type="duplicateValues" dxfId="16" priority="5"/>
  </conditionalFormatting>
  <conditionalFormatting sqref="B3">
    <cfRule type="duplicateValues" dxfId="15" priority="4"/>
  </conditionalFormatting>
  <conditionalFormatting sqref="B50:B54">
    <cfRule type="duplicateValues" dxfId="14" priority="3"/>
  </conditionalFormatting>
  <conditionalFormatting sqref="B65">
    <cfRule type="duplicateValues" dxfId="13" priority="2"/>
  </conditionalFormatting>
  <conditionalFormatting sqref="B6">
    <cfRule type="duplicateValues" dxfId="12" priority="1"/>
  </conditionalFormatting>
  <pageMargins left="0.2" right="0.2" top="0.25" bottom="0.25" header="0.3" footer="0.3"/>
  <pageSetup paperSize="9" scale="4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BD69-C225-4F83-87B4-FFA722CC040F}">
  <sheetPr>
    <tabColor rgb="FFC00000"/>
  </sheetPr>
  <dimension ref="A1:N86"/>
  <sheetViews>
    <sheetView tabSelected="1" view="pageBreakPreview" topLeftCell="A26" zoomScale="68" zoomScaleNormal="100" zoomScaleSheetLayoutView="68" workbookViewId="0">
      <selection activeCell="Q42" sqref="Q42"/>
    </sheetView>
  </sheetViews>
  <sheetFormatPr defaultColWidth="9.21875" defaultRowHeight="13.8"/>
  <cols>
    <col min="1" max="1" width="7.77734375" style="1" customWidth="1"/>
    <col min="2" max="2" width="8.33203125" style="52" customWidth="1"/>
    <col min="3" max="3" width="15.44140625" style="52" customWidth="1"/>
    <col min="4" max="4" width="25" style="1" customWidth="1"/>
    <col min="5" max="5" width="11.21875" style="1" customWidth="1"/>
    <col min="6" max="6" width="12.21875" style="1" customWidth="1"/>
    <col min="7" max="7" width="27.5546875" style="1" customWidth="1"/>
    <col min="8" max="8" width="13.88671875" style="1" customWidth="1"/>
    <col min="9" max="9" width="12.33203125" style="1" customWidth="1"/>
    <col min="10" max="10" width="10.21875" style="4" customWidth="1"/>
    <col min="11" max="11" width="11.88671875" style="1" customWidth="1"/>
    <col min="12" max="12" width="17.44140625" style="1" customWidth="1"/>
    <col min="13" max="16384" width="9.21875" style="1"/>
  </cols>
  <sheetData>
    <row r="1" spans="1:14" ht="15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15.75" customHeight="1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5.75" customHeight="1">
      <c r="A3" s="62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1">
      <c r="A4" s="62" t="s">
        <v>43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0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s="2" customFormat="1" ht="28.8">
      <c r="A6" s="65" t="s">
        <v>262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8"/>
    </row>
    <row r="7" spans="1:14" s="2" customFormat="1" ht="18" customHeight="1">
      <c r="A7" s="66" t="s">
        <v>14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s="2" customFormat="1" ht="4.5" customHeight="1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ht="19.5" customHeight="1">
      <c r="A9" s="67" t="s">
        <v>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4" ht="18" customHeight="1">
      <c r="A10" s="67" t="s">
        <v>84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9.5" customHeight="1">
      <c r="A11" s="67" t="s">
        <v>185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4" ht="5.25" customHeight="1">
      <c r="A12" s="66" t="s">
        <v>52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4" s="20" customFormat="1" ht="15.6">
      <c r="A13" s="18" t="s">
        <v>58</v>
      </c>
      <c r="B13" s="51"/>
      <c r="C13" s="51"/>
      <c r="D13" s="19"/>
      <c r="G13" s="10" t="s">
        <v>234</v>
      </c>
      <c r="H13" s="23"/>
      <c r="J13" s="21"/>
      <c r="K13" s="10"/>
      <c r="L13" s="10" t="s">
        <v>76</v>
      </c>
    </row>
    <row r="14" spans="1:14" s="20" customFormat="1" ht="15.6">
      <c r="A14" s="18" t="s">
        <v>256</v>
      </c>
      <c r="B14" s="51"/>
      <c r="C14" s="51"/>
      <c r="D14" s="19"/>
      <c r="G14" s="22"/>
      <c r="J14" s="21"/>
      <c r="K14" s="10"/>
      <c r="L14" s="10" t="s">
        <v>87</v>
      </c>
    </row>
    <row r="15" spans="1:14" ht="14.4">
      <c r="A15" s="64" t="s">
        <v>54</v>
      </c>
      <c r="B15" s="64"/>
      <c r="C15" s="64"/>
      <c r="D15" s="64"/>
      <c r="E15" s="64"/>
      <c r="F15" s="64"/>
      <c r="G15" s="64"/>
      <c r="H15" s="12" t="s">
        <v>1</v>
      </c>
      <c r="I15" s="12"/>
      <c r="J15" s="13"/>
      <c r="K15" s="12"/>
      <c r="L15" s="12"/>
    </row>
    <row r="16" spans="1:14" ht="14.4">
      <c r="A16" s="16"/>
      <c r="B16" s="14"/>
      <c r="C16" s="14"/>
      <c r="D16" s="16"/>
      <c r="E16" s="5"/>
      <c r="F16" s="16"/>
      <c r="G16" s="11"/>
      <c r="H16" s="15" t="s">
        <v>37</v>
      </c>
      <c r="I16" s="5"/>
      <c r="J16" s="9"/>
      <c r="K16" s="5"/>
      <c r="L16" s="17"/>
    </row>
    <row r="17" spans="1:12" ht="14.4">
      <c r="A17" s="16" t="s">
        <v>15</v>
      </c>
      <c r="B17" s="14"/>
      <c r="C17" s="14"/>
      <c r="D17" s="11"/>
      <c r="E17" s="5"/>
      <c r="F17" s="16"/>
      <c r="G17" s="11" t="s">
        <v>44</v>
      </c>
      <c r="H17" s="15" t="s">
        <v>38</v>
      </c>
      <c r="I17" s="5"/>
      <c r="J17" s="9"/>
      <c r="K17" s="5"/>
      <c r="L17" s="11"/>
    </row>
    <row r="18" spans="1:12" ht="14.4">
      <c r="A18" s="16" t="s">
        <v>16</v>
      </c>
      <c r="B18" s="14"/>
      <c r="C18" s="14"/>
      <c r="D18" s="11"/>
      <c r="E18" s="5"/>
      <c r="F18" s="16"/>
      <c r="G18" s="11" t="s">
        <v>60</v>
      </c>
      <c r="H18" s="15" t="s">
        <v>39</v>
      </c>
      <c r="I18" s="5"/>
      <c r="J18" s="9"/>
      <c r="K18" s="5"/>
    </row>
    <row r="19" spans="1:12" ht="15.6">
      <c r="A19" s="16" t="s">
        <v>13</v>
      </c>
      <c r="G19" s="11" t="s">
        <v>51</v>
      </c>
      <c r="H19" s="15" t="s">
        <v>36</v>
      </c>
      <c r="I19" s="5"/>
      <c r="J19" s="17" t="s">
        <v>258</v>
      </c>
      <c r="L19" s="51" t="s">
        <v>259</v>
      </c>
    </row>
    <row r="20" spans="1:12" ht="9.75" customHeight="1"/>
    <row r="21" spans="1:12" s="3" customFormat="1" ht="21" customHeight="1">
      <c r="A21" s="63" t="s">
        <v>5</v>
      </c>
      <c r="B21" s="59" t="s">
        <v>10</v>
      </c>
      <c r="C21" s="59" t="s">
        <v>33</v>
      </c>
      <c r="D21" s="59" t="s">
        <v>2</v>
      </c>
      <c r="E21" s="59" t="s">
        <v>32</v>
      </c>
      <c r="F21" s="59" t="s">
        <v>7</v>
      </c>
      <c r="G21" s="59" t="s">
        <v>11</v>
      </c>
      <c r="H21" s="59" t="s">
        <v>6</v>
      </c>
      <c r="I21" s="59" t="s">
        <v>21</v>
      </c>
      <c r="J21" s="60" t="s">
        <v>19</v>
      </c>
      <c r="K21" s="61" t="s">
        <v>56</v>
      </c>
      <c r="L21" s="61" t="s">
        <v>12</v>
      </c>
    </row>
    <row r="22" spans="1:12" s="3" customFormat="1" ht="13.5" customHeight="1">
      <c r="A22" s="63"/>
      <c r="B22" s="59"/>
      <c r="C22" s="59"/>
      <c r="D22" s="59"/>
      <c r="E22" s="59"/>
      <c r="F22" s="59"/>
      <c r="G22" s="59"/>
      <c r="H22" s="59"/>
      <c r="I22" s="59"/>
      <c r="J22" s="60"/>
      <c r="K22" s="61"/>
      <c r="L22" s="61"/>
    </row>
    <row r="23" spans="1:12" s="35" customFormat="1" ht="18.600000000000001" customHeight="1">
      <c r="A23" s="42">
        <v>1</v>
      </c>
      <c r="B23" s="38">
        <v>100</v>
      </c>
      <c r="C23" s="42">
        <v>10132389826</v>
      </c>
      <c r="D23" s="43" t="s">
        <v>191</v>
      </c>
      <c r="E23" s="44"/>
      <c r="F23" s="45" t="s">
        <v>46</v>
      </c>
      <c r="G23" s="46" t="s">
        <v>64</v>
      </c>
      <c r="H23" s="47">
        <v>3.0358796296296297E-2</v>
      </c>
      <c r="I23" s="47"/>
      <c r="J23" s="49">
        <f>$J$19/((H23*24))</f>
        <v>14.822722073961115</v>
      </c>
      <c r="K23" s="38"/>
      <c r="L23" s="42"/>
    </row>
    <row r="24" spans="1:12" s="35" customFormat="1" ht="18.600000000000001" customHeight="1">
      <c r="A24" s="42">
        <v>2</v>
      </c>
      <c r="B24" s="38">
        <v>101</v>
      </c>
      <c r="C24" s="42">
        <v>10128651080</v>
      </c>
      <c r="D24" s="43" t="s">
        <v>187</v>
      </c>
      <c r="E24" s="44"/>
      <c r="F24" s="45" t="s">
        <v>40</v>
      </c>
      <c r="G24" s="46" t="s">
        <v>45</v>
      </c>
      <c r="H24" s="47">
        <v>3.1331018518518515E-2</v>
      </c>
      <c r="I24" s="47">
        <f>H24-$H$23</f>
        <v>9.7222222222221807E-4</v>
      </c>
      <c r="J24" s="49">
        <f t="shared" ref="J24:J49" si="0">$J$19/((H24*24))</f>
        <v>14.362763206501667</v>
      </c>
      <c r="K24" s="38"/>
      <c r="L24" s="42"/>
    </row>
    <row r="25" spans="1:12" s="35" customFormat="1" ht="18.600000000000001" customHeight="1">
      <c r="A25" s="42">
        <v>3</v>
      </c>
      <c r="B25" s="38">
        <v>111</v>
      </c>
      <c r="C25" s="42">
        <v>10127315110</v>
      </c>
      <c r="D25" s="43" t="s">
        <v>190</v>
      </c>
      <c r="E25" s="44"/>
      <c r="F25" s="45" t="s">
        <v>46</v>
      </c>
      <c r="G25" s="46" t="s">
        <v>45</v>
      </c>
      <c r="H25" s="47">
        <v>3.1539351851851853E-2</v>
      </c>
      <c r="I25" s="47">
        <f t="shared" ref="I25:I49" si="1">H25-$H$23</f>
        <v>1.1805555555555562E-3</v>
      </c>
      <c r="J25" s="49">
        <f t="shared" si="0"/>
        <v>14.267889908256882</v>
      </c>
      <c r="K25" s="38"/>
      <c r="L25" s="42"/>
    </row>
    <row r="26" spans="1:12" s="35" customFormat="1" ht="18.600000000000001" customHeight="1">
      <c r="A26" s="42">
        <v>4</v>
      </c>
      <c r="B26" s="38">
        <v>113</v>
      </c>
      <c r="C26" s="42">
        <v>10129902077</v>
      </c>
      <c r="D26" s="43" t="s">
        <v>199</v>
      </c>
      <c r="E26" s="44"/>
      <c r="F26" s="45" t="s">
        <v>157</v>
      </c>
      <c r="G26" s="46" t="s">
        <v>64</v>
      </c>
      <c r="H26" s="47">
        <v>3.290509259259259E-2</v>
      </c>
      <c r="I26" s="47">
        <f t="shared" si="1"/>
        <v>2.546296296296293E-3</v>
      </c>
      <c r="J26" s="49">
        <f t="shared" si="0"/>
        <v>13.675694688709111</v>
      </c>
      <c r="K26" s="38"/>
      <c r="L26" s="42"/>
    </row>
    <row r="27" spans="1:12" s="35" customFormat="1" ht="18.600000000000001" customHeight="1">
      <c r="A27" s="42">
        <v>5</v>
      </c>
      <c r="B27" s="38">
        <v>108</v>
      </c>
      <c r="C27" s="42">
        <v>10127313591</v>
      </c>
      <c r="D27" s="43" t="s">
        <v>189</v>
      </c>
      <c r="E27" s="44"/>
      <c r="F27" s="45" t="s">
        <v>46</v>
      </c>
      <c r="G27" s="46" t="s">
        <v>45</v>
      </c>
      <c r="H27" s="47">
        <v>3.3275462962962958E-2</v>
      </c>
      <c r="I27" s="47">
        <f t="shared" si="1"/>
        <v>2.9166666666666612E-3</v>
      </c>
      <c r="J27" s="49">
        <f t="shared" si="0"/>
        <v>13.523478260869569</v>
      </c>
      <c r="K27" s="38"/>
      <c r="L27" s="42"/>
    </row>
    <row r="28" spans="1:12" s="35" customFormat="1" ht="18.600000000000001" customHeight="1">
      <c r="A28" s="42">
        <v>6</v>
      </c>
      <c r="B28" s="38">
        <v>102</v>
      </c>
      <c r="C28" s="42">
        <v>10126950247</v>
      </c>
      <c r="D28" s="43" t="s">
        <v>188</v>
      </c>
      <c r="E28" s="44"/>
      <c r="F28" s="45" t="s">
        <v>40</v>
      </c>
      <c r="G28" s="46" t="s">
        <v>64</v>
      </c>
      <c r="H28" s="47">
        <v>3.3483796296296296E-2</v>
      </c>
      <c r="I28" s="47">
        <f t="shared" si="1"/>
        <v>3.1249999999999993E-3</v>
      </c>
      <c r="J28" s="49">
        <f t="shared" si="0"/>
        <v>13.439336329070171</v>
      </c>
      <c r="K28" s="38"/>
      <c r="L28" s="42"/>
    </row>
    <row r="29" spans="1:12" s="35" customFormat="1" ht="18.600000000000001" customHeight="1">
      <c r="A29" s="42">
        <v>7</v>
      </c>
      <c r="B29" s="38">
        <v>106</v>
      </c>
      <c r="C29" s="42">
        <v>10127113935</v>
      </c>
      <c r="D29" s="43" t="s">
        <v>195</v>
      </c>
      <c r="E29" s="44"/>
      <c r="F29" s="45" t="s">
        <v>40</v>
      </c>
      <c r="G29" s="46" t="s">
        <v>61</v>
      </c>
      <c r="H29" s="47">
        <v>3.3506944444444443E-2</v>
      </c>
      <c r="I29" s="47">
        <f t="shared" si="1"/>
        <v>3.1481481481481464E-3</v>
      </c>
      <c r="J29" s="49">
        <f t="shared" si="0"/>
        <v>13.430051813471502</v>
      </c>
      <c r="K29" s="38"/>
      <c r="L29" s="42"/>
    </row>
    <row r="30" spans="1:12" s="35" customFormat="1" ht="18.600000000000001" customHeight="1">
      <c r="A30" s="42">
        <v>8</v>
      </c>
      <c r="B30" s="38">
        <v>105</v>
      </c>
      <c r="C30" s="42">
        <v>10128007547</v>
      </c>
      <c r="D30" s="43" t="s">
        <v>198</v>
      </c>
      <c r="E30" s="44"/>
      <c r="F30" s="45" t="s">
        <v>40</v>
      </c>
      <c r="G30" s="46" t="s">
        <v>79</v>
      </c>
      <c r="H30" s="47">
        <v>3.3518518518518517E-2</v>
      </c>
      <c r="I30" s="47">
        <f t="shared" si="1"/>
        <v>3.15972222222222E-3</v>
      </c>
      <c r="J30" s="49">
        <f t="shared" si="0"/>
        <v>13.425414364640886</v>
      </c>
      <c r="K30" s="38"/>
      <c r="L30" s="42"/>
    </row>
    <row r="31" spans="1:12" s="35" customFormat="1" ht="18.600000000000001" customHeight="1">
      <c r="A31" s="42">
        <v>9</v>
      </c>
      <c r="B31" s="38">
        <v>107</v>
      </c>
      <c r="C31" s="42">
        <v>10128925209</v>
      </c>
      <c r="D31" s="43" t="s">
        <v>196</v>
      </c>
      <c r="E31" s="44"/>
      <c r="F31" s="45" t="s">
        <v>157</v>
      </c>
      <c r="G31" s="46" t="s">
        <v>22</v>
      </c>
      <c r="H31" s="47">
        <v>3.3564814814814818E-2</v>
      </c>
      <c r="I31" s="47">
        <f t="shared" si="1"/>
        <v>3.2060185185185212E-3</v>
      </c>
      <c r="J31" s="49">
        <f t="shared" si="0"/>
        <v>13.406896551724138</v>
      </c>
      <c r="K31" s="38"/>
      <c r="L31" s="42"/>
    </row>
    <row r="32" spans="1:12" s="35" customFormat="1" ht="18.600000000000001" customHeight="1">
      <c r="A32" s="42">
        <v>10</v>
      </c>
      <c r="B32" s="38">
        <v>109</v>
      </c>
      <c r="C32" s="42">
        <v>10125968022</v>
      </c>
      <c r="D32" s="43" t="s">
        <v>192</v>
      </c>
      <c r="E32" s="44"/>
      <c r="F32" s="45" t="s">
        <v>46</v>
      </c>
      <c r="G32" s="46" t="s">
        <v>62</v>
      </c>
      <c r="H32" s="47">
        <v>3.3981481481481481E-2</v>
      </c>
      <c r="I32" s="47">
        <f t="shared" si="1"/>
        <v>3.6226851851851836E-3</v>
      </c>
      <c r="J32" s="49">
        <f t="shared" si="0"/>
        <v>13.242506811989101</v>
      </c>
      <c r="K32" s="38"/>
      <c r="L32" s="42"/>
    </row>
    <row r="33" spans="1:12" s="35" customFormat="1" ht="18.600000000000001" customHeight="1">
      <c r="A33" s="42">
        <v>11</v>
      </c>
      <c r="B33" s="38">
        <v>137</v>
      </c>
      <c r="C33" s="42">
        <v>10140426072</v>
      </c>
      <c r="D33" s="43" t="s">
        <v>197</v>
      </c>
      <c r="E33" s="44"/>
      <c r="F33" s="45" t="s">
        <v>157</v>
      </c>
      <c r="G33" s="46" t="s">
        <v>45</v>
      </c>
      <c r="H33" s="47">
        <v>3.408564814814815E-2</v>
      </c>
      <c r="I33" s="47">
        <f t="shared" si="1"/>
        <v>3.7268518518518527E-3</v>
      </c>
      <c r="J33" s="49">
        <f t="shared" si="0"/>
        <v>13.202037351443126</v>
      </c>
      <c r="K33" s="38"/>
      <c r="L33" s="42"/>
    </row>
    <row r="34" spans="1:12" s="35" customFormat="1" ht="18.600000000000001" customHeight="1">
      <c r="A34" s="42">
        <v>12</v>
      </c>
      <c r="B34" s="38">
        <v>133</v>
      </c>
      <c r="C34" s="42">
        <v>10127312884</v>
      </c>
      <c r="D34" s="43" t="s">
        <v>201</v>
      </c>
      <c r="E34" s="44"/>
      <c r="F34" s="45" t="s">
        <v>48</v>
      </c>
      <c r="G34" s="46" t="s">
        <v>45</v>
      </c>
      <c r="H34" s="47">
        <v>3.4143518518518517E-2</v>
      </c>
      <c r="I34" s="47">
        <f t="shared" si="1"/>
        <v>3.7847222222222206E-3</v>
      </c>
      <c r="J34" s="49">
        <f t="shared" si="0"/>
        <v>13.179661016949154</v>
      </c>
      <c r="K34" s="38"/>
      <c r="L34" s="42"/>
    </row>
    <row r="35" spans="1:12" s="35" customFormat="1" ht="18.600000000000001" customHeight="1">
      <c r="A35" s="42">
        <v>13</v>
      </c>
      <c r="B35" s="38">
        <v>132</v>
      </c>
      <c r="C35" s="42">
        <v>10139226609</v>
      </c>
      <c r="D35" s="43" t="s">
        <v>216</v>
      </c>
      <c r="E35" s="44"/>
      <c r="F35" s="45" t="s">
        <v>40</v>
      </c>
      <c r="G35" s="46" t="s">
        <v>61</v>
      </c>
      <c r="H35" s="47">
        <v>3.4907407407407408E-2</v>
      </c>
      <c r="I35" s="47">
        <f t="shared" si="1"/>
        <v>4.5486111111111109E-3</v>
      </c>
      <c r="J35" s="49">
        <f t="shared" si="0"/>
        <v>12.891246684350135</v>
      </c>
      <c r="K35" s="38"/>
      <c r="L35" s="42"/>
    </row>
    <row r="36" spans="1:12" s="35" customFormat="1" ht="18.600000000000001" customHeight="1">
      <c r="A36" s="42">
        <v>14</v>
      </c>
      <c r="B36" s="38">
        <v>103</v>
      </c>
      <c r="C36" s="42">
        <v>10128814869</v>
      </c>
      <c r="D36" s="43" t="s">
        <v>193</v>
      </c>
      <c r="E36" s="44"/>
      <c r="F36" s="45" t="s">
        <v>48</v>
      </c>
      <c r="G36" s="46" t="s">
        <v>22</v>
      </c>
      <c r="H36" s="47">
        <v>3.5127314814814813E-2</v>
      </c>
      <c r="I36" s="47">
        <f t="shared" si="1"/>
        <v>4.7685185185185157E-3</v>
      </c>
      <c r="J36" s="49">
        <f t="shared" si="0"/>
        <v>12.81054365733114</v>
      </c>
      <c r="K36" s="38"/>
      <c r="L36" s="42"/>
    </row>
    <row r="37" spans="1:12" s="35" customFormat="1" ht="18.600000000000001" customHeight="1">
      <c r="A37" s="42">
        <v>15</v>
      </c>
      <c r="B37" s="38">
        <v>123</v>
      </c>
      <c r="C37" s="42">
        <v>10130175802</v>
      </c>
      <c r="D37" s="43" t="s">
        <v>204</v>
      </c>
      <c r="E37" s="44"/>
      <c r="F37" s="45" t="s">
        <v>40</v>
      </c>
      <c r="G37" s="46" t="s">
        <v>79</v>
      </c>
      <c r="H37" s="47">
        <v>3.5590277777777776E-2</v>
      </c>
      <c r="I37" s="47">
        <f t="shared" si="1"/>
        <v>5.2314814814814793E-3</v>
      </c>
      <c r="J37" s="49">
        <f t="shared" si="0"/>
        <v>12.643902439024391</v>
      </c>
      <c r="K37" s="38"/>
      <c r="L37" s="42"/>
    </row>
    <row r="38" spans="1:12" s="35" customFormat="1" ht="18.600000000000001" customHeight="1">
      <c r="A38" s="42">
        <v>16</v>
      </c>
      <c r="B38" s="38">
        <v>134</v>
      </c>
      <c r="C38" s="42">
        <v>10127116561</v>
      </c>
      <c r="D38" s="43" t="s">
        <v>206</v>
      </c>
      <c r="E38" s="44"/>
      <c r="F38" s="45" t="s">
        <v>40</v>
      </c>
      <c r="G38" s="46" t="s">
        <v>61</v>
      </c>
      <c r="H38" s="47">
        <v>3.5787037037037034E-2</v>
      </c>
      <c r="I38" s="47">
        <f t="shared" si="1"/>
        <v>5.428240740740737E-3</v>
      </c>
      <c r="J38" s="49">
        <f t="shared" si="0"/>
        <v>12.574385510996121</v>
      </c>
      <c r="K38" s="38"/>
      <c r="L38" s="42"/>
    </row>
    <row r="39" spans="1:12" s="35" customFormat="1" ht="18.600000000000001" customHeight="1">
      <c r="A39" s="42">
        <v>17</v>
      </c>
      <c r="B39" s="38">
        <v>128</v>
      </c>
      <c r="C39" s="42">
        <v>10137453731</v>
      </c>
      <c r="D39" s="43" t="s">
        <v>213</v>
      </c>
      <c r="E39" s="44"/>
      <c r="F39" s="45" t="s">
        <v>40</v>
      </c>
      <c r="G39" s="46" t="s">
        <v>79</v>
      </c>
      <c r="H39" s="47">
        <v>3.5983796296296298E-2</v>
      </c>
      <c r="I39" s="47">
        <f t="shared" si="1"/>
        <v>5.6250000000000015E-3</v>
      </c>
      <c r="J39" s="49">
        <f t="shared" si="0"/>
        <v>12.505628819556128</v>
      </c>
      <c r="K39" s="38"/>
      <c r="L39" s="42"/>
    </row>
    <row r="40" spans="1:12" s="35" customFormat="1" ht="18.600000000000001" customHeight="1">
      <c r="A40" s="42">
        <v>18</v>
      </c>
      <c r="B40" s="38">
        <v>104</v>
      </c>
      <c r="C40" s="42">
        <v>10131106089</v>
      </c>
      <c r="D40" s="43" t="s">
        <v>205</v>
      </c>
      <c r="E40" s="44"/>
      <c r="F40" s="45" t="s">
        <v>40</v>
      </c>
      <c r="G40" s="46" t="s">
        <v>34</v>
      </c>
      <c r="H40" s="47">
        <v>3.6446759259259262E-2</v>
      </c>
      <c r="I40" s="47">
        <f t="shared" si="1"/>
        <v>6.0879629629629652E-3</v>
      </c>
      <c r="J40" s="49">
        <f t="shared" si="0"/>
        <v>12.346776754525246</v>
      </c>
      <c r="K40" s="38"/>
      <c r="L40" s="42"/>
    </row>
    <row r="41" spans="1:12" s="35" customFormat="1" ht="18.600000000000001" customHeight="1">
      <c r="A41" s="42">
        <v>19</v>
      </c>
      <c r="B41" s="38">
        <v>116</v>
      </c>
      <c r="C41" s="42">
        <v>10137539819</v>
      </c>
      <c r="D41" s="43" t="s">
        <v>203</v>
      </c>
      <c r="E41" s="44"/>
      <c r="F41" s="45" t="s">
        <v>48</v>
      </c>
      <c r="G41" s="46" t="s">
        <v>35</v>
      </c>
      <c r="H41" s="47">
        <v>3.6597222222222225E-2</v>
      </c>
      <c r="I41" s="47">
        <f t="shared" si="1"/>
        <v>6.2384259259259285E-3</v>
      </c>
      <c r="J41" s="49">
        <f t="shared" si="0"/>
        <v>12.296015180265654</v>
      </c>
      <c r="K41" s="38"/>
      <c r="L41" s="42"/>
    </row>
    <row r="42" spans="1:12" s="35" customFormat="1" ht="18.600000000000001" customHeight="1">
      <c r="A42" s="42">
        <v>20</v>
      </c>
      <c r="B42" s="38">
        <v>136</v>
      </c>
      <c r="C42" s="42">
        <v>10140040601</v>
      </c>
      <c r="D42" s="43" t="s">
        <v>207</v>
      </c>
      <c r="E42" s="44"/>
      <c r="F42" s="45" t="s">
        <v>46</v>
      </c>
      <c r="G42" s="46" t="s">
        <v>61</v>
      </c>
      <c r="H42" s="47">
        <v>3.7418981481481477E-2</v>
      </c>
      <c r="I42" s="47">
        <f t="shared" si="1"/>
        <v>7.0601851851851798E-3</v>
      </c>
      <c r="J42" s="49">
        <f t="shared" si="0"/>
        <v>12.025982060006189</v>
      </c>
      <c r="K42" s="38"/>
      <c r="L42" s="42"/>
    </row>
    <row r="43" spans="1:12" s="35" customFormat="1" ht="18.600000000000001" customHeight="1">
      <c r="A43" s="42">
        <v>21</v>
      </c>
      <c r="B43" s="38">
        <v>130</v>
      </c>
      <c r="C43" s="42">
        <v>10140426173</v>
      </c>
      <c r="D43" s="43" t="s">
        <v>215</v>
      </c>
      <c r="E43" s="44"/>
      <c r="F43" s="45" t="s">
        <v>157</v>
      </c>
      <c r="G43" s="46" t="s">
        <v>45</v>
      </c>
      <c r="H43" s="47">
        <v>3.7465277777777778E-2</v>
      </c>
      <c r="I43" s="47">
        <f t="shared" si="1"/>
        <v>7.106481481481481E-3</v>
      </c>
      <c r="J43" s="49">
        <f t="shared" si="0"/>
        <v>12.011121408711771</v>
      </c>
      <c r="K43" s="38"/>
      <c r="L43" s="42"/>
    </row>
    <row r="44" spans="1:12" s="35" customFormat="1" ht="18.600000000000001" customHeight="1">
      <c r="A44" s="42">
        <v>22</v>
      </c>
      <c r="B44" s="38">
        <v>110</v>
      </c>
      <c r="C44" s="42">
        <v>10129071416</v>
      </c>
      <c r="D44" s="43" t="s">
        <v>214</v>
      </c>
      <c r="E44" s="44"/>
      <c r="F44" s="45" t="s">
        <v>40</v>
      </c>
      <c r="G44" s="46" t="s">
        <v>22</v>
      </c>
      <c r="H44" s="47">
        <v>3.788194444444444E-2</v>
      </c>
      <c r="I44" s="47">
        <f t="shared" si="1"/>
        <v>7.5231481481481434E-3</v>
      </c>
      <c r="J44" s="49">
        <f t="shared" si="0"/>
        <v>11.879010082493128</v>
      </c>
      <c r="K44" s="38"/>
      <c r="L44" s="42"/>
    </row>
    <row r="45" spans="1:12" s="35" customFormat="1" ht="18.600000000000001" customHeight="1">
      <c r="A45" s="42">
        <v>23</v>
      </c>
      <c r="B45" s="38">
        <v>121</v>
      </c>
      <c r="C45" s="42">
        <v>10128532660</v>
      </c>
      <c r="D45" s="43" t="s">
        <v>211</v>
      </c>
      <c r="E45" s="44"/>
      <c r="F45" s="45" t="s">
        <v>48</v>
      </c>
      <c r="G45" s="46" t="s">
        <v>61</v>
      </c>
      <c r="H45" s="47">
        <v>3.9120370370370368E-2</v>
      </c>
      <c r="I45" s="47">
        <f t="shared" si="1"/>
        <v>8.7615740740740709E-3</v>
      </c>
      <c r="J45" s="49">
        <f t="shared" si="0"/>
        <v>11.502958579881657</v>
      </c>
      <c r="K45" s="38"/>
      <c r="L45" s="42"/>
    </row>
    <row r="46" spans="1:12" s="35" customFormat="1" ht="18.600000000000001" customHeight="1">
      <c r="A46" s="42">
        <v>24</v>
      </c>
      <c r="B46" s="38">
        <v>115</v>
      </c>
      <c r="C46" s="42">
        <v>10136031366</v>
      </c>
      <c r="D46" s="43" t="s">
        <v>208</v>
      </c>
      <c r="E46" s="44"/>
      <c r="F46" s="45" t="s">
        <v>46</v>
      </c>
      <c r="G46" s="46" t="s">
        <v>35</v>
      </c>
      <c r="H46" s="47">
        <v>3.9270833333333331E-2</v>
      </c>
      <c r="I46" s="47">
        <f t="shared" si="1"/>
        <v>8.9120370370370343E-3</v>
      </c>
      <c r="J46" s="49">
        <f t="shared" si="0"/>
        <v>11.458885941644564</v>
      </c>
      <c r="K46" s="38"/>
      <c r="L46" s="42"/>
    </row>
    <row r="47" spans="1:12" s="35" customFormat="1" ht="18.600000000000001" customHeight="1">
      <c r="A47" s="42">
        <v>25</v>
      </c>
      <c r="B47" s="38">
        <v>114</v>
      </c>
      <c r="C47" s="42">
        <v>10130949172</v>
      </c>
      <c r="D47" s="43" t="s">
        <v>217</v>
      </c>
      <c r="E47" s="44"/>
      <c r="F47" s="45" t="s">
        <v>157</v>
      </c>
      <c r="G47" s="46" t="s">
        <v>22</v>
      </c>
      <c r="H47" s="47">
        <v>4.071759259259259E-2</v>
      </c>
      <c r="I47" s="47">
        <f t="shared" si="1"/>
        <v>1.0358796296296293E-2</v>
      </c>
      <c r="J47" s="49">
        <f t="shared" si="0"/>
        <v>11.051733939738488</v>
      </c>
      <c r="K47" s="38"/>
      <c r="L47" s="42"/>
    </row>
    <row r="48" spans="1:12" s="35" customFormat="1" ht="18.600000000000001" customHeight="1">
      <c r="A48" s="42">
        <v>26</v>
      </c>
      <c r="B48" s="38">
        <v>126</v>
      </c>
      <c r="C48" s="42">
        <v>10127858209</v>
      </c>
      <c r="D48" s="43" t="s">
        <v>202</v>
      </c>
      <c r="E48" s="44"/>
      <c r="F48" s="45" t="s">
        <v>157</v>
      </c>
      <c r="G48" s="46" t="s">
        <v>65</v>
      </c>
      <c r="H48" s="47">
        <v>4.1423611111111112E-2</v>
      </c>
      <c r="I48" s="47">
        <f t="shared" si="1"/>
        <v>1.1064814814814816E-2</v>
      </c>
      <c r="J48" s="49">
        <f t="shared" si="0"/>
        <v>10.863369656328585</v>
      </c>
      <c r="K48" s="38"/>
      <c r="L48" s="42"/>
    </row>
    <row r="49" spans="1:12" s="35" customFormat="1" ht="18.600000000000001" customHeight="1">
      <c r="A49" s="42">
        <v>27</v>
      </c>
      <c r="B49" s="38">
        <v>117</v>
      </c>
      <c r="C49" s="42">
        <v>10125506765</v>
      </c>
      <c r="D49" s="43" t="s">
        <v>209</v>
      </c>
      <c r="E49" s="44"/>
      <c r="F49" s="45" t="s">
        <v>157</v>
      </c>
      <c r="G49" s="46" t="s">
        <v>22</v>
      </c>
      <c r="H49" s="47">
        <v>4.1655092592592598E-2</v>
      </c>
      <c r="I49" s="47">
        <f t="shared" si="1"/>
        <v>1.1296296296296301E-2</v>
      </c>
      <c r="J49" s="49">
        <f t="shared" si="0"/>
        <v>10.803000833564878</v>
      </c>
      <c r="K49" s="38"/>
      <c r="L49" s="42"/>
    </row>
    <row r="50" spans="1:12" s="35" customFormat="1" ht="18.600000000000001" customHeight="1">
      <c r="A50" s="42">
        <v>28</v>
      </c>
      <c r="B50" s="38">
        <v>125</v>
      </c>
      <c r="C50" s="42">
        <v>10140000585</v>
      </c>
      <c r="D50" s="43" t="s">
        <v>219</v>
      </c>
      <c r="E50" s="44"/>
      <c r="F50" s="45" t="s">
        <v>46</v>
      </c>
      <c r="G50" s="46" t="s">
        <v>61</v>
      </c>
      <c r="H50" s="47"/>
      <c r="I50" s="47"/>
      <c r="J50" s="49"/>
      <c r="K50" s="38"/>
      <c r="L50" s="42" t="s">
        <v>74</v>
      </c>
    </row>
    <row r="51" spans="1:12" s="35" customFormat="1" ht="18.600000000000001" customHeight="1">
      <c r="A51" s="42">
        <v>29</v>
      </c>
      <c r="B51" s="38">
        <v>144</v>
      </c>
      <c r="C51" s="42">
        <v>10127319554</v>
      </c>
      <c r="D51" s="43" t="s">
        <v>221</v>
      </c>
      <c r="E51" s="44"/>
      <c r="F51" s="45" t="s">
        <v>157</v>
      </c>
      <c r="G51" s="46" t="s">
        <v>78</v>
      </c>
      <c r="H51" s="47"/>
      <c r="I51" s="47"/>
      <c r="J51" s="49"/>
      <c r="K51" s="38"/>
      <c r="L51" s="42" t="s">
        <v>74</v>
      </c>
    </row>
    <row r="52" spans="1:12" s="35" customFormat="1" ht="18.600000000000001" customHeight="1">
      <c r="A52" s="42">
        <v>30</v>
      </c>
      <c r="B52" s="38">
        <v>129</v>
      </c>
      <c r="C52" s="42">
        <v>10139701000</v>
      </c>
      <c r="D52" s="43" t="s">
        <v>220</v>
      </c>
      <c r="E52" s="44"/>
      <c r="F52" s="45" t="s">
        <v>46</v>
      </c>
      <c r="G52" s="46" t="s">
        <v>61</v>
      </c>
      <c r="H52" s="47"/>
      <c r="I52" s="47"/>
      <c r="J52" s="49"/>
      <c r="K52" s="38"/>
      <c r="L52" s="42" t="s">
        <v>74</v>
      </c>
    </row>
    <row r="53" spans="1:12" s="35" customFormat="1" ht="18.600000000000001" customHeight="1">
      <c r="A53" s="42">
        <v>31</v>
      </c>
      <c r="B53" s="38">
        <v>120</v>
      </c>
      <c r="C53" s="42">
        <v>10129966745</v>
      </c>
      <c r="D53" s="43" t="s">
        <v>212</v>
      </c>
      <c r="E53" s="44"/>
      <c r="F53" s="45" t="s">
        <v>40</v>
      </c>
      <c r="G53" s="46" t="s">
        <v>64</v>
      </c>
      <c r="H53" s="47"/>
      <c r="I53" s="47"/>
      <c r="J53" s="49"/>
      <c r="K53" s="38"/>
      <c r="L53" s="42" t="s">
        <v>74</v>
      </c>
    </row>
    <row r="54" spans="1:12" s="35" customFormat="1" ht="18.600000000000001" customHeight="1">
      <c r="A54" s="42">
        <v>32</v>
      </c>
      <c r="B54" s="38">
        <v>143</v>
      </c>
      <c r="C54" s="42">
        <v>10127392710</v>
      </c>
      <c r="D54" s="43" t="s">
        <v>222</v>
      </c>
      <c r="E54" s="44"/>
      <c r="F54" s="45" t="s">
        <v>157</v>
      </c>
      <c r="G54" s="46" t="s">
        <v>78</v>
      </c>
      <c r="H54" s="47"/>
      <c r="I54" s="47"/>
      <c r="J54" s="49"/>
      <c r="K54" s="38"/>
      <c r="L54" s="42" t="s">
        <v>74</v>
      </c>
    </row>
    <row r="55" spans="1:12" s="35" customFormat="1" ht="18.600000000000001" customHeight="1">
      <c r="A55" s="42">
        <v>33</v>
      </c>
      <c r="B55" s="38">
        <v>122</v>
      </c>
      <c r="C55" s="42">
        <v>10129071719</v>
      </c>
      <c r="D55" s="43" t="s">
        <v>230</v>
      </c>
      <c r="E55" s="44"/>
      <c r="F55" s="45" t="s">
        <v>157</v>
      </c>
      <c r="G55" s="46" t="s">
        <v>49</v>
      </c>
      <c r="H55" s="47"/>
      <c r="I55" s="47"/>
      <c r="J55" s="49"/>
      <c r="K55" s="38"/>
      <c r="L55" s="42" t="s">
        <v>74</v>
      </c>
    </row>
    <row r="56" spans="1:12" s="35" customFormat="1" ht="18.600000000000001" customHeight="1">
      <c r="A56" s="42">
        <v>34</v>
      </c>
      <c r="B56" s="38">
        <v>141</v>
      </c>
      <c r="C56" s="42">
        <v>10127318847</v>
      </c>
      <c r="D56" s="43" t="s">
        <v>229</v>
      </c>
      <c r="E56" s="44"/>
      <c r="F56" s="45" t="s">
        <v>157</v>
      </c>
      <c r="G56" s="46" t="s">
        <v>78</v>
      </c>
      <c r="H56" s="47"/>
      <c r="I56" s="47"/>
      <c r="J56" s="49"/>
      <c r="K56" s="38"/>
      <c r="L56" s="42" t="s">
        <v>74</v>
      </c>
    </row>
    <row r="57" spans="1:12" s="35" customFormat="1" ht="18.600000000000001" customHeight="1">
      <c r="A57" s="42">
        <v>35</v>
      </c>
      <c r="B57" s="38">
        <v>131</v>
      </c>
      <c r="C57" s="42">
        <v>10139408885</v>
      </c>
      <c r="D57" s="43" t="s">
        <v>225</v>
      </c>
      <c r="E57" s="44"/>
      <c r="F57" s="45" t="s">
        <v>46</v>
      </c>
      <c r="G57" s="46" t="s">
        <v>61</v>
      </c>
      <c r="H57" s="47"/>
      <c r="I57" s="47"/>
      <c r="J57" s="49"/>
      <c r="K57" s="38"/>
      <c r="L57" s="42" t="s">
        <v>74</v>
      </c>
    </row>
    <row r="58" spans="1:12" s="35" customFormat="1" ht="18.600000000000001" customHeight="1">
      <c r="A58" s="42">
        <v>36</v>
      </c>
      <c r="B58" s="38">
        <v>127</v>
      </c>
      <c r="C58" s="42">
        <v>10140000686</v>
      </c>
      <c r="D58" s="43" t="s">
        <v>227</v>
      </c>
      <c r="E58" s="44"/>
      <c r="F58" s="45" t="s">
        <v>46</v>
      </c>
      <c r="G58" s="46" t="s">
        <v>61</v>
      </c>
      <c r="H58" s="47"/>
      <c r="I58" s="47"/>
      <c r="J58" s="49"/>
      <c r="K58" s="38"/>
      <c r="L58" s="42" t="s">
        <v>74</v>
      </c>
    </row>
    <row r="59" spans="1:12" s="35" customFormat="1" ht="18.600000000000001" customHeight="1">
      <c r="A59" s="42">
        <v>37</v>
      </c>
      <c r="B59" s="38">
        <v>124</v>
      </c>
      <c r="C59" s="42">
        <v>10138725643</v>
      </c>
      <c r="D59" s="43" t="s">
        <v>223</v>
      </c>
      <c r="E59" s="44"/>
      <c r="F59" s="45" t="s">
        <v>157</v>
      </c>
      <c r="G59" s="46" t="s">
        <v>45</v>
      </c>
      <c r="H59" s="47"/>
      <c r="I59" s="48"/>
      <c r="J59" s="49"/>
      <c r="K59" s="38"/>
      <c r="L59" s="42" t="s">
        <v>74</v>
      </c>
    </row>
    <row r="60" spans="1:12" s="35" customFormat="1" ht="18.600000000000001" customHeight="1">
      <c r="A60" s="42">
        <v>38</v>
      </c>
      <c r="B60" s="38">
        <v>118</v>
      </c>
      <c r="C60" s="42">
        <v>10136449072</v>
      </c>
      <c r="D60" s="43" t="s">
        <v>218</v>
      </c>
      <c r="E60" s="44"/>
      <c r="F60" s="45" t="s">
        <v>46</v>
      </c>
      <c r="G60" s="46" t="s">
        <v>50</v>
      </c>
      <c r="H60" s="47"/>
      <c r="I60" s="48"/>
      <c r="J60" s="49"/>
      <c r="K60" s="38"/>
      <c r="L60" s="42" t="s">
        <v>74</v>
      </c>
    </row>
    <row r="61" spans="1:12" s="35" customFormat="1" ht="18.600000000000001" customHeight="1">
      <c r="A61" s="42">
        <v>39</v>
      </c>
      <c r="B61" s="38">
        <v>140</v>
      </c>
      <c r="C61" s="42">
        <v>10123860900</v>
      </c>
      <c r="D61" s="43" t="s">
        <v>231</v>
      </c>
      <c r="E61" s="44"/>
      <c r="F61" s="45" t="s">
        <v>46</v>
      </c>
      <c r="G61" s="46" t="s">
        <v>50</v>
      </c>
      <c r="H61" s="47"/>
      <c r="I61" s="48"/>
      <c r="J61" s="49"/>
      <c r="K61" s="38"/>
      <c r="L61" s="42" t="s">
        <v>74</v>
      </c>
    </row>
    <row r="62" spans="1:12" s="35" customFormat="1" ht="18.600000000000001" customHeight="1">
      <c r="A62" s="42">
        <v>40</v>
      </c>
      <c r="B62" s="38">
        <v>138</v>
      </c>
      <c r="C62" s="42">
        <v>10130334941</v>
      </c>
      <c r="D62" s="43" t="s">
        <v>232</v>
      </c>
      <c r="E62" s="44"/>
      <c r="F62" s="45" t="s">
        <v>157</v>
      </c>
      <c r="G62" s="46" t="s">
        <v>22</v>
      </c>
      <c r="H62" s="47"/>
      <c r="I62" s="48"/>
      <c r="J62" s="49"/>
      <c r="K62" s="38"/>
      <c r="L62" s="42" t="s">
        <v>67</v>
      </c>
    </row>
    <row r="63" spans="1:12" s="35" customFormat="1" ht="18.600000000000001" customHeight="1">
      <c r="A63" s="42">
        <v>41</v>
      </c>
      <c r="B63" s="38">
        <v>139</v>
      </c>
      <c r="C63" s="42">
        <v>10124276279</v>
      </c>
      <c r="D63" s="43" t="s">
        <v>228</v>
      </c>
      <c r="E63" s="44"/>
      <c r="F63" s="45" t="s">
        <v>157</v>
      </c>
      <c r="G63" s="46" t="s">
        <v>22</v>
      </c>
      <c r="H63" s="47"/>
      <c r="I63" s="48"/>
      <c r="J63" s="49"/>
      <c r="K63" s="38"/>
      <c r="L63" s="42" t="s">
        <v>67</v>
      </c>
    </row>
    <row r="64" spans="1:12" s="35" customFormat="1" ht="18.600000000000001" customHeight="1">
      <c r="A64" s="42" t="s">
        <v>66</v>
      </c>
      <c r="B64" s="38">
        <v>119</v>
      </c>
      <c r="C64" s="42">
        <v>10119946746</v>
      </c>
      <c r="D64" s="43" t="s">
        <v>200</v>
      </c>
      <c r="E64" s="44"/>
      <c r="F64" s="45" t="s">
        <v>40</v>
      </c>
      <c r="G64" s="46" t="s">
        <v>61</v>
      </c>
      <c r="H64" s="47"/>
      <c r="I64" s="48"/>
      <c r="J64" s="49"/>
      <c r="K64" s="38"/>
      <c r="L64" s="42"/>
    </row>
    <row r="65" spans="1:12" s="35" customFormat="1" ht="18.600000000000001" customHeight="1">
      <c r="A65" s="42" t="s">
        <v>66</v>
      </c>
      <c r="B65" s="38">
        <v>112</v>
      </c>
      <c r="C65" s="42">
        <v>10133583532</v>
      </c>
      <c r="D65" s="43" t="s">
        <v>194</v>
      </c>
      <c r="E65" s="44"/>
      <c r="F65" s="45" t="s">
        <v>46</v>
      </c>
      <c r="G65" s="46" t="s">
        <v>65</v>
      </c>
      <c r="H65" s="47"/>
      <c r="I65" s="48"/>
      <c r="J65" s="49"/>
      <c r="K65" s="38"/>
      <c r="L65" s="42"/>
    </row>
    <row r="66" spans="1:12" s="35" customFormat="1" ht="18.600000000000001" customHeight="1">
      <c r="A66" s="42" t="s">
        <v>66</v>
      </c>
      <c r="B66" s="38">
        <v>145</v>
      </c>
      <c r="C66" s="42">
        <v>10141289776</v>
      </c>
      <c r="D66" s="43" t="s">
        <v>210</v>
      </c>
      <c r="E66" s="44"/>
      <c r="F66" s="45" t="s">
        <v>48</v>
      </c>
      <c r="G66" s="46" t="s">
        <v>77</v>
      </c>
      <c r="H66" s="47"/>
      <c r="I66" s="48"/>
      <c r="J66" s="49"/>
      <c r="K66" s="38"/>
      <c r="L66" s="42"/>
    </row>
    <row r="67" spans="1:12" s="35" customFormat="1" ht="18.600000000000001" customHeight="1">
      <c r="A67" s="42" t="s">
        <v>80</v>
      </c>
      <c r="B67" s="38">
        <v>142</v>
      </c>
      <c r="C67" s="42">
        <v>10141000800</v>
      </c>
      <c r="D67" s="43" t="s">
        <v>226</v>
      </c>
      <c r="E67" s="44"/>
      <c r="F67" s="45" t="s">
        <v>157</v>
      </c>
      <c r="G67" s="46" t="s">
        <v>64</v>
      </c>
      <c r="H67" s="47"/>
      <c r="I67" s="48"/>
      <c r="J67" s="49"/>
      <c r="K67" s="38"/>
      <c r="L67" s="42" t="s">
        <v>81</v>
      </c>
    </row>
    <row r="68" spans="1:12" s="35" customFormat="1" ht="18.600000000000001" customHeight="1">
      <c r="A68" s="42" t="s">
        <v>73</v>
      </c>
      <c r="B68" s="38">
        <v>135</v>
      </c>
      <c r="C68" s="42">
        <v>10140568138</v>
      </c>
      <c r="D68" s="43" t="s">
        <v>224</v>
      </c>
      <c r="E68" s="44"/>
      <c r="F68" s="45" t="s">
        <v>46</v>
      </c>
      <c r="G68" s="46" t="s">
        <v>61</v>
      </c>
      <c r="H68" s="47"/>
      <c r="I68" s="48"/>
      <c r="J68" s="49"/>
      <c r="K68" s="38"/>
      <c r="L68" s="42"/>
    </row>
    <row r="69" spans="1:12" s="33" customFormat="1" ht="12.6" customHeight="1">
      <c r="A69" s="26"/>
      <c r="B69" s="27"/>
      <c r="C69" s="26"/>
      <c r="D69" s="28"/>
      <c r="E69" s="29"/>
      <c r="F69" s="30"/>
      <c r="G69" s="46"/>
      <c r="H69" s="32"/>
      <c r="I69" s="32"/>
      <c r="J69" s="34"/>
      <c r="K69" s="27"/>
      <c r="L69" s="26"/>
    </row>
    <row r="70" spans="1:12" ht="14.4">
      <c r="A70" s="55" t="s">
        <v>55</v>
      </c>
      <c r="B70" s="55"/>
      <c r="C70" s="55"/>
      <c r="D70" s="55"/>
      <c r="E70" s="55"/>
      <c r="F70" s="55"/>
      <c r="G70" s="55" t="s">
        <v>4</v>
      </c>
      <c r="H70" s="55"/>
      <c r="I70" s="55"/>
      <c r="J70" s="55"/>
      <c r="K70" s="55"/>
      <c r="L70" s="55"/>
    </row>
    <row r="71" spans="1:12" s="35" customFormat="1">
      <c r="C71" s="36"/>
      <c r="G71" s="37" t="s">
        <v>30</v>
      </c>
      <c r="H71" s="38">
        <v>13</v>
      </c>
      <c r="J71" s="39"/>
      <c r="K71" s="39" t="s">
        <v>28</v>
      </c>
      <c r="L71" s="37">
        <f>COUNTIF(F23:F68,"ЗМС")</f>
        <v>0</v>
      </c>
    </row>
    <row r="72" spans="1:12" s="35" customFormat="1">
      <c r="C72" s="40"/>
      <c r="G72" s="36" t="s">
        <v>23</v>
      </c>
      <c r="H72" s="38">
        <f>H73+H77</f>
        <v>46</v>
      </c>
      <c r="I72" s="41"/>
      <c r="J72" s="39"/>
      <c r="K72" s="39" t="s">
        <v>17</v>
      </c>
      <c r="L72" s="37">
        <f>COUNTIF(F23:F68,"МСМК")</f>
        <v>0</v>
      </c>
    </row>
    <row r="73" spans="1:12" s="35" customFormat="1">
      <c r="C73" s="37"/>
      <c r="G73" s="36" t="s">
        <v>24</v>
      </c>
      <c r="H73" s="38">
        <f>H74+H75+H76</f>
        <v>45</v>
      </c>
      <c r="I73" s="41"/>
      <c r="J73" s="39"/>
      <c r="K73" s="39" t="s">
        <v>20</v>
      </c>
      <c r="L73" s="37">
        <f>COUNTIF(F23:F68,"МС")</f>
        <v>0</v>
      </c>
    </row>
    <row r="74" spans="1:12" s="35" customFormat="1">
      <c r="C74" s="37"/>
      <c r="G74" s="36" t="s">
        <v>25</v>
      </c>
      <c r="H74" s="38">
        <f>COUNT(A23:A68)</f>
        <v>41</v>
      </c>
      <c r="I74" s="41"/>
      <c r="J74" s="39"/>
      <c r="K74" s="39" t="s">
        <v>29</v>
      </c>
      <c r="L74" s="37">
        <f>COUNTIF(F23:F68,"КМС")</f>
        <v>0</v>
      </c>
    </row>
    <row r="75" spans="1:12" s="35" customFormat="1">
      <c r="C75" s="37"/>
      <c r="G75" s="36" t="s">
        <v>26</v>
      </c>
      <c r="H75" s="38">
        <f>COUNTIF(A23:A68,"НФ")</f>
        <v>3</v>
      </c>
      <c r="I75" s="41"/>
      <c r="J75" s="39"/>
      <c r="K75" s="39" t="s">
        <v>40</v>
      </c>
      <c r="L75" s="37">
        <f>COUNTIF(F23:F68,"1 СР")</f>
        <v>12</v>
      </c>
    </row>
    <row r="76" spans="1:12" s="35" customFormat="1">
      <c r="G76" s="36" t="s">
        <v>31</v>
      </c>
      <c r="H76" s="38">
        <f>COUNTIF(A23:A68,"ДСКВ")</f>
        <v>1</v>
      </c>
      <c r="I76" s="41"/>
      <c r="J76" s="39"/>
      <c r="K76" s="39" t="s">
        <v>46</v>
      </c>
      <c r="L76" s="37">
        <f>COUNTIF(F23:F68,"2 СР")</f>
        <v>14</v>
      </c>
    </row>
    <row r="77" spans="1:12" s="35" customFormat="1">
      <c r="G77" s="36" t="s">
        <v>27</v>
      </c>
      <c r="H77" s="38">
        <f>COUNTIF(A23:A68,"НС")</f>
        <v>1</v>
      </c>
      <c r="I77" s="41"/>
      <c r="J77" s="39"/>
      <c r="K77" s="39" t="s">
        <v>48</v>
      </c>
      <c r="L77" s="37">
        <f>COUNTIF(F23:F68,"3 СР")</f>
        <v>5</v>
      </c>
    </row>
    <row r="78" spans="1:12" ht="9.75" customHeight="1"/>
    <row r="79" spans="1:12" ht="15.6">
      <c r="A79" s="58" t="s">
        <v>47</v>
      </c>
      <c r="B79" s="58"/>
      <c r="C79" s="58"/>
      <c r="D79" s="58"/>
      <c r="E79" s="58" t="s">
        <v>9</v>
      </c>
      <c r="F79" s="58"/>
      <c r="G79" s="58"/>
      <c r="H79" s="58"/>
      <c r="I79" s="58" t="s">
        <v>3</v>
      </c>
      <c r="J79" s="58"/>
      <c r="K79" s="58"/>
      <c r="L79" s="58"/>
    </row>
    <row r="80" spans="1:1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</row>
    <row r="81" spans="1:12">
      <c r="A81" s="52"/>
      <c r="D81" s="52"/>
      <c r="E81" s="52"/>
      <c r="F81" s="52"/>
      <c r="G81" s="52"/>
      <c r="H81" s="52"/>
      <c r="I81" s="52"/>
      <c r="J81" s="52"/>
      <c r="K81" s="52"/>
      <c r="L81" s="52"/>
    </row>
    <row r="82" spans="1:12">
      <c r="A82" s="52"/>
      <c r="D82" s="52"/>
      <c r="E82" s="52"/>
      <c r="F82" s="52"/>
      <c r="G82" s="52"/>
      <c r="H82" s="52"/>
      <c r="I82" s="52"/>
      <c r="J82" s="52"/>
      <c r="K82" s="52"/>
      <c r="L82" s="52"/>
    </row>
    <row r="83" spans="1:12">
      <c r="A83" s="52"/>
      <c r="D83" s="52"/>
      <c r="E83" s="52"/>
      <c r="F83" s="52"/>
      <c r="G83" s="52"/>
      <c r="H83" s="52"/>
      <c r="I83" s="52"/>
      <c r="J83" s="52"/>
      <c r="K83" s="52"/>
      <c r="L83" s="52"/>
    </row>
    <row r="84" spans="1:1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</row>
    <row r="85" spans="1:1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</row>
    <row r="86" spans="1:12" ht="15.6">
      <c r="A86" s="56" t="str">
        <f>G19</f>
        <v xml:space="preserve">ЮДИНА Л.Н. (ВК, Забайкальский край) </v>
      </c>
      <c r="B86" s="56"/>
      <c r="C86" s="56"/>
      <c r="D86" s="56"/>
      <c r="E86" s="56" t="str">
        <f>G17</f>
        <v xml:space="preserve">БЕСЧАСТНОВ А.А. (ВК, г. Москва) </v>
      </c>
      <c r="F86" s="56"/>
      <c r="G86" s="56"/>
      <c r="H86" s="56"/>
      <c r="I86" s="56" t="str">
        <f>G18</f>
        <v>АФАНАСЬЕВА Е.А. (ВК, Свердловская область</v>
      </c>
      <c r="J86" s="56"/>
      <c r="K86" s="56"/>
      <c r="L86" s="56"/>
    </row>
  </sheetData>
  <mergeCells count="39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G21:G22"/>
    <mergeCell ref="A84:E84"/>
    <mergeCell ref="F84:L84"/>
    <mergeCell ref="H21:H22"/>
    <mergeCell ref="I21:I22"/>
    <mergeCell ref="J21:J22"/>
    <mergeCell ref="K21:K22"/>
    <mergeCell ref="L21:L22"/>
    <mergeCell ref="A70:F70"/>
    <mergeCell ref="G70:L70"/>
    <mergeCell ref="A79:D79"/>
    <mergeCell ref="E79:H79"/>
    <mergeCell ref="I79:L79"/>
    <mergeCell ref="A80:E80"/>
    <mergeCell ref="F80:L80"/>
    <mergeCell ref="A85:E85"/>
    <mergeCell ref="F85:L85"/>
    <mergeCell ref="A86:D86"/>
    <mergeCell ref="E86:H86"/>
    <mergeCell ref="I86:L86"/>
  </mergeCells>
  <conditionalFormatting sqref="B87:B1048576 B76:B85 B1 B7 B9:B11 B13:B22 B70">
    <cfRule type="duplicateValues" dxfId="11" priority="6"/>
  </conditionalFormatting>
  <conditionalFormatting sqref="B2">
    <cfRule type="duplicateValues" dxfId="10" priority="5"/>
  </conditionalFormatting>
  <conditionalFormatting sqref="B3">
    <cfRule type="duplicateValues" dxfId="9" priority="4"/>
  </conditionalFormatting>
  <conditionalFormatting sqref="B71:B75">
    <cfRule type="duplicateValues" dxfId="8" priority="3"/>
  </conditionalFormatting>
  <conditionalFormatting sqref="B86">
    <cfRule type="duplicateValues" dxfId="7" priority="2"/>
  </conditionalFormatting>
  <conditionalFormatting sqref="B6">
    <cfRule type="duplicateValues" dxfId="6" priority="1"/>
  </conditionalFormatting>
  <pageMargins left="0.2" right="0.2" top="0.25" bottom="0.25" header="0.3" footer="0.3"/>
  <pageSetup paperSize="9" scale="4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ABAA-260D-4E5B-B949-6CF4C509C303}">
  <sheetPr>
    <tabColor rgb="FFC00000"/>
  </sheetPr>
  <dimension ref="A1:N57"/>
  <sheetViews>
    <sheetView view="pageBreakPreview" topLeftCell="A17" zoomScale="68" zoomScaleNormal="100" zoomScaleSheetLayoutView="68" workbookViewId="0">
      <selection activeCell="N31" sqref="N31"/>
    </sheetView>
  </sheetViews>
  <sheetFormatPr defaultColWidth="9.21875" defaultRowHeight="13.8"/>
  <cols>
    <col min="1" max="1" width="7.77734375" style="1" customWidth="1"/>
    <col min="2" max="2" width="8.33203125" style="52" customWidth="1"/>
    <col min="3" max="3" width="15.44140625" style="52" customWidth="1"/>
    <col min="4" max="4" width="25" style="1" customWidth="1"/>
    <col min="5" max="5" width="11.21875" style="1" customWidth="1"/>
    <col min="6" max="6" width="12.21875" style="1" customWidth="1"/>
    <col min="7" max="7" width="27.5546875" style="1" customWidth="1"/>
    <col min="8" max="8" width="13.88671875" style="1" customWidth="1"/>
    <col min="9" max="9" width="12.33203125" style="1" customWidth="1"/>
    <col min="10" max="10" width="10.21875" style="4" customWidth="1"/>
    <col min="11" max="11" width="11.88671875" style="1" customWidth="1"/>
    <col min="12" max="12" width="17.44140625" style="1" customWidth="1"/>
    <col min="13" max="16384" width="9.21875" style="1"/>
  </cols>
  <sheetData>
    <row r="1" spans="1:14" ht="15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15.75" customHeight="1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5.75" customHeight="1">
      <c r="A3" s="62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1">
      <c r="A4" s="62" t="s">
        <v>43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0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s="2" customFormat="1" ht="28.8">
      <c r="A6" s="65" t="s">
        <v>262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8"/>
    </row>
    <row r="7" spans="1:14" s="2" customFormat="1" ht="18" customHeight="1">
      <c r="A7" s="66" t="s">
        <v>14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s="2" customFormat="1" ht="4.5" customHeight="1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ht="19.5" customHeight="1">
      <c r="A9" s="67" t="s">
        <v>18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4" ht="18" customHeight="1">
      <c r="A10" s="67" t="s">
        <v>84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4" ht="19.5" customHeight="1">
      <c r="A11" s="67" t="s">
        <v>233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4" ht="5.25" customHeight="1">
      <c r="A12" s="66" t="s">
        <v>52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4" s="20" customFormat="1" ht="15.6">
      <c r="A13" s="18" t="s">
        <v>58</v>
      </c>
      <c r="B13" s="51"/>
      <c r="C13" s="51"/>
      <c r="D13" s="19"/>
      <c r="G13" s="10" t="s">
        <v>234</v>
      </c>
      <c r="H13" s="23"/>
      <c r="J13" s="21"/>
      <c r="K13" s="10"/>
      <c r="L13" s="10" t="s">
        <v>76</v>
      </c>
    </row>
    <row r="14" spans="1:14" s="20" customFormat="1" ht="15.6">
      <c r="A14" s="18" t="s">
        <v>256</v>
      </c>
      <c r="B14" s="51"/>
      <c r="C14" s="51"/>
      <c r="D14" s="19"/>
      <c r="G14" s="22"/>
      <c r="J14" s="21"/>
      <c r="K14" s="10"/>
      <c r="L14" s="10" t="s">
        <v>87</v>
      </c>
    </row>
    <row r="15" spans="1:14" ht="14.4">
      <c r="A15" s="64" t="s">
        <v>54</v>
      </c>
      <c r="B15" s="64"/>
      <c r="C15" s="64"/>
      <c r="D15" s="64"/>
      <c r="E15" s="64"/>
      <c r="F15" s="64"/>
      <c r="G15" s="64"/>
      <c r="H15" s="12" t="s">
        <v>1</v>
      </c>
      <c r="I15" s="12"/>
      <c r="J15" s="13"/>
      <c r="K15" s="12"/>
      <c r="L15" s="12"/>
    </row>
    <row r="16" spans="1:14" ht="14.4">
      <c r="A16" s="16"/>
      <c r="B16" s="14"/>
      <c r="C16" s="14"/>
      <c r="D16" s="16"/>
      <c r="E16" s="5"/>
      <c r="F16" s="16"/>
      <c r="G16" s="11"/>
      <c r="H16" s="15" t="s">
        <v>37</v>
      </c>
      <c r="I16" s="5"/>
      <c r="J16" s="9"/>
      <c r="K16" s="5"/>
      <c r="L16" s="17"/>
    </row>
    <row r="17" spans="1:12" ht="14.4">
      <c r="A17" s="16" t="s">
        <v>15</v>
      </c>
      <c r="B17" s="14"/>
      <c r="C17" s="14"/>
      <c r="D17" s="11"/>
      <c r="E17" s="5"/>
      <c r="F17" s="16"/>
      <c r="G17" s="11" t="s">
        <v>44</v>
      </c>
      <c r="H17" s="15" t="s">
        <v>38</v>
      </c>
      <c r="I17" s="5"/>
      <c r="J17" s="9"/>
      <c r="K17" s="5"/>
      <c r="L17" s="11"/>
    </row>
    <row r="18" spans="1:12" ht="14.4">
      <c r="A18" s="16" t="s">
        <v>16</v>
      </c>
      <c r="B18" s="14"/>
      <c r="C18" s="14"/>
      <c r="D18" s="11"/>
      <c r="E18" s="5"/>
      <c r="F18" s="16"/>
      <c r="G18" s="11" t="s">
        <v>60</v>
      </c>
      <c r="H18" s="15" t="s">
        <v>39</v>
      </c>
      <c r="I18" s="5"/>
      <c r="J18" s="9"/>
      <c r="K18" s="5"/>
    </row>
    <row r="19" spans="1:12" ht="15.6">
      <c r="A19" s="16" t="s">
        <v>13</v>
      </c>
      <c r="G19" s="11" t="s">
        <v>51</v>
      </c>
      <c r="H19" s="15" t="s">
        <v>36</v>
      </c>
      <c r="I19" s="5"/>
      <c r="J19" s="17" t="s">
        <v>260</v>
      </c>
      <c r="L19" s="51" t="s">
        <v>261</v>
      </c>
    </row>
    <row r="20" spans="1:12" ht="9.75" customHeight="1"/>
    <row r="21" spans="1:12" s="3" customFormat="1" ht="21" customHeight="1">
      <c r="A21" s="63" t="s">
        <v>5</v>
      </c>
      <c r="B21" s="59" t="s">
        <v>10</v>
      </c>
      <c r="C21" s="59" t="s">
        <v>33</v>
      </c>
      <c r="D21" s="59" t="s">
        <v>2</v>
      </c>
      <c r="E21" s="59" t="s">
        <v>32</v>
      </c>
      <c r="F21" s="59" t="s">
        <v>7</v>
      </c>
      <c r="G21" s="59" t="s">
        <v>11</v>
      </c>
      <c r="H21" s="59" t="s">
        <v>6</v>
      </c>
      <c r="I21" s="59" t="s">
        <v>21</v>
      </c>
      <c r="J21" s="60" t="s">
        <v>19</v>
      </c>
      <c r="K21" s="61" t="s">
        <v>56</v>
      </c>
      <c r="L21" s="61" t="s">
        <v>12</v>
      </c>
    </row>
    <row r="22" spans="1:12" s="3" customFormat="1" ht="13.5" customHeight="1">
      <c r="A22" s="63"/>
      <c r="B22" s="59"/>
      <c r="C22" s="59"/>
      <c r="D22" s="59"/>
      <c r="E22" s="59"/>
      <c r="F22" s="59"/>
      <c r="G22" s="59"/>
      <c r="H22" s="59"/>
      <c r="I22" s="59"/>
      <c r="J22" s="60"/>
      <c r="K22" s="61"/>
      <c r="L22" s="61"/>
    </row>
    <row r="23" spans="1:12" s="35" customFormat="1" ht="18.600000000000001" customHeight="1">
      <c r="A23" s="42">
        <v>1</v>
      </c>
      <c r="B23" s="38">
        <v>300</v>
      </c>
      <c r="C23" s="42">
        <v>10120034854</v>
      </c>
      <c r="D23" s="43" t="s">
        <v>235</v>
      </c>
      <c r="E23" s="44"/>
      <c r="F23" s="45" t="s">
        <v>40</v>
      </c>
      <c r="G23" s="46" t="s">
        <v>22</v>
      </c>
      <c r="H23" s="47">
        <v>2.3090277777777779E-2</v>
      </c>
      <c r="I23" s="47"/>
      <c r="J23" s="49">
        <f>$J$19/((H23*24))</f>
        <v>12.992481203007518</v>
      </c>
      <c r="K23" s="38"/>
      <c r="L23" s="42"/>
    </row>
    <row r="24" spans="1:12" s="35" customFormat="1" ht="18.600000000000001" customHeight="1">
      <c r="A24" s="42">
        <v>2</v>
      </c>
      <c r="B24" s="38">
        <v>301</v>
      </c>
      <c r="C24" s="42">
        <v>10128707159</v>
      </c>
      <c r="D24" s="43" t="s">
        <v>236</v>
      </c>
      <c r="E24" s="44"/>
      <c r="F24" s="45" t="s">
        <v>40</v>
      </c>
      <c r="G24" s="46" t="s">
        <v>61</v>
      </c>
      <c r="H24" s="47">
        <v>2.3217592592592592E-2</v>
      </c>
      <c r="I24" s="47">
        <f>H24-$H$23</f>
        <v>1.2731481481481274E-4</v>
      </c>
      <c r="J24" s="49">
        <f t="shared" ref="J24:J36" si="0">$J$19/((H24*24))</f>
        <v>12.921236291126622</v>
      </c>
      <c r="K24" s="38"/>
      <c r="L24" s="42"/>
    </row>
    <row r="25" spans="1:12" s="35" customFormat="1" ht="18.600000000000001" customHeight="1">
      <c r="A25" s="42">
        <v>3</v>
      </c>
      <c r="B25" s="38">
        <v>304</v>
      </c>
      <c r="C25" s="42">
        <v>10113507562</v>
      </c>
      <c r="D25" s="43" t="s">
        <v>237</v>
      </c>
      <c r="E25" s="44"/>
      <c r="F25" s="45" t="s">
        <v>40</v>
      </c>
      <c r="G25" s="46" t="s">
        <v>238</v>
      </c>
      <c r="H25" s="47">
        <v>2.3217592592592592E-2</v>
      </c>
      <c r="I25" s="47">
        <f t="shared" ref="I25:I36" si="1">H25-$H$23</f>
        <v>1.2731481481481274E-4</v>
      </c>
      <c r="J25" s="49">
        <f t="shared" si="0"/>
        <v>12.921236291126622</v>
      </c>
      <c r="K25" s="38"/>
      <c r="L25" s="42"/>
    </row>
    <row r="26" spans="1:12" s="35" customFormat="1" ht="18.600000000000001" customHeight="1">
      <c r="A26" s="42">
        <v>4</v>
      </c>
      <c r="B26" s="38">
        <v>303</v>
      </c>
      <c r="C26" s="42">
        <v>10131401537</v>
      </c>
      <c r="D26" s="43" t="s">
        <v>240</v>
      </c>
      <c r="E26" s="44"/>
      <c r="F26" s="45" t="s">
        <v>40</v>
      </c>
      <c r="G26" s="46" t="s">
        <v>34</v>
      </c>
      <c r="H26" s="47">
        <v>2.4351851851851857E-2</v>
      </c>
      <c r="I26" s="47">
        <f t="shared" si="1"/>
        <v>1.2615740740740782E-3</v>
      </c>
      <c r="J26" s="49">
        <f t="shared" si="0"/>
        <v>12.319391634980986</v>
      </c>
      <c r="K26" s="38"/>
      <c r="L26" s="42"/>
    </row>
    <row r="27" spans="1:12" s="35" customFormat="1" ht="18.600000000000001" customHeight="1">
      <c r="A27" s="42">
        <v>5</v>
      </c>
      <c r="B27" s="38">
        <v>302</v>
      </c>
      <c r="C27" s="42">
        <v>10120868145</v>
      </c>
      <c r="D27" s="43" t="s">
        <v>239</v>
      </c>
      <c r="E27" s="44"/>
      <c r="F27" s="45" t="s">
        <v>40</v>
      </c>
      <c r="G27" s="46" t="s">
        <v>49</v>
      </c>
      <c r="H27" s="47">
        <v>2.5868055555555557E-2</v>
      </c>
      <c r="I27" s="47">
        <f t="shared" si="1"/>
        <v>2.7777777777777783E-3</v>
      </c>
      <c r="J27" s="49">
        <f t="shared" si="0"/>
        <v>11.59731543624161</v>
      </c>
      <c r="K27" s="38"/>
      <c r="L27" s="42"/>
    </row>
    <row r="28" spans="1:12" s="35" customFormat="1" ht="18.600000000000001" customHeight="1">
      <c r="A28" s="42">
        <v>6</v>
      </c>
      <c r="B28" s="38">
        <v>305</v>
      </c>
      <c r="C28" s="42">
        <v>10126053403</v>
      </c>
      <c r="D28" s="43" t="s">
        <v>252</v>
      </c>
      <c r="E28" s="44"/>
      <c r="F28" s="45" t="s">
        <v>40</v>
      </c>
      <c r="G28" s="46" t="s">
        <v>22</v>
      </c>
      <c r="H28" s="47">
        <v>2.642361111111111E-2</v>
      </c>
      <c r="I28" s="47">
        <f t="shared" si="1"/>
        <v>3.3333333333333305E-3</v>
      </c>
      <c r="J28" s="49">
        <f t="shared" si="0"/>
        <v>11.353482260183968</v>
      </c>
      <c r="K28" s="38"/>
      <c r="L28" s="42"/>
    </row>
    <row r="29" spans="1:12" s="35" customFormat="1" ht="18.600000000000001" customHeight="1">
      <c r="A29" s="42">
        <v>7</v>
      </c>
      <c r="B29" s="38">
        <v>310</v>
      </c>
      <c r="C29" s="42">
        <v>10131106901</v>
      </c>
      <c r="D29" s="43" t="s">
        <v>241</v>
      </c>
      <c r="E29" s="44"/>
      <c r="F29" s="45" t="s">
        <v>40</v>
      </c>
      <c r="G29" s="46" t="s">
        <v>34</v>
      </c>
      <c r="H29" s="47">
        <v>2.7303240740740743E-2</v>
      </c>
      <c r="I29" s="47">
        <f t="shared" si="1"/>
        <v>4.2129629629629635E-3</v>
      </c>
      <c r="J29" s="49">
        <f t="shared" si="0"/>
        <v>10.987706655362441</v>
      </c>
      <c r="K29" s="38"/>
      <c r="L29" s="42"/>
    </row>
    <row r="30" spans="1:12" s="35" customFormat="1" ht="18.600000000000001" customHeight="1">
      <c r="A30" s="42">
        <v>8</v>
      </c>
      <c r="B30" s="38">
        <v>311</v>
      </c>
      <c r="C30" s="42">
        <v>10137606406</v>
      </c>
      <c r="D30" s="43" t="s">
        <v>242</v>
      </c>
      <c r="E30" s="44"/>
      <c r="F30" s="45" t="s">
        <v>46</v>
      </c>
      <c r="G30" s="46" t="s">
        <v>61</v>
      </c>
      <c r="H30" s="47">
        <v>2.75E-2</v>
      </c>
      <c r="I30" s="47">
        <f t="shared" si="1"/>
        <v>4.4097222222222211E-3</v>
      </c>
      <c r="J30" s="49">
        <f t="shared" si="0"/>
        <v>10.909090909090908</v>
      </c>
      <c r="K30" s="38"/>
      <c r="L30" s="42"/>
    </row>
    <row r="31" spans="1:12" s="35" customFormat="1" ht="18.600000000000001" customHeight="1">
      <c r="A31" s="42">
        <v>9</v>
      </c>
      <c r="B31" s="38">
        <v>307</v>
      </c>
      <c r="C31" s="42">
        <v>10139116774</v>
      </c>
      <c r="D31" s="43" t="s">
        <v>244</v>
      </c>
      <c r="E31" s="44"/>
      <c r="F31" s="45" t="s">
        <v>46</v>
      </c>
      <c r="G31" s="46" t="s">
        <v>34</v>
      </c>
      <c r="H31" s="47">
        <v>2.7685185185185188E-2</v>
      </c>
      <c r="I31" s="47">
        <f t="shared" si="1"/>
        <v>4.5949074074074087E-3</v>
      </c>
      <c r="J31" s="49">
        <f t="shared" si="0"/>
        <v>10.836120401337793</v>
      </c>
      <c r="K31" s="38"/>
      <c r="L31" s="42"/>
    </row>
    <row r="32" spans="1:12" s="35" customFormat="1" ht="18.600000000000001" customHeight="1">
      <c r="A32" s="42">
        <v>10</v>
      </c>
      <c r="B32" s="38">
        <v>312</v>
      </c>
      <c r="C32" s="42">
        <v>10135721774</v>
      </c>
      <c r="D32" s="43" t="s">
        <v>243</v>
      </c>
      <c r="E32" s="44"/>
      <c r="F32" s="45" t="s">
        <v>46</v>
      </c>
      <c r="G32" s="46" t="s">
        <v>61</v>
      </c>
      <c r="H32" s="47">
        <v>2.8518518518518523E-2</v>
      </c>
      <c r="I32" s="47">
        <f t="shared" si="1"/>
        <v>5.4282407407407439E-3</v>
      </c>
      <c r="J32" s="49">
        <f t="shared" si="0"/>
        <v>10.519480519480519</v>
      </c>
      <c r="K32" s="38"/>
      <c r="L32" s="42"/>
    </row>
    <row r="33" spans="1:12" s="35" customFormat="1" ht="18.600000000000001" customHeight="1">
      <c r="A33" s="42">
        <v>11</v>
      </c>
      <c r="B33" s="38">
        <v>309</v>
      </c>
      <c r="C33" s="42">
        <v>10139226306</v>
      </c>
      <c r="D33" s="43" t="s">
        <v>249</v>
      </c>
      <c r="E33" s="44"/>
      <c r="F33" s="45" t="s">
        <v>46</v>
      </c>
      <c r="G33" s="46" t="s">
        <v>34</v>
      </c>
      <c r="H33" s="47">
        <v>2.8668981481481479E-2</v>
      </c>
      <c r="I33" s="47">
        <f t="shared" si="1"/>
        <v>5.5787037037037003E-3</v>
      </c>
      <c r="J33" s="49">
        <f t="shared" si="0"/>
        <v>10.464271295922488</v>
      </c>
      <c r="K33" s="38"/>
      <c r="L33" s="42"/>
    </row>
    <row r="34" spans="1:12" s="35" customFormat="1" ht="18.600000000000001" customHeight="1">
      <c r="A34" s="42">
        <v>12</v>
      </c>
      <c r="B34" s="38">
        <v>313</v>
      </c>
      <c r="C34" s="42">
        <v>10138657083</v>
      </c>
      <c r="D34" s="43" t="s">
        <v>251</v>
      </c>
      <c r="E34" s="44"/>
      <c r="F34" s="45" t="s">
        <v>157</v>
      </c>
      <c r="G34" s="46" t="s">
        <v>45</v>
      </c>
      <c r="H34" s="47">
        <v>2.9201388888888888E-2</v>
      </c>
      <c r="I34" s="47">
        <f t="shared" si="1"/>
        <v>6.1111111111111088E-3</v>
      </c>
      <c r="J34" s="49">
        <f t="shared" si="0"/>
        <v>10.273483947681333</v>
      </c>
      <c r="K34" s="38"/>
      <c r="L34" s="42"/>
    </row>
    <row r="35" spans="1:12" s="35" customFormat="1" ht="18.600000000000001" customHeight="1">
      <c r="A35" s="42">
        <v>13</v>
      </c>
      <c r="B35" s="38">
        <v>316</v>
      </c>
      <c r="C35" s="42">
        <v>10138652285</v>
      </c>
      <c r="D35" s="43" t="s">
        <v>247</v>
      </c>
      <c r="E35" s="44"/>
      <c r="F35" s="45" t="s">
        <v>157</v>
      </c>
      <c r="G35" s="46" t="s">
        <v>45</v>
      </c>
      <c r="H35" s="47">
        <v>3.0613425925925929E-2</v>
      </c>
      <c r="I35" s="47">
        <f t="shared" si="1"/>
        <v>7.5231481481481503E-3</v>
      </c>
      <c r="J35" s="49">
        <f t="shared" si="0"/>
        <v>9.799621928166351</v>
      </c>
      <c r="K35" s="38"/>
      <c r="L35" s="42"/>
    </row>
    <row r="36" spans="1:12" s="35" customFormat="1" ht="18.600000000000001" customHeight="1">
      <c r="A36" s="42">
        <v>14</v>
      </c>
      <c r="B36" s="38">
        <v>306</v>
      </c>
      <c r="C36" s="42">
        <v>10137381484</v>
      </c>
      <c r="D36" s="43" t="s">
        <v>248</v>
      </c>
      <c r="E36" s="44"/>
      <c r="F36" s="45" t="s">
        <v>46</v>
      </c>
      <c r="G36" s="46" t="s">
        <v>35</v>
      </c>
      <c r="H36" s="47">
        <v>3.2893518518518523E-2</v>
      </c>
      <c r="I36" s="47">
        <f t="shared" si="1"/>
        <v>9.8032407407407443E-3</v>
      </c>
      <c r="J36" s="49">
        <f t="shared" si="0"/>
        <v>9.1203377902885272</v>
      </c>
      <c r="K36" s="38"/>
      <c r="L36" s="42"/>
    </row>
    <row r="37" spans="1:12" s="35" customFormat="1" ht="18.600000000000001" customHeight="1">
      <c r="A37" s="42" t="s">
        <v>66</v>
      </c>
      <c r="B37" s="38">
        <v>314</v>
      </c>
      <c r="C37" s="42">
        <v>10139199428</v>
      </c>
      <c r="D37" s="43" t="s">
        <v>245</v>
      </c>
      <c r="E37" s="44"/>
      <c r="F37" s="45" t="s">
        <v>46</v>
      </c>
      <c r="G37" s="46" t="s">
        <v>34</v>
      </c>
      <c r="H37" s="47"/>
      <c r="I37" s="47"/>
      <c r="J37" s="49"/>
      <c r="K37" s="38"/>
      <c r="L37" s="42"/>
    </row>
    <row r="38" spans="1:12" s="35" customFormat="1" ht="18.600000000000001" customHeight="1">
      <c r="A38" s="42" t="s">
        <v>66</v>
      </c>
      <c r="B38" s="38">
        <v>308</v>
      </c>
      <c r="C38" s="42">
        <v>10130335446</v>
      </c>
      <c r="D38" s="43" t="s">
        <v>250</v>
      </c>
      <c r="E38" s="44"/>
      <c r="F38" s="45" t="s">
        <v>157</v>
      </c>
      <c r="G38" s="46" t="s">
        <v>22</v>
      </c>
      <c r="H38" s="47"/>
      <c r="I38" s="47"/>
      <c r="J38" s="49"/>
      <c r="K38" s="38"/>
      <c r="L38" s="42"/>
    </row>
    <row r="39" spans="1:12" s="35" customFormat="1" ht="18.600000000000001" customHeight="1">
      <c r="A39" s="42" t="s">
        <v>66</v>
      </c>
      <c r="B39" s="38">
        <v>315</v>
      </c>
      <c r="C39" s="42">
        <v>10135755322</v>
      </c>
      <c r="D39" s="43" t="s">
        <v>246</v>
      </c>
      <c r="E39" s="44"/>
      <c r="F39" s="45" t="s">
        <v>46</v>
      </c>
      <c r="G39" s="46" t="s">
        <v>61</v>
      </c>
      <c r="H39" s="47"/>
      <c r="I39" s="47"/>
      <c r="J39" s="49"/>
      <c r="K39" s="38"/>
      <c r="L39" s="42"/>
    </row>
    <row r="40" spans="1:12" s="33" customFormat="1" ht="12.6" customHeight="1">
      <c r="A40" s="26"/>
      <c r="B40" s="27"/>
      <c r="C40" s="26"/>
      <c r="D40" s="28"/>
      <c r="E40" s="29"/>
      <c r="F40" s="30"/>
      <c r="G40" s="46"/>
      <c r="H40" s="32"/>
      <c r="I40" s="32"/>
      <c r="J40" s="34"/>
      <c r="K40" s="27"/>
      <c r="L40" s="26"/>
    </row>
    <row r="41" spans="1:12" ht="14.4">
      <c r="A41" s="55" t="s">
        <v>55</v>
      </c>
      <c r="B41" s="55"/>
      <c r="C41" s="55"/>
      <c r="D41" s="55"/>
      <c r="E41" s="55"/>
      <c r="F41" s="55"/>
      <c r="G41" s="55" t="s">
        <v>4</v>
      </c>
      <c r="H41" s="55"/>
      <c r="I41" s="55"/>
      <c r="J41" s="55"/>
      <c r="K41" s="55"/>
      <c r="L41" s="55"/>
    </row>
    <row r="42" spans="1:12" s="35" customFormat="1">
      <c r="C42" s="36"/>
      <c r="G42" s="37" t="s">
        <v>30</v>
      </c>
      <c r="H42" s="38">
        <v>7</v>
      </c>
      <c r="J42" s="39"/>
      <c r="K42" s="39" t="s">
        <v>28</v>
      </c>
      <c r="L42" s="37">
        <f>COUNTIF(F23:F39,"ЗМС")</f>
        <v>0</v>
      </c>
    </row>
    <row r="43" spans="1:12" s="35" customFormat="1">
      <c r="C43" s="40"/>
      <c r="G43" s="36" t="s">
        <v>23</v>
      </c>
      <c r="H43" s="38">
        <f>H44+H48</f>
        <v>17</v>
      </c>
      <c r="I43" s="41"/>
      <c r="J43" s="39"/>
      <c r="K43" s="39" t="s">
        <v>17</v>
      </c>
      <c r="L43" s="37">
        <f>COUNTIF(F23:F39,"МСМК")</f>
        <v>0</v>
      </c>
    </row>
    <row r="44" spans="1:12" s="35" customFormat="1">
      <c r="C44" s="37"/>
      <c r="G44" s="36" t="s">
        <v>24</v>
      </c>
      <c r="H44" s="38">
        <f>H45+H46+H47</f>
        <v>17</v>
      </c>
      <c r="I44" s="41"/>
      <c r="J44" s="39"/>
      <c r="K44" s="39" t="s">
        <v>20</v>
      </c>
      <c r="L44" s="37">
        <f>COUNTIF(F23:F39,"МС")</f>
        <v>0</v>
      </c>
    </row>
    <row r="45" spans="1:12" s="35" customFormat="1">
      <c r="C45" s="37"/>
      <c r="G45" s="36" t="s">
        <v>25</v>
      </c>
      <c r="H45" s="38">
        <f>COUNT(A23:A39)</f>
        <v>14</v>
      </c>
      <c r="I45" s="41"/>
      <c r="J45" s="39"/>
      <c r="K45" s="39" t="s">
        <v>29</v>
      </c>
      <c r="L45" s="37">
        <f>COUNTIF(F23:F39,"КМС")</f>
        <v>0</v>
      </c>
    </row>
    <row r="46" spans="1:12" s="35" customFormat="1">
      <c r="C46" s="37"/>
      <c r="G46" s="36" t="s">
        <v>26</v>
      </c>
      <c r="H46" s="38">
        <f>COUNTIF(A23:A39,"НФ")</f>
        <v>3</v>
      </c>
      <c r="I46" s="41"/>
      <c r="J46" s="39"/>
      <c r="K46" s="39" t="s">
        <v>40</v>
      </c>
      <c r="L46" s="37">
        <f>COUNTIF(F23:F39,"1 СР")</f>
        <v>7</v>
      </c>
    </row>
    <row r="47" spans="1:12" s="35" customFormat="1">
      <c r="G47" s="36" t="s">
        <v>31</v>
      </c>
      <c r="H47" s="38">
        <f>COUNTIF(A23:A39,"ДСКВ")</f>
        <v>0</v>
      </c>
      <c r="I47" s="41"/>
      <c r="J47" s="39"/>
      <c r="K47" s="39" t="s">
        <v>46</v>
      </c>
      <c r="L47" s="37">
        <f>COUNTIF(F23:F39,"2 СР")</f>
        <v>7</v>
      </c>
    </row>
    <row r="48" spans="1:12" s="35" customFormat="1">
      <c r="G48" s="36" t="s">
        <v>27</v>
      </c>
      <c r="H48" s="38">
        <f>COUNTIF(A23:A39,"НС")</f>
        <v>0</v>
      </c>
      <c r="I48" s="41"/>
      <c r="J48" s="39"/>
      <c r="K48" s="39" t="s">
        <v>48</v>
      </c>
      <c r="L48" s="37">
        <f>COUNTIF(F23:F39,"3 СР")</f>
        <v>0</v>
      </c>
    </row>
    <row r="49" spans="1:12" ht="9.75" customHeight="1"/>
    <row r="50" spans="1:12" ht="15.6">
      <c r="A50" s="58" t="s">
        <v>47</v>
      </c>
      <c r="B50" s="58"/>
      <c r="C50" s="58"/>
      <c r="D50" s="58"/>
      <c r="E50" s="58" t="s">
        <v>9</v>
      </c>
      <c r="F50" s="58"/>
      <c r="G50" s="58"/>
      <c r="H50" s="58"/>
      <c r="I50" s="58" t="s">
        <v>3</v>
      </c>
      <c r="J50" s="58"/>
      <c r="K50" s="58"/>
      <c r="L50" s="58"/>
    </row>
    <row r="51" spans="1:1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2">
      <c r="A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1:12">
      <c r="A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>
      <c r="A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1:1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spans="1:1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spans="1:12" ht="15.6">
      <c r="A57" s="56" t="str">
        <f>G19</f>
        <v xml:space="preserve">ЮДИНА Л.Н. (ВК, Забайкальский край) </v>
      </c>
      <c r="B57" s="56"/>
      <c r="C57" s="56"/>
      <c r="D57" s="56"/>
      <c r="E57" s="56" t="str">
        <f>G17</f>
        <v xml:space="preserve">БЕСЧАСТНОВ А.А. (ВК, г. Москва) </v>
      </c>
      <c r="F57" s="56"/>
      <c r="G57" s="56"/>
      <c r="H57" s="56"/>
      <c r="I57" s="56" t="str">
        <f>G18</f>
        <v>АФАНАСЬЕВА Е.А. (ВК, Свердловская область</v>
      </c>
      <c r="J57" s="56"/>
      <c r="K57" s="56"/>
      <c r="L57" s="56"/>
    </row>
  </sheetData>
  <mergeCells count="39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G21:G22"/>
    <mergeCell ref="A55:E55"/>
    <mergeCell ref="F55:L55"/>
    <mergeCell ref="H21:H22"/>
    <mergeCell ref="I21:I22"/>
    <mergeCell ref="J21:J22"/>
    <mergeCell ref="K21:K22"/>
    <mergeCell ref="L21:L22"/>
    <mergeCell ref="A41:F41"/>
    <mergeCell ref="G41:L41"/>
    <mergeCell ref="A50:D50"/>
    <mergeCell ref="E50:H50"/>
    <mergeCell ref="I50:L50"/>
    <mergeCell ref="A51:E51"/>
    <mergeCell ref="F51:L51"/>
    <mergeCell ref="A56:E56"/>
    <mergeCell ref="F56:L56"/>
    <mergeCell ref="A57:D57"/>
    <mergeCell ref="E57:H57"/>
    <mergeCell ref="I57:L57"/>
  </mergeCells>
  <conditionalFormatting sqref="B58:B1048576 B47:B56 B1 B7 B9:B11 B13:B22 B41">
    <cfRule type="duplicateValues" dxfId="5" priority="6"/>
  </conditionalFormatting>
  <conditionalFormatting sqref="B2">
    <cfRule type="duplicateValues" dxfId="4" priority="5"/>
  </conditionalFormatting>
  <conditionalFormatting sqref="B3">
    <cfRule type="duplicateValues" dxfId="3" priority="4"/>
  </conditionalFormatting>
  <conditionalFormatting sqref="B42:B46">
    <cfRule type="duplicateValues" dxfId="2" priority="3"/>
  </conditionalFormatting>
  <conditionalFormatting sqref="B57">
    <cfRule type="duplicateValues" dxfId="1" priority="2"/>
  </conditionalFormatting>
  <conditionalFormatting sqref="B6">
    <cfRule type="duplicateValues" dxfId="0" priority="1"/>
  </conditionalFormatting>
  <pageMargins left="0.2" right="0.2" top="0.25" bottom="0.25" header="0.3" footer="0.3"/>
  <pageSetup paperSize="9" scale="4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Ю15-16 кор кр</vt:lpstr>
      <vt:lpstr>Ж кор кр</vt:lpstr>
      <vt:lpstr>Ю13-14 кор кр</vt:lpstr>
      <vt:lpstr>Д13-14 кор кр</vt:lpstr>
      <vt:lpstr>Ю15-16 кр к</vt:lpstr>
      <vt:lpstr>Д15-16 кр к</vt:lpstr>
      <vt:lpstr>Ю13-14 кр к</vt:lpstr>
      <vt:lpstr>Д13-14 кр к</vt:lpstr>
      <vt:lpstr>'Д13-14 кор кр'!Область_печати</vt:lpstr>
      <vt:lpstr>'Д13-14 кр к'!Область_печати</vt:lpstr>
      <vt:lpstr>'Д15-16 кр к'!Область_печати</vt:lpstr>
      <vt:lpstr>'Ж кор кр'!Область_печати</vt:lpstr>
      <vt:lpstr>'Ю13-14 кор кр'!Область_печати</vt:lpstr>
      <vt:lpstr>'Ю13-14 кр к'!Область_печати</vt:lpstr>
      <vt:lpstr>'Ю15-16 кор кр'!Область_печати</vt:lpstr>
      <vt:lpstr>'Ю15-16 кр 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2023-03-05T13:14:15Z</cp:lastPrinted>
  <dcterms:created xsi:type="dcterms:W3CDTF">1996-10-08T23:32:33Z</dcterms:created>
  <dcterms:modified xsi:type="dcterms:W3CDTF">2023-04-21T12:20:26Z</dcterms:modified>
</cp:coreProperties>
</file>