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 codeName="ЭтаКнига" defaultThemeVersion="124226"/>
  <bookViews>
    <workbookView xWindow="-105" yWindow="75" windowWidth="20730" windowHeight="11580" tabRatio="789" firstSheet="1" activeTab="1"/>
  </bookViews>
  <sheets>
    <sheet name="База спортсменов" sheetId="97" state="hidden" r:id="rId1"/>
    <sheet name="Лист1" sheetId="98" r:id="rId2"/>
  </sheets>
  <calcPr calcId="12451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228" i="98"/>
  <c r="I230"/>
  <c r="I227" s="1"/>
  <c r="K106" l="1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24"/>
  <c r="H222"/>
  <c r="G222"/>
  <c r="F222"/>
  <c r="E222"/>
  <c r="D222"/>
  <c r="B222"/>
  <c r="H221"/>
  <c r="G221"/>
  <c r="F221"/>
  <c r="E221"/>
  <c r="D221"/>
  <c r="B221"/>
  <c r="H220"/>
  <c r="G220"/>
  <c r="F220"/>
  <c r="E220"/>
  <c r="D220"/>
  <c r="B220"/>
  <c r="H219"/>
  <c r="G219"/>
  <c r="F219"/>
  <c r="E219"/>
  <c r="D219"/>
  <c r="B219"/>
  <c r="H218"/>
  <c r="G218"/>
  <c r="F218"/>
  <c r="E218"/>
  <c r="D218"/>
  <c r="B218"/>
  <c r="H217"/>
  <c r="G217"/>
  <c r="F217"/>
  <c r="E217"/>
  <c r="D217"/>
  <c r="B217"/>
  <c r="H216"/>
  <c r="G216"/>
  <c r="F216"/>
  <c r="E216"/>
  <c r="D216"/>
  <c r="B216"/>
  <c r="H215"/>
  <c r="G215"/>
  <c r="F215"/>
  <c r="E215"/>
  <c r="D215"/>
  <c r="B215"/>
  <c r="H214"/>
  <c r="G214"/>
  <c r="F214"/>
  <c r="E214"/>
  <c r="D214"/>
  <c r="B214"/>
  <c r="H213"/>
  <c r="G213"/>
  <c r="F213"/>
  <c r="E213"/>
  <c r="D213"/>
  <c r="B213"/>
  <c r="H212"/>
  <c r="G212"/>
  <c r="F212"/>
  <c r="E212"/>
  <c r="D212"/>
  <c r="B212"/>
  <c r="H211"/>
  <c r="G211"/>
  <c r="F211"/>
  <c r="E211"/>
  <c r="D211"/>
  <c r="B211"/>
  <c r="H210"/>
  <c r="G210"/>
  <c r="F210"/>
  <c r="E210"/>
  <c r="D210"/>
  <c r="B210"/>
  <c r="H209"/>
  <c r="G209"/>
  <c r="F209"/>
  <c r="E209"/>
  <c r="D209"/>
  <c r="B209"/>
  <c r="H208"/>
  <c r="G208"/>
  <c r="F208"/>
  <c r="E208"/>
  <c r="D208"/>
  <c r="B208"/>
  <c r="H207"/>
  <c r="G207"/>
  <c r="F207"/>
  <c r="E207"/>
  <c r="D207"/>
  <c r="B207"/>
  <c r="H206"/>
  <c r="G206"/>
  <c r="F206"/>
  <c r="E206"/>
  <c r="D206"/>
  <c r="B206"/>
  <c r="H205"/>
  <c r="G205"/>
  <c r="F205"/>
  <c r="E205"/>
  <c r="D205"/>
  <c r="B205"/>
  <c r="H204"/>
  <c r="G204"/>
  <c r="F204"/>
  <c r="E204"/>
  <c r="D204"/>
  <c r="B204"/>
  <c r="H203"/>
  <c r="G203"/>
  <c r="F203"/>
  <c r="E203"/>
  <c r="D203"/>
  <c r="B203"/>
  <c r="H202"/>
  <c r="G202"/>
  <c r="F202"/>
  <c r="E202"/>
  <c r="D202"/>
  <c r="B202"/>
  <c r="H201"/>
  <c r="G201"/>
  <c r="F201"/>
  <c r="E201"/>
  <c r="D201"/>
  <c r="B201"/>
  <c r="H200"/>
  <c r="G200"/>
  <c r="F200"/>
  <c r="E200"/>
  <c r="D200"/>
  <c r="B200"/>
  <c r="H199"/>
  <c r="G199"/>
  <c r="F199"/>
  <c r="E199"/>
  <c r="D199"/>
  <c r="B199"/>
  <c r="H198"/>
  <c r="G198"/>
  <c r="F198"/>
  <c r="E198"/>
  <c r="D198"/>
  <c r="B198"/>
  <c r="H197"/>
  <c r="G197"/>
  <c r="F197"/>
  <c r="E197"/>
  <c r="D197"/>
  <c r="B197"/>
  <c r="H196"/>
  <c r="G196"/>
  <c r="F196"/>
  <c r="E196"/>
  <c r="D196"/>
  <c r="B196"/>
  <c r="H195"/>
  <c r="G195"/>
  <c r="F195"/>
  <c r="E195"/>
  <c r="D195"/>
  <c r="B195"/>
  <c r="H194"/>
  <c r="G194"/>
  <c r="F194"/>
  <c r="E194"/>
  <c r="D194"/>
  <c r="B194"/>
  <c r="H193"/>
  <c r="G193"/>
  <c r="F193"/>
  <c r="E193"/>
  <c r="D193"/>
  <c r="B193"/>
  <c r="H192"/>
  <c r="G192"/>
  <c r="F192"/>
  <c r="E192"/>
  <c r="D192"/>
  <c r="B192"/>
  <c r="H191"/>
  <c r="G191"/>
  <c r="F191"/>
  <c r="E191"/>
  <c r="D191"/>
  <c r="B191"/>
  <c r="H190"/>
  <c r="G190"/>
  <c r="F190"/>
  <c r="E190"/>
  <c r="D190"/>
  <c r="B190"/>
  <c r="H189"/>
  <c r="G189"/>
  <c r="F189"/>
  <c r="E189"/>
  <c r="D189"/>
  <c r="B189"/>
  <c r="H188"/>
  <c r="G188"/>
  <c r="F188"/>
  <c r="E188"/>
  <c r="D188"/>
  <c r="B188"/>
  <c r="H187"/>
  <c r="G187"/>
  <c r="F187"/>
  <c r="E187"/>
  <c r="D187"/>
  <c r="B187"/>
  <c r="H186"/>
  <c r="G186"/>
  <c r="F186"/>
  <c r="E186"/>
  <c r="D186"/>
  <c r="B186"/>
  <c r="H185"/>
  <c r="G185"/>
  <c r="F185"/>
  <c r="E185"/>
  <c r="D185"/>
  <c r="B185"/>
  <c r="H184"/>
  <c r="G184"/>
  <c r="F184"/>
  <c r="E184"/>
  <c r="D184"/>
  <c r="B184"/>
  <c r="H183"/>
  <c r="G183"/>
  <c r="F183"/>
  <c r="E183"/>
  <c r="D183"/>
  <c r="B183"/>
  <c r="H182"/>
  <c r="G182"/>
  <c r="F182"/>
  <c r="E182"/>
  <c r="D182"/>
  <c r="B182"/>
  <c r="H181"/>
  <c r="G181"/>
  <c r="F181"/>
  <c r="E181"/>
  <c r="D181"/>
  <c r="B181"/>
  <c r="H180"/>
  <c r="G180"/>
  <c r="F180"/>
  <c r="E180"/>
  <c r="D180"/>
  <c r="B180"/>
  <c r="H179"/>
  <c r="G179"/>
  <c r="F179"/>
  <c r="E179"/>
  <c r="D179"/>
  <c r="B179"/>
  <c r="H178"/>
  <c r="G178"/>
  <c r="F178"/>
  <c r="E178"/>
  <c r="D178"/>
  <c r="B178"/>
  <c r="H177"/>
  <c r="G177"/>
  <c r="F177"/>
  <c r="E177"/>
  <c r="D177"/>
  <c r="B177"/>
  <c r="H176"/>
  <c r="G176"/>
  <c r="F176"/>
  <c r="E176"/>
  <c r="D176"/>
  <c r="B176"/>
  <c r="H175"/>
  <c r="G175"/>
  <c r="F175"/>
  <c r="E175"/>
  <c r="D175"/>
  <c r="B175"/>
  <c r="H174"/>
  <c r="G174"/>
  <c r="F174"/>
  <c r="E174"/>
  <c r="D174"/>
  <c r="B174"/>
  <c r="H173"/>
  <c r="G173"/>
  <c r="F173"/>
  <c r="E173"/>
  <c r="D173"/>
  <c r="B173"/>
  <c r="H172"/>
  <c r="G172"/>
  <c r="F172"/>
  <c r="E172"/>
  <c r="D172"/>
  <c r="B172"/>
  <c r="H171"/>
  <c r="G171"/>
  <c r="F171"/>
  <c r="E171"/>
  <c r="D171"/>
  <c r="B171"/>
  <c r="H170"/>
  <c r="G170"/>
  <c r="F170"/>
  <c r="E170"/>
  <c r="D170"/>
  <c r="B170"/>
  <c r="H169"/>
  <c r="G169"/>
  <c r="F169"/>
  <c r="E169"/>
  <c r="D169"/>
  <c r="B169"/>
  <c r="H168"/>
  <c r="G168"/>
  <c r="F168"/>
  <c r="E168"/>
  <c r="D168"/>
  <c r="B168"/>
  <c r="H167"/>
  <c r="G167"/>
  <c r="F167"/>
  <c r="E167"/>
  <c r="D167"/>
  <c r="B167"/>
  <c r="H166"/>
  <c r="G166"/>
  <c r="F166"/>
  <c r="E166"/>
  <c r="D166"/>
  <c r="B166"/>
  <c r="H165"/>
  <c r="G165"/>
  <c r="F165"/>
  <c r="E165"/>
  <c r="D165"/>
  <c r="B165"/>
  <c r="H164"/>
  <c r="G164"/>
  <c r="F164"/>
  <c r="E164"/>
  <c r="D164"/>
  <c r="B164"/>
  <c r="H163"/>
  <c r="G163"/>
  <c r="F163"/>
  <c r="E163"/>
  <c r="D163"/>
  <c r="B163"/>
  <c r="H162"/>
  <c r="G162"/>
  <c r="F162"/>
  <c r="E162"/>
  <c r="D162"/>
  <c r="B162"/>
  <c r="H161"/>
  <c r="G161"/>
  <c r="F161"/>
  <c r="E161"/>
  <c r="D161"/>
  <c r="B161"/>
  <c r="H160"/>
  <c r="G160"/>
  <c r="F160"/>
  <c r="E160"/>
  <c r="D160"/>
  <c r="B160"/>
  <c r="H159"/>
  <c r="G159"/>
  <c r="F159"/>
  <c r="E159"/>
  <c r="D159"/>
  <c r="B159"/>
  <c r="H158"/>
  <c r="G158"/>
  <c r="F158"/>
  <c r="E158"/>
  <c r="D158"/>
  <c r="B158"/>
  <c r="H157"/>
  <c r="G157"/>
  <c r="F157"/>
  <c r="E157"/>
  <c r="D157"/>
  <c r="B157"/>
  <c r="H156"/>
  <c r="G156"/>
  <c r="F156"/>
  <c r="E156"/>
  <c r="D156"/>
  <c r="B156"/>
  <c r="H155"/>
  <c r="G155"/>
  <c r="F155"/>
  <c r="E155"/>
  <c r="D155"/>
  <c r="B155"/>
  <c r="H154"/>
  <c r="G154"/>
  <c r="F154"/>
  <c r="E154"/>
  <c r="D154"/>
  <c r="B154"/>
  <c r="H153"/>
  <c r="G153"/>
  <c r="F153"/>
  <c r="E153"/>
  <c r="D153"/>
  <c r="B153"/>
  <c r="H152"/>
  <c r="G152"/>
  <c r="F152"/>
  <c r="E152"/>
  <c r="D152"/>
  <c r="B152"/>
  <c r="H151"/>
  <c r="G151"/>
  <c r="F151"/>
  <c r="E151"/>
  <c r="D151"/>
  <c r="B151"/>
  <c r="H150"/>
  <c r="G150"/>
  <c r="F150"/>
  <c r="E150"/>
  <c r="D150"/>
  <c r="B150"/>
  <c r="H149"/>
  <c r="G149"/>
  <c r="F149"/>
  <c r="E149"/>
  <c r="D149"/>
  <c r="B149"/>
  <c r="H148"/>
  <c r="G148"/>
  <c r="F148"/>
  <c r="E148"/>
  <c r="D148"/>
  <c r="B148"/>
  <c r="H147"/>
  <c r="G147"/>
  <c r="F147"/>
  <c r="E147"/>
  <c r="D147"/>
  <c r="H146"/>
  <c r="G146"/>
  <c r="F146"/>
  <c r="E146"/>
  <c r="D146"/>
  <c r="H145"/>
  <c r="G145"/>
  <c r="F145"/>
  <c r="E145"/>
  <c r="D145"/>
  <c r="H144"/>
  <c r="G144"/>
  <c r="F144"/>
  <c r="E144"/>
  <c r="D144"/>
  <c r="H143"/>
  <c r="G143"/>
  <c r="F143"/>
  <c r="E143"/>
  <c r="D143"/>
  <c r="H142"/>
  <c r="G142"/>
  <c r="F142"/>
  <c r="E142"/>
  <c r="D142"/>
  <c r="H141"/>
  <c r="G141"/>
  <c r="F141"/>
  <c r="E141"/>
  <c r="D141"/>
  <c r="H140"/>
  <c r="G140"/>
  <c r="F140"/>
  <c r="E140"/>
  <c r="D140"/>
  <c r="H139"/>
  <c r="G139"/>
  <c r="F139"/>
  <c r="E139"/>
  <c r="D139"/>
  <c r="H138"/>
  <c r="G138"/>
  <c r="F138"/>
  <c r="E138"/>
  <c r="D138"/>
  <c r="H137"/>
  <c r="G137"/>
  <c r="F137"/>
  <c r="E137"/>
  <c r="D137"/>
  <c r="H136"/>
  <c r="G136"/>
  <c r="F136"/>
  <c r="E136"/>
  <c r="D136"/>
  <c r="H135"/>
  <c r="G135"/>
  <c r="F135"/>
  <c r="E135"/>
  <c r="D135"/>
  <c r="H134"/>
  <c r="G134"/>
  <c r="F134"/>
  <c r="E134"/>
  <c r="D134"/>
  <c r="H133"/>
  <c r="G133"/>
  <c r="F133"/>
  <c r="E133"/>
  <c r="D133"/>
  <c r="H132"/>
  <c r="G132"/>
  <c r="F132"/>
  <c r="E132"/>
  <c r="D132"/>
  <c r="H131"/>
  <c r="G131"/>
  <c r="F131"/>
  <c r="E131"/>
  <c r="D131"/>
  <c r="H130"/>
  <c r="G130"/>
  <c r="F130"/>
  <c r="E130"/>
  <c r="D130"/>
  <c r="H129"/>
  <c r="G129"/>
  <c r="F129"/>
  <c r="E129"/>
  <c r="D129"/>
  <c r="H128"/>
  <c r="G128"/>
  <c r="F128"/>
  <c r="E128"/>
  <c r="D128"/>
  <c r="H127"/>
  <c r="G127"/>
  <c r="F127"/>
  <c r="E127"/>
  <c r="D127"/>
  <c r="H126"/>
  <c r="G126"/>
  <c r="F126"/>
  <c r="E126"/>
  <c r="D126"/>
  <c r="H125"/>
  <c r="G125"/>
  <c r="F125"/>
  <c r="E125"/>
  <c r="D125"/>
  <c r="H124"/>
  <c r="G124"/>
  <c r="F124"/>
  <c r="E124"/>
  <c r="D124"/>
  <c r="H123"/>
  <c r="G123"/>
  <c r="F123"/>
  <c r="E123"/>
  <c r="D123"/>
  <c r="H122"/>
  <c r="G122"/>
  <c r="F122"/>
  <c r="E122"/>
  <c r="D122"/>
  <c r="H121"/>
  <c r="G121"/>
  <c r="F121"/>
  <c r="E121"/>
  <c r="D121"/>
  <c r="H120"/>
  <c r="G120"/>
  <c r="F120"/>
  <c r="E120"/>
  <c r="D120"/>
  <c r="H119"/>
  <c r="G119"/>
  <c r="F119"/>
  <c r="E119"/>
  <c r="D119"/>
  <c r="H118"/>
  <c r="G118"/>
  <c r="F118"/>
  <c r="E118"/>
  <c r="D118"/>
  <c r="H117"/>
  <c r="G117"/>
  <c r="F117"/>
  <c r="E117"/>
  <c r="D117"/>
  <c r="H116"/>
  <c r="G116"/>
  <c r="F116"/>
  <c r="E116"/>
  <c r="D116"/>
  <c r="H115"/>
  <c r="G115"/>
  <c r="F115"/>
  <c r="E115"/>
  <c r="D115"/>
  <c r="H114"/>
  <c r="G114"/>
  <c r="F114"/>
  <c r="E114"/>
  <c r="D114"/>
  <c r="H113"/>
  <c r="G113"/>
  <c r="F113"/>
  <c r="E113"/>
  <c r="D113"/>
  <c r="H112"/>
  <c r="G112"/>
  <c r="F112"/>
  <c r="E112"/>
  <c r="D112"/>
  <c r="H111"/>
  <c r="G111"/>
  <c r="F111"/>
  <c r="E111"/>
  <c r="D111"/>
  <c r="H110"/>
  <c r="G110"/>
  <c r="F110"/>
  <c r="E110"/>
  <c r="D110"/>
  <c r="H109"/>
  <c r="G109"/>
  <c r="F109"/>
  <c r="E109"/>
  <c r="D109"/>
  <c r="H108"/>
  <c r="G108"/>
  <c r="F108"/>
  <c r="E108"/>
  <c r="D108"/>
  <c r="H107"/>
  <c r="G107"/>
  <c r="F107"/>
  <c r="E107"/>
  <c r="D107"/>
  <c r="H106"/>
  <c r="G106"/>
  <c r="F106"/>
  <c r="E106"/>
  <c r="D106"/>
  <c r="H105"/>
  <c r="G105"/>
  <c r="F105"/>
  <c r="E105"/>
  <c r="D105"/>
  <c r="H104"/>
  <c r="G104"/>
  <c r="F104"/>
  <c r="E104"/>
  <c r="D104"/>
  <c r="H103"/>
  <c r="G103"/>
  <c r="F103"/>
  <c r="E103"/>
  <c r="D103"/>
  <c r="H102"/>
  <c r="G102"/>
  <c r="F102"/>
  <c r="E102"/>
  <c r="D102"/>
  <c r="H101"/>
  <c r="G101"/>
  <c r="F101"/>
  <c r="E101"/>
  <c r="D101"/>
  <c r="H100"/>
  <c r="G100"/>
  <c r="F100"/>
  <c r="E100"/>
  <c r="D100"/>
  <c r="H99"/>
  <c r="G99"/>
  <c r="F99"/>
  <c r="E99"/>
  <c r="D99"/>
  <c r="H98"/>
  <c r="G98"/>
  <c r="F98"/>
  <c r="E98"/>
  <c r="D98"/>
  <c r="H97"/>
  <c r="G97"/>
  <c r="F97"/>
  <c r="E97"/>
  <c r="D97"/>
  <c r="H96"/>
  <c r="G96"/>
  <c r="F96"/>
  <c r="E96"/>
  <c r="D96"/>
  <c r="H95"/>
  <c r="G95"/>
  <c r="F95"/>
  <c r="E95"/>
  <c r="D95"/>
  <c r="H94"/>
  <c r="G94"/>
  <c r="F94"/>
  <c r="E94"/>
  <c r="D94"/>
  <c r="H93"/>
  <c r="G93"/>
  <c r="F93"/>
  <c r="E93"/>
  <c r="D93"/>
  <c r="H92"/>
  <c r="G92"/>
  <c r="F92"/>
  <c r="E92"/>
  <c r="D92"/>
  <c r="H91"/>
  <c r="G91"/>
  <c r="F91"/>
  <c r="E91"/>
  <c r="D91"/>
  <c r="H90"/>
  <c r="G90"/>
  <c r="F90"/>
  <c r="E90"/>
  <c r="D90"/>
  <c r="H89"/>
  <c r="G89"/>
  <c r="F89"/>
  <c r="E89"/>
  <c r="D89"/>
  <c r="H88"/>
  <c r="G88"/>
  <c r="F88"/>
  <c r="E88"/>
  <c r="D88"/>
  <c r="H87"/>
  <c r="G87"/>
  <c r="F87"/>
  <c r="E87"/>
  <c r="D87"/>
  <c r="H86"/>
  <c r="G86"/>
  <c r="F86"/>
  <c r="E86"/>
  <c r="D86"/>
  <c r="H85"/>
  <c r="G85"/>
  <c r="F85"/>
  <c r="E85"/>
  <c r="D85"/>
  <c r="H84"/>
  <c r="G84"/>
  <c r="F84"/>
  <c r="E84"/>
  <c r="D84"/>
  <c r="H83"/>
  <c r="G83"/>
  <c r="F83"/>
  <c r="E83"/>
  <c r="D83"/>
  <c r="H82"/>
  <c r="G82"/>
  <c r="F82"/>
  <c r="E82"/>
  <c r="D82"/>
  <c r="H81"/>
  <c r="G81"/>
  <c r="F81"/>
  <c r="E81"/>
  <c r="D81"/>
  <c r="H80"/>
  <c r="G80"/>
  <c r="F80"/>
  <c r="E80"/>
  <c r="D80"/>
  <c r="H79"/>
  <c r="G79"/>
  <c r="F79"/>
  <c r="E79"/>
  <c r="D79"/>
  <c r="H78"/>
  <c r="G78"/>
  <c r="F78"/>
  <c r="E78"/>
  <c r="D78"/>
  <c r="H77"/>
  <c r="G77"/>
  <c r="F77"/>
  <c r="E77"/>
  <c r="D77"/>
  <c r="H76"/>
  <c r="G76"/>
  <c r="F76"/>
  <c r="E76"/>
  <c r="D76"/>
  <c r="H75"/>
  <c r="G75"/>
  <c r="F75"/>
  <c r="E75"/>
  <c r="D75"/>
  <c r="H74"/>
  <c r="G74"/>
  <c r="F74"/>
  <c r="E74"/>
  <c r="D74"/>
  <c r="H73"/>
  <c r="G73"/>
  <c r="F73"/>
  <c r="E73"/>
  <c r="D73"/>
  <c r="H72"/>
  <c r="G72"/>
  <c r="F72"/>
  <c r="E72"/>
  <c r="D72"/>
  <c r="H71"/>
  <c r="G71"/>
  <c r="F71"/>
  <c r="E71"/>
  <c r="D71"/>
  <c r="H70"/>
  <c r="G70"/>
  <c r="F70"/>
  <c r="E70"/>
  <c r="D70"/>
  <c r="H69"/>
  <c r="G69"/>
  <c r="F69"/>
  <c r="E69"/>
  <c r="D69"/>
  <c r="H68"/>
  <c r="G68"/>
  <c r="F68"/>
  <c r="E68"/>
  <c r="D68"/>
  <c r="H67"/>
  <c r="G67"/>
  <c r="F67"/>
  <c r="E67"/>
  <c r="D67"/>
  <c r="H66"/>
  <c r="G66"/>
  <c r="F66"/>
  <c r="E66"/>
  <c r="D66"/>
  <c r="H65"/>
  <c r="G65"/>
  <c r="F65"/>
  <c r="E65"/>
  <c r="D65"/>
  <c r="H64"/>
  <c r="G64"/>
  <c r="F64"/>
  <c r="E64"/>
  <c r="D64"/>
  <c r="H63"/>
  <c r="G63"/>
  <c r="F63"/>
  <c r="E63"/>
  <c r="D63"/>
  <c r="H62"/>
  <c r="G62"/>
  <c r="F62"/>
  <c r="E62"/>
  <c r="D62"/>
  <c r="H61"/>
  <c r="G61"/>
  <c r="F61"/>
  <c r="E61"/>
  <c r="D61"/>
  <c r="H60"/>
  <c r="G60"/>
  <c r="F60"/>
  <c r="E60"/>
  <c r="D60"/>
  <c r="H59"/>
  <c r="G59"/>
  <c r="F59"/>
  <c r="E59"/>
  <c r="D59"/>
  <c r="H58"/>
  <c r="G58"/>
  <c r="F58"/>
  <c r="E58"/>
  <c r="D58"/>
  <c r="H57"/>
  <c r="G57"/>
  <c r="F57"/>
  <c r="E57"/>
  <c r="D57"/>
  <c r="H56"/>
  <c r="G56"/>
  <c r="F56"/>
  <c r="E56"/>
  <c r="D56"/>
  <c r="H55"/>
  <c r="G55"/>
  <c r="F55"/>
  <c r="E55"/>
  <c r="D55"/>
  <c r="H54"/>
  <c r="G54"/>
  <c r="F54"/>
  <c r="E54"/>
  <c r="D54"/>
  <c r="H53"/>
  <c r="G53"/>
  <c r="F53"/>
  <c r="E53"/>
  <c r="D53"/>
  <c r="H52"/>
  <c r="G52"/>
  <c r="F52"/>
  <c r="E52"/>
  <c r="D52"/>
  <c r="H51"/>
  <c r="G51"/>
  <c r="F51"/>
  <c r="E51"/>
  <c r="D51"/>
  <c r="H50"/>
  <c r="G50"/>
  <c r="F50"/>
  <c r="E50"/>
  <c r="D50"/>
  <c r="H49"/>
  <c r="G49"/>
  <c r="F49"/>
  <c r="E49"/>
  <c r="D49"/>
  <c r="H48"/>
  <c r="G48"/>
  <c r="F48"/>
  <c r="E48"/>
  <c r="D48"/>
  <c r="H47"/>
  <c r="G47"/>
  <c r="F47"/>
  <c r="E47"/>
  <c r="D47"/>
  <c r="H46"/>
  <c r="G46"/>
  <c r="F46"/>
  <c r="E46"/>
  <c r="D46"/>
  <c r="H45"/>
  <c r="G45"/>
  <c r="F45"/>
  <c r="E45"/>
  <c r="D45"/>
  <c r="H44"/>
  <c r="G44"/>
  <c r="F44"/>
  <c r="E44"/>
  <c r="D44"/>
  <c r="H43"/>
  <c r="G43"/>
  <c r="F43"/>
  <c r="E43"/>
  <c r="D43"/>
  <c r="H42"/>
  <c r="G42"/>
  <c r="F42"/>
  <c r="E42"/>
  <c r="D42"/>
  <c r="H41"/>
  <c r="G41"/>
  <c r="F41"/>
  <c r="E41"/>
  <c r="D41"/>
  <c r="H40"/>
  <c r="G40"/>
  <c r="F40"/>
  <c r="E40"/>
  <c r="D40"/>
  <c r="H39"/>
  <c r="G39"/>
  <c r="F39"/>
  <c r="E39"/>
  <c r="D39"/>
  <c r="H38"/>
  <c r="G38"/>
  <c r="F38"/>
  <c r="E38"/>
  <c r="D38"/>
  <c r="H37"/>
  <c r="G37"/>
  <c r="F37"/>
  <c r="E37"/>
  <c r="D37"/>
  <c r="H36"/>
  <c r="G36"/>
  <c r="F36"/>
  <c r="E36"/>
  <c r="D36"/>
  <c r="H35"/>
  <c r="G35"/>
  <c r="F35"/>
  <c r="E35"/>
  <c r="D35"/>
  <c r="H34"/>
  <c r="G34"/>
  <c r="F34"/>
  <c r="E34"/>
  <c r="D34"/>
  <c r="H33"/>
  <c r="G33"/>
  <c r="F33"/>
  <c r="E33"/>
  <c r="D33"/>
  <c r="H32"/>
  <c r="G32"/>
  <c r="F32"/>
  <c r="E32"/>
  <c r="D32"/>
  <c r="H31"/>
  <c r="G31"/>
  <c r="F31"/>
  <c r="E31"/>
  <c r="D31"/>
  <c r="H30"/>
  <c r="G30"/>
  <c r="F30"/>
  <c r="E30"/>
  <c r="D30"/>
  <c r="H29"/>
  <c r="G29"/>
  <c r="F29"/>
  <c r="E29"/>
  <c r="D29"/>
  <c r="H28"/>
  <c r="G28"/>
  <c r="F28"/>
  <c r="E28"/>
  <c r="D28"/>
  <c r="H27"/>
  <c r="G27"/>
  <c r="F27"/>
  <c r="E27"/>
  <c r="D27"/>
  <c r="H26"/>
  <c r="G26"/>
  <c r="F26"/>
  <c r="E26"/>
  <c r="D26"/>
  <c r="H25"/>
  <c r="G25"/>
  <c r="F25"/>
  <c r="E25"/>
  <c r="D25"/>
  <c r="H24"/>
  <c r="G24"/>
  <c r="F24"/>
  <c r="E24"/>
  <c r="D24"/>
  <c r="H23"/>
  <c r="G23"/>
  <c r="F23"/>
  <c r="E23"/>
  <c r="D23"/>
  <c r="K241"/>
  <c r="H241"/>
  <c r="E241"/>
  <c r="A241"/>
  <c r="K234"/>
  <c r="H234"/>
  <c r="E234"/>
  <c r="A234"/>
  <c r="I232"/>
  <c r="K105"/>
  <c r="K104"/>
  <c r="K103"/>
  <c r="K102"/>
  <c r="K101"/>
  <c r="K100"/>
  <c r="K99"/>
  <c r="K98"/>
  <c r="K97"/>
  <c r="K96"/>
  <c r="K95"/>
  <c r="K94"/>
  <c r="K93"/>
  <c r="K92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M226" l="1"/>
  <c r="M228"/>
  <c r="M229"/>
  <c r="M225"/>
  <c r="M230"/>
  <c r="M227"/>
  <c r="M231"/>
</calcChain>
</file>

<file path=xl/sharedStrings.xml><?xml version="1.0" encoding="utf-8"?>
<sst xmlns="http://schemas.openxmlformats.org/spreadsheetml/2006/main" count="1040" uniqueCount="370">
  <si>
    <t>Министерство спорта Российской Федерации</t>
  </si>
  <si>
    <t>ТЕХНИЧЕСКИЕ ДАННЫЕ ТРАССЫ:</t>
  </si>
  <si>
    <t>ФАМИЛИЯ ИМЯ</t>
  </si>
  <si>
    <t>ПОГОДНЫЕ УСЛОВИЯ</t>
  </si>
  <si>
    <t>СТАТИСТИКА ГОНКИ</t>
  </si>
  <si>
    <t>МЕСТО</t>
  </si>
  <si>
    <t>РЕЗУЛЬТАТ</t>
  </si>
  <si>
    <t>РАЗРЯД,
ЗВАНИЕ</t>
  </si>
  <si>
    <t>ИНФОРМАЦИЯ О ЖЮРИ И ГСК СОРЕВНОВАНИЙ: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</si>
  <si>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</si>
  <si>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</si>
  <si>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</si>
  <si>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</si>
  <si>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</si>
  <si>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ТЕХНИЧЕСКИЙ ДЕЛЕГАТ ФВСР:</t>
  </si>
  <si>
    <t>ГЛАВНЫЙ СУДЬЯ:</t>
  </si>
  <si>
    <t>ГЛАВНЫЙ СЕКРЕТАРЬ:</t>
  </si>
  <si>
    <t>МСМК</t>
  </si>
  <si>
    <t>ИТОГОВЫЙ ПРОТОКОЛ</t>
  </si>
  <si>
    <t>СКОРОСТЬ км/ч</t>
  </si>
  <si>
    <t>МС</t>
  </si>
  <si>
    <t>ВЫПОЛНЕНИЕ НТУ ЕВСК</t>
  </si>
  <si>
    <t>ОТСТАВАНИЕ</t>
  </si>
  <si>
    <t>ЗМС</t>
  </si>
  <si>
    <t>КМС</t>
  </si>
  <si>
    <t>Субъектов РФ</t>
  </si>
  <si>
    <t>ДАТА РОЖД.</t>
  </si>
  <si>
    <t>UCI ID</t>
  </si>
  <si>
    <t>НАЗВАНИЕ ТРАССЫ / РЕГ. НОМЕР:</t>
  </si>
  <si>
    <t>№</t>
  </si>
  <si>
    <t>Фамилия Имя</t>
  </si>
  <si>
    <t>Дата рожд.</t>
  </si>
  <si>
    <t>Разряд</t>
  </si>
  <si>
    <t>Субъект РФ</t>
  </si>
  <si>
    <t>Принадлежность к организации</t>
  </si>
  <si>
    <t>UCI Team</t>
  </si>
  <si>
    <t/>
  </si>
  <si>
    <t>TSG</t>
  </si>
  <si>
    <t>LOK</t>
  </si>
  <si>
    <t>Самарская область</t>
  </si>
  <si>
    <t>CCA</t>
  </si>
  <si>
    <t>MCC</t>
  </si>
  <si>
    <t>CDT</t>
  </si>
  <si>
    <t>Краснодарский край</t>
  </si>
  <si>
    <t>Свердловская область</t>
  </si>
  <si>
    <t>Республика Крым</t>
  </si>
  <si>
    <t>Республика Адыгея</t>
  </si>
  <si>
    <t>Ростовская область</t>
  </si>
  <si>
    <t>Федерация велосипедного спорта Кубани</t>
  </si>
  <si>
    <t>Калининградская область</t>
  </si>
  <si>
    <t>г. Санкт-Петербург</t>
  </si>
  <si>
    <t>ВСЕРОССИЙСКИЕ СОРЕВНОВАНИЯ</t>
  </si>
  <si>
    <t>ЯКОВЛЕВ Матвей</t>
  </si>
  <si>
    <t>СВИЛОВСКИЙ Данил</t>
  </si>
  <si>
    <t>СВИЛОВСКИЙ Денис</t>
  </si>
  <si>
    <t>НОВОЛОДСКИЙ Ростислав</t>
  </si>
  <si>
    <t>БЛОХИН Кирилл</t>
  </si>
  <si>
    <t>Ульяновская область</t>
  </si>
  <si>
    <t>Нижегородская область</t>
  </si>
  <si>
    <t>Воронежская область</t>
  </si>
  <si>
    <t>Псковская область</t>
  </si>
  <si>
    <t>г. Москва</t>
  </si>
  <si>
    <t>ЦДО ОЦ "Южный город"</t>
  </si>
  <si>
    <t>Саратовская область</t>
  </si>
  <si>
    <t>Ленинградская область</t>
  </si>
  <si>
    <t>Новосибирская область</t>
  </si>
  <si>
    <t>МБУ СШ"Авангард" г. Бердск</t>
  </si>
  <si>
    <t>Московская область</t>
  </si>
  <si>
    <t xml:space="preserve">10125311856 </t>
  </si>
  <si>
    <t>Н. стартовало</t>
  </si>
  <si>
    <t>Республика Башкортостан</t>
  </si>
  <si>
    <t>Челябинская область</t>
  </si>
  <si>
    <t>НФ</t>
  </si>
  <si>
    <t>НС</t>
  </si>
  <si>
    <t>ЛАРИЧЕВ Вадим</t>
  </si>
  <si>
    <t>ГБУ ДО РА "СШОР по велосипедному спорту"</t>
  </si>
  <si>
    <t>ВУЛЬПИ Максим</t>
  </si>
  <si>
    <t>1 сп.р.</t>
  </si>
  <si>
    <t>ОБОЗОВ Виктор</t>
  </si>
  <si>
    <t>2 сп.р.</t>
  </si>
  <si>
    <t>КНЯЗЕВ Александр</t>
  </si>
  <si>
    <t>КАЛУГИН Дмитрий</t>
  </si>
  <si>
    <t>ГРИШКО Артем</t>
  </si>
  <si>
    <t>БЛИНОВ Сергей</t>
  </si>
  <si>
    <t>Иркутская область</t>
  </si>
  <si>
    <t>МБУ ШР СШ "Юность" Шелехов, Иркутская обл.</t>
  </si>
  <si>
    <t>МАРКЕВИЧ Владислав</t>
  </si>
  <si>
    <t>ШАРАШОВ Роман</t>
  </si>
  <si>
    <t>БЛЮДИН Даниил</t>
  </si>
  <si>
    <t>ДОРКИН Егор</t>
  </si>
  <si>
    <t xml:space="preserve">ГАУ ДО СО СШОР № 7 </t>
  </si>
  <si>
    <t>ЕПИШОВ Илья</t>
  </si>
  <si>
    <t>МБУ ДО СШОР № 15</t>
  </si>
  <si>
    <t>КОЛМЫКОВ Вадим</t>
  </si>
  <si>
    <t>КУЗНЕЦОВ Илья</t>
  </si>
  <si>
    <t>КУЗНЕЦОВ Даниил</t>
  </si>
  <si>
    <t>МИТЬКОВ Дмитрий</t>
  </si>
  <si>
    <t>ПОРЫСЕВ Егор</t>
  </si>
  <si>
    <t>СУБЕЕВ Марат</t>
  </si>
  <si>
    <t>ЦУПРИК Владислав</t>
  </si>
  <si>
    <t>ЧУГУРОВ Платон</t>
  </si>
  <si>
    <t>ИРМАТОВ Азамат</t>
  </si>
  <si>
    <t>ЛУКЬЯНОВ Владислав</t>
  </si>
  <si>
    <t>КРАСИКОВ Антон</t>
  </si>
  <si>
    <t>СЕВРЮГИН Савелий</t>
  </si>
  <si>
    <t>ЯППАРОВ Ратмир</t>
  </si>
  <si>
    <t>АБРАМЕНКОВ Илья</t>
  </si>
  <si>
    <t xml:space="preserve">ГБУ ДО МГФСО </t>
  </si>
  <si>
    <t>БОРТНИК Степан</t>
  </si>
  <si>
    <t>ГАММЕРШМИДТ Антон</t>
  </si>
  <si>
    <t>КОНОВАЛОВ Глеб</t>
  </si>
  <si>
    <t>КУСКОВ Давид</t>
  </si>
  <si>
    <t>НАФИКОВ Роман</t>
  </si>
  <si>
    <t>НИКИТИН Степан</t>
  </si>
  <si>
    <t>НИКОНОРОВ Андрей</t>
  </si>
  <si>
    <t>СИТДИКОВ Амир</t>
  </si>
  <si>
    <t>ГБП ОУ "МССУОР №2" Моском спорта-Динамо</t>
  </si>
  <si>
    <t>ДУПАК Ярослав</t>
  </si>
  <si>
    <t>ЛОЛО Вадим</t>
  </si>
  <si>
    <t>ЛУКЬЯНСКОВ Макар</t>
  </si>
  <si>
    <t>САВОСТИКОВ Никита</t>
  </si>
  <si>
    <t>СОКОЛОВСКИЙ Кирилл</t>
  </si>
  <si>
    <t>ФАДЕЕВ Владислав</t>
  </si>
  <si>
    <t>РЯЗАНОВ Владислав</t>
  </si>
  <si>
    <t>Пензенская область</t>
  </si>
  <si>
    <t>МБУ ДО СШ № 4 Г.Пенза</t>
  </si>
  <si>
    <t>ШЛЕЙФ Владислав</t>
  </si>
  <si>
    <t>КИСЛОВ Артем</t>
  </si>
  <si>
    <t>АНДРИАНОВ Максим</t>
  </si>
  <si>
    <t>г. Выкса, МБУ ДО СШ "Выксунец"</t>
  </si>
  <si>
    <t>АГЕЕВ Даниил</t>
  </si>
  <si>
    <t>ПЫРКОВ Никита</t>
  </si>
  <si>
    <t>г. Арзамас, МБУ ДО СШ №3</t>
  </si>
  <si>
    <t>ЖАВОРОНКОВ Кирилл</t>
  </si>
  <si>
    <t>КИКЕЕВ Егор</t>
  </si>
  <si>
    <t>КИРЖАНОВ Максим</t>
  </si>
  <si>
    <t>ГБУ ДО СО СШОР НГ</t>
  </si>
  <si>
    <t>СТЕПАНОВ Тарас</t>
  </si>
  <si>
    <t>МБУДО СШОР "Фаворит"</t>
  </si>
  <si>
    <t>КЕЗЕРЕВ Николай</t>
  </si>
  <si>
    <t>ЛОМОВ Кирилл</t>
  </si>
  <si>
    <t>МИНАЕВ Иван</t>
  </si>
  <si>
    <t>АНДРЕЕВ Арсентий</t>
  </si>
  <si>
    <t>КОЖУХОВ Арсений</t>
  </si>
  <si>
    <t>АПРЕЛОВ Константин</t>
  </si>
  <si>
    <t>МИХАЙЛОВСКИЙ Владимир</t>
  </si>
  <si>
    <t>ГБУ ДО МО "СШОР ПО ВЕЛОСПОРТУ"</t>
  </si>
  <si>
    <t>НИКИШИН Тимофей</t>
  </si>
  <si>
    <t>ЗАКУСКИН Андрей</t>
  </si>
  <si>
    <t>ПЛИТАРАК Андрей</t>
  </si>
  <si>
    <t>СЛЕСАРЕВ Дмитрий</t>
  </si>
  <si>
    <t>ЛАЧИН Данила</t>
  </si>
  <si>
    <t>ГРИГОРЬЕВ Михаил</t>
  </si>
  <si>
    <t>ПРОКОПЕНКО Владислав</t>
  </si>
  <si>
    <t>ГБОУ РО "РШИПС"</t>
  </si>
  <si>
    <t>ИЗВАРИН Дмитрий</t>
  </si>
  <si>
    <t>БОЖЕНКО Сергей</t>
  </si>
  <si>
    <t>МБУ ДО "СШ № 4"</t>
  </si>
  <si>
    <t>ГУСЕЙНОВ Тимур</t>
  </si>
  <si>
    <t>СШ г. Семикаракорска</t>
  </si>
  <si>
    <t>ТКАЧЕНКО Егор</t>
  </si>
  <si>
    <t>ГБУ ДО РО СШОР-19 г.Ростов-на-Дону</t>
  </si>
  <si>
    <t>ИВАНКИН Максим</t>
  </si>
  <si>
    <t>КОЖУХОВ Алексей</t>
  </si>
  <si>
    <t>ВИКУЛОВ Михаил</t>
  </si>
  <si>
    <t>ГБУ ДО РО "СШОР №13"</t>
  </si>
  <si>
    <t>КИРЕЕВ Степан</t>
  </si>
  <si>
    <t>МБУ ДО "СШОР " Волга"</t>
  </si>
  <si>
    <t>ИВАНОВ Антон</t>
  </si>
  <si>
    <t>ОГБПОУ "УУ(т)ОР"</t>
  </si>
  <si>
    <t>ДАНИЛОВ Григорий</t>
  </si>
  <si>
    <t>МБУ ДО "СШОР" Волга"</t>
  </si>
  <si>
    <t>ТИМОФЕЕВ Алексей</t>
  </si>
  <si>
    <t>БАРДАКОВ Тимофей</t>
  </si>
  <si>
    <t>Удмуртская Республика</t>
  </si>
  <si>
    <t>МБУ ДО СШОР "Импульс"</t>
  </si>
  <si>
    <t>ТЕМНИКОВ Артем</t>
  </si>
  <si>
    <t>ТУГБАЕВ Максим</t>
  </si>
  <si>
    <t>СПб ГБУ ДО СШОР "ШВСМ по велоспорту и триатлону"</t>
  </si>
  <si>
    <t>ВЕШНЯКОВ Даниил</t>
  </si>
  <si>
    <t>СМИРНОВ Андрей</t>
  </si>
  <si>
    <t>СКОРНЯКОВ Борис</t>
  </si>
  <si>
    <t>КЛИШОВ Николай</t>
  </si>
  <si>
    <t>КРУГЛОВ Сергей</t>
  </si>
  <si>
    <t>ЯЦИНА Артем</t>
  </si>
  <si>
    <t>КЛЮЕВ Артем</t>
  </si>
  <si>
    <t>ЗЫРЯНОВ Кирилл</t>
  </si>
  <si>
    <t>КОНСТАНТИНОВ Феликс</t>
  </si>
  <si>
    <t>СПб ГБУ ДО СШОР "ШВСМ по велоспорту и триатлону"-Татарстан</t>
  </si>
  <si>
    <t>ПЕТУХОВ Максим</t>
  </si>
  <si>
    <t>СЫСОЕВ Игнат</t>
  </si>
  <si>
    <t>ГРЕЧИШКИН Кирилл</t>
  </si>
  <si>
    <t>КОСТЫРЯ Егор</t>
  </si>
  <si>
    <t>ГБОУ ШИ "Олимпийский резерв"</t>
  </si>
  <si>
    <t>НИКОНОВ Михаил</t>
  </si>
  <si>
    <t>ВАСИЛЬЕВ Олег</t>
  </si>
  <si>
    <t>ГУНИН Вячеслав</t>
  </si>
  <si>
    <t>КУРЬЯНОВ Никита</t>
  </si>
  <si>
    <t>ВОЛКОВ Никита</t>
  </si>
  <si>
    <t>ГАРБУЗ Даниил</t>
  </si>
  <si>
    <t>ГБОУ ШИ "Олимпийский резерв" - БП ОУ ОО "УОР"</t>
  </si>
  <si>
    <t>ГРИГОРЬЕВ Артемий</t>
  </si>
  <si>
    <t>МАЛИКОВ Руслан</t>
  </si>
  <si>
    <t>ДЕРЮШЕВ Арсений</t>
  </si>
  <si>
    <t>МАУ ДО "СШОР Волна" МО БР</t>
  </si>
  <si>
    <t>НАЗАРОВ Александр</t>
  </si>
  <si>
    <t>НИКИФОРОВ Иван</t>
  </si>
  <si>
    <t>МКУ ДО СШ "Олимп"</t>
  </si>
  <si>
    <t>ШЕВЯКОВ Игнат</t>
  </si>
  <si>
    <t>ДОНЧЕНКО Александр</t>
  </si>
  <si>
    <t>КУДРАВЦЕВ Прохор</t>
  </si>
  <si>
    <t>МАЛАХОВ Антон</t>
  </si>
  <si>
    <t>ГБУ ДО КК "СШОР по велосипедному спорту"</t>
  </si>
  <si>
    <t>СОЛОДОВНИКОВ Владислав</t>
  </si>
  <si>
    <t>ЦАПЕНКО Родион</t>
  </si>
  <si>
    <t>ГАЛКИН Данил</t>
  </si>
  <si>
    <t>МБУ ДО СШ "Олимп" Мостовский район</t>
  </si>
  <si>
    <t>КОЛЕСНИКОВ Иван</t>
  </si>
  <si>
    <t>МБУ ДО СШОР №8</t>
  </si>
  <si>
    <t>ДОЛЖЕНКО Кирилл</t>
  </si>
  <si>
    <t>КОЗЛОВ Сергей</t>
  </si>
  <si>
    <t>АГАПОВ Максим</t>
  </si>
  <si>
    <t>ДЫБЛЕНКО Артем</t>
  </si>
  <si>
    <t>КУЛЬНЕВ Константин</t>
  </si>
  <si>
    <t>РЯБОВ Максим</t>
  </si>
  <si>
    <t>ТЫМЧУК Денис</t>
  </si>
  <si>
    <t>ШИКИН Александр</t>
  </si>
  <si>
    <t>КОВЯЗИН Дмитрий</t>
  </si>
  <si>
    <t>ГАУ ДО КО КСШОР</t>
  </si>
  <si>
    <t>ПРУСЕНКО Максим</t>
  </si>
  <si>
    <t>КАРПОВ Савелий</t>
  </si>
  <si>
    <t>УШАКОВ Платон</t>
  </si>
  <si>
    <t>КИБАЛЬНИКОВ Игорь</t>
  </si>
  <si>
    <t>УГРОВАТОВ Тимур</t>
  </si>
  <si>
    <t>МАУ ДО СШ №8</t>
  </si>
  <si>
    <t>КОЛМЫЧЕНКО Артем</t>
  </si>
  <si>
    <t>МБУ ДО СШ г. Гурьевска</t>
  </si>
  <si>
    <t>НЕЙМАН Глеб</t>
  </si>
  <si>
    <t>ГРЕЧКИН Максим</t>
  </si>
  <si>
    <t>ПОКРОВСКИЙ Владислав</t>
  </si>
  <si>
    <t>ПРОТАСОВ Никита</t>
  </si>
  <si>
    <t>ПОДГУРСКИЙ Иван</t>
  </si>
  <si>
    <t>ГБУ ДО РК "СШОР по велосипедному спорту "Крым"</t>
  </si>
  <si>
    <t>ВЕРУЛЬСКИЙ Андрей</t>
  </si>
  <si>
    <t>КАДОЧНИКОВ Лев</t>
  </si>
  <si>
    <t>СКОРЧЕНКО Данил</t>
  </si>
  <si>
    <t>КОВАЛЕНКО Даниил</t>
  </si>
  <si>
    <t>СКАЛКИН Кирилл</t>
  </si>
  <si>
    <t>ОГКУ ДО СШОР "ОЛИМПИЕЦ" КЛУБ "БАЙКАЛ-ДВ", УСОЛЬЕ-СИБИРСКОЕ</t>
  </si>
  <si>
    <t>БЕРТУНОВ Максим</t>
  </si>
  <si>
    <t>МИЛЛЕР Кирилл</t>
  </si>
  <si>
    <t>ХАРЧЕНКО Святослав</t>
  </si>
  <si>
    <t>МАСЛЮК Вениамин</t>
  </si>
  <si>
    <t>ГЕРМАН Владимир</t>
  </si>
  <si>
    <t>БЕЛОБОРОДОВ Вячеслав</t>
  </si>
  <si>
    <t>МБУ ДО ДЮФЦ "СОЮЗ"</t>
  </si>
  <si>
    <t>МБУ ДО СШ "ТЭИС"</t>
  </si>
  <si>
    <t>ШАРИКОВ Вадим</t>
  </si>
  <si>
    <t>КОЧЕГУРОВ Егор</t>
  </si>
  <si>
    <t>КАРПУК Максим</t>
  </si>
  <si>
    <t>ЖАРКОВ Валентин</t>
  </si>
  <si>
    <t>Донецкая Народная Республика</t>
  </si>
  <si>
    <t>ГБУ СДЮШОР по велосипедному спорту</t>
  </si>
  <si>
    <t>Тульская область</t>
  </si>
  <si>
    <t>МОУ ДО "ДЮСШ" Ясногорск-ГУ ТО ЦСП</t>
  </si>
  <si>
    <t>ЛОГИНОВ Ярослав</t>
  </si>
  <si>
    <t>СТЕПАНОВ Тимур</t>
  </si>
  <si>
    <t>ШИШКИН Иван</t>
  </si>
  <si>
    <t>ХРЕНЦОВ Владислав</t>
  </si>
  <si>
    <t>МБУДО СШОР "Велосипедный спорт" - ГУ ТО ЦСП</t>
  </si>
  <si>
    <t>БЕРСЕНЕВ Иван</t>
  </si>
  <si>
    <t>ОРЛОВ Степан</t>
  </si>
  <si>
    <t>ВЕРЕЩАГА Дмитрий</t>
  </si>
  <si>
    <t>ИВАНАЕВ Максим</t>
  </si>
  <si>
    <t>ЯКОВЛЕВ Аристарх</t>
  </si>
  <si>
    <t>ТРЕНИН Кирилл</t>
  </si>
  <si>
    <t>КОЗЫРЕВ Даниил</t>
  </si>
  <si>
    <t>КОСТЯГИН Богдан</t>
  </si>
  <si>
    <t>КУДРИНСКИХ Дмитрий</t>
  </si>
  <si>
    <t>СОКОЛОВ Виктор</t>
  </si>
  <si>
    <t>АБРАМОВ Сергей</t>
  </si>
  <si>
    <t>ЗАГУДАЕВ Матвей</t>
  </si>
  <si>
    <t>БУСЛАЕВ Андрей</t>
  </si>
  <si>
    <t>ЖАДГЕРОВ Денис</t>
  </si>
  <si>
    <t>ВЫБОРНЫЙ Максим</t>
  </si>
  <si>
    <t>ГАУ ДО СО СШОР по велоспорту "Велогор"</t>
  </si>
  <si>
    <t>ГАУ ДО СО СШОР "Уктусские горы"</t>
  </si>
  <si>
    <t>МБУ ДО СШ № 4 Г. Нижний Тагил</t>
  </si>
  <si>
    <t>ГАУ ДО СО "Комплексная спортивная школа олимпийского резерва"</t>
  </si>
  <si>
    <t>СШ "Малахит" АГО</t>
  </si>
  <si>
    <t>г. Севастополь</t>
  </si>
  <si>
    <t>ГБУ ДО города Севастополя "СШ №7"</t>
  </si>
  <si>
    <t>БЕЛОНОГОВ Даниил</t>
  </si>
  <si>
    <t>ДЬЯКОНОВ Михаил</t>
  </si>
  <si>
    <t>ТОЛМАЧЕВ Никита</t>
  </si>
  <si>
    <t>БУЛАНОВ Михаил</t>
  </si>
  <si>
    <t>ЩЕРБИНИН Сергей</t>
  </si>
  <si>
    <t>РЫБАКОВ Дмитрий</t>
  </si>
  <si>
    <t>СТРЕЖНЕВ Денис</t>
  </si>
  <si>
    <t>САБИРОВ Даниил</t>
  </si>
  <si>
    <t>АФАНАСЬЕВ Ярослав</t>
  </si>
  <si>
    <t>МБУ ДО "СШОР №2" Копейск</t>
  </si>
  <si>
    <t>Министерство физической культуры и спорта Краснодарского края</t>
  </si>
  <si>
    <t>№ ЕКП 2024:    2008230021024108</t>
  </si>
  <si>
    <t>№ ВРВС:                0080601611Я</t>
  </si>
  <si>
    <t>ГАУ ДО ПО "СШ"Олимп"</t>
  </si>
  <si>
    <t>ДОРОНИН Степан</t>
  </si>
  <si>
    <t>ШАБАНОВ Кирилл</t>
  </si>
  <si>
    <t>КЛИМОВ Роман</t>
  </si>
  <si>
    <t>ХУСАИНОВ Руслан</t>
  </si>
  <si>
    <t>ГАЗИЗОВ Руслан</t>
  </si>
  <si>
    <t>СПИРИДОНОВ Денис</t>
  </si>
  <si>
    <t>ХАЕРТДИНОВ Данияр</t>
  </si>
  <si>
    <t>АБДУЛЛИН Артур</t>
  </si>
  <si>
    <t>ГАУ ДО СШОР по велоспорту РБ</t>
  </si>
  <si>
    <t>СМОЛЯК Ярослав</t>
  </si>
  <si>
    <t>ШВОРНИКОВ Иван</t>
  </si>
  <si>
    <t>ЦВЕТЦИХ Кирилл</t>
  </si>
  <si>
    <t>ВЫЧЕГЖАНИН Егор</t>
  </si>
  <si>
    <t>САЗОНОВ Ярослав</t>
  </si>
  <si>
    <t>БОЙКОВ Даниил</t>
  </si>
  <si>
    <t>Тверская область</t>
  </si>
  <si>
    <t>ГБУ ДО "КСШОР №1"</t>
  </si>
  <si>
    <t>РК ЦОП Юноши</t>
  </si>
  <si>
    <t>КУЙТЕНОВ Мурат</t>
  </si>
  <si>
    <t>РИВЕ Кирилл</t>
  </si>
  <si>
    <t>АЗАМАТУЛЫ Файзолла</t>
  </si>
  <si>
    <t>ВЕЛЬК Денис</t>
  </si>
  <si>
    <t>ГАЛИЦКИЙ Александр</t>
  </si>
  <si>
    <t>НОВИКОВ Глеб</t>
  </si>
  <si>
    <t>ФРУНЗЕ Роман</t>
  </si>
  <si>
    <t>KAZ20090616</t>
  </si>
  <si>
    <t>KAZ20080226</t>
  </si>
  <si>
    <t>KAZ20090707</t>
  </si>
  <si>
    <t>KAZ20080321</t>
  </si>
  <si>
    <t>KAZ20090930</t>
  </si>
  <si>
    <t>KAZ20080214</t>
  </si>
  <si>
    <t>KAZ20091029</t>
  </si>
  <si>
    <t>Казахстан</t>
  </si>
  <si>
    <t>МАУ ДО СШОР Белорецкого района РБ</t>
  </si>
  <si>
    <t>БУДАНЦЕВ Александр</t>
  </si>
  <si>
    <t>ДСК</t>
  </si>
  <si>
    <r>
      <t xml:space="preserve">Дисквалификация:      </t>
    </r>
    <r>
      <rPr>
        <sz val="11"/>
        <rFont val="Calibri"/>
        <family val="2"/>
        <charset val="204"/>
      </rPr>
      <t>§ 2.12.007</t>
    </r>
  </si>
  <si>
    <t>МЕСТО - рез-т</t>
  </si>
  <si>
    <t>Юдина Л.Н. (ВК, Краснодарский край)</t>
  </si>
  <si>
    <t>Федерация велосипедного спорта России</t>
  </si>
  <si>
    <t>Юноши 15-16 лет</t>
  </si>
  <si>
    <t>МЕСТО ПРОВЕДЕНИЯ: Краснодарский край, г. Анапа</t>
  </si>
  <si>
    <t>НАЧАЛО ГОНКИ: 11 ч 00 м</t>
  </si>
  <si>
    <t>с. Юровка - ст-ца Раевская - г. Новороссийск</t>
  </si>
  <si>
    <t>МАКСИМАЛЬНЫЙ ПЕРЕПАД (HD)(м):</t>
  </si>
  <si>
    <t>Солукова Н.В. (ВК., Краснодарский край)</t>
  </si>
  <si>
    <t>СУММА ПОЛОЖИТЕЛЬНЫХ ПЕРЕПАДОВ ВЫСОТЫ НА ДИСТАНЦИИ (ТС)(м):</t>
  </si>
  <si>
    <t>Бородавкин С.В. (1К., Краснодарский край)</t>
  </si>
  <si>
    <t>ДИСТАНЦИЯ (км): ДЛИНА КРУГА/КРУГОВ</t>
  </si>
  <si>
    <t>14,2 км /5</t>
  </si>
  <si>
    <t>Заявлено</t>
  </si>
  <si>
    <t>Осадки: ясно</t>
  </si>
  <si>
    <t>Стартовало</t>
  </si>
  <si>
    <t>Финишировало</t>
  </si>
  <si>
    <t>Н. финишировало</t>
  </si>
  <si>
    <t>Лимит времени</t>
  </si>
  <si>
    <t>Дисквалифицировано</t>
  </si>
  <si>
    <t>3 сп.р.</t>
  </si>
  <si>
    <t>шоссе - групповая гонка</t>
  </si>
  <si>
    <t>Температура: +20</t>
  </si>
  <si>
    <t>Влажность: 54%</t>
  </si>
  <si>
    <t>Ветер: 5м/с (с/в)</t>
  </si>
  <si>
    <t>ДАТА ПРОВЕДЕНИЯ: 10 апреля 2024 года</t>
  </si>
  <si>
    <t>ОКОНЧАНИЕ ГОНКИ: 13 ч 20 м</t>
  </si>
</sst>
</file>

<file path=xl/styles.xml><?xml version="1.0" encoding="utf-8"?>
<styleSheet xmlns="http://schemas.openxmlformats.org/spreadsheetml/2006/main">
  <numFmts count="2">
    <numFmt numFmtId="164" formatCode="yyyy"/>
    <numFmt numFmtId="165" formatCode="hh:mm:ss"/>
  </numFmts>
  <fonts count="25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sz val="12"/>
      <color indexed="8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8"/>
      <name val="Calibri"/>
      <family val="2"/>
      <charset val="204"/>
      <scheme val="minor"/>
    </font>
    <font>
      <sz val="11"/>
      <name val="Calibri"/>
      <family val="2"/>
      <charset val="204"/>
    </font>
    <font>
      <b/>
      <sz val="20"/>
      <name val="Calibri"/>
      <family val="2"/>
      <charset val="204"/>
      <scheme val="minor"/>
    </font>
    <font>
      <sz val="20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 style="thin">
        <color auto="1"/>
      </right>
      <top/>
      <bottom/>
      <diagonal/>
    </border>
  </borders>
  <cellStyleXfs count="9">
    <xf numFmtId="0" fontId="0" fillId="0" borderId="0"/>
    <xf numFmtId="0" fontId="4" fillId="0" borderId="0"/>
    <xf numFmtId="0" fontId="3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1" fillId="0" borderId="0"/>
    <xf numFmtId="0" fontId="2" fillId="0" borderId="0"/>
  </cellStyleXfs>
  <cellXfs count="113">
    <xf numFmtId="0" fontId="0" fillId="0" borderId="0" xfId="0"/>
    <xf numFmtId="0" fontId="13" fillId="0" borderId="0" xfId="0" applyFont="1" applyAlignment="1">
      <alignment horizontal="center" vertical="center"/>
    </xf>
    <xf numFmtId="0" fontId="15" fillId="0" borderId="0" xfId="8" applyFont="1" applyAlignment="1">
      <alignment vertical="center" wrapText="1"/>
    </xf>
    <xf numFmtId="0" fontId="18" fillId="0" borderId="0" xfId="0" applyFont="1"/>
    <xf numFmtId="0" fontId="18" fillId="0" borderId="0" xfId="0" applyFont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4" fontId="13" fillId="0" borderId="0" xfId="2" applyNumberFormat="1" applyFont="1" applyFill="1" applyBorder="1" applyAlignment="1">
      <alignment horizontal="center" vertical="center"/>
    </xf>
    <xf numFmtId="0" fontId="15" fillId="0" borderId="0" xfId="8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center" vertical="center"/>
    </xf>
    <xf numFmtId="0" fontId="18" fillId="0" borderId="0" xfId="0" applyFont="1" applyFill="1"/>
    <xf numFmtId="0" fontId="15" fillId="0" borderId="0" xfId="8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left" vertical="center" wrapText="1"/>
    </xf>
    <xf numFmtId="14" fontId="13" fillId="0" borderId="0" xfId="0" applyNumberFormat="1" applyFont="1" applyFill="1" applyAlignment="1">
      <alignment horizontal="center" vertical="center"/>
    </xf>
    <xf numFmtId="164" fontId="13" fillId="0" borderId="0" xfId="0" applyNumberFormat="1" applyFont="1" applyFill="1" applyAlignment="1">
      <alignment horizontal="center" vertical="center" wrapText="1"/>
    </xf>
    <xf numFmtId="0" fontId="15" fillId="0" borderId="0" xfId="8" applyFont="1" applyFill="1" applyAlignment="1">
      <alignment horizontal="left" wrapText="1"/>
    </xf>
    <xf numFmtId="0" fontId="15" fillId="0" borderId="0" xfId="8" applyFont="1" applyFill="1" applyAlignment="1">
      <alignment horizontal="left" vertical="center"/>
    </xf>
    <xf numFmtId="0" fontId="13" fillId="0" borderId="0" xfId="0" applyFont="1" applyFill="1" applyAlignment="1">
      <alignment horizontal="center"/>
    </xf>
    <xf numFmtId="0" fontId="13" fillId="0" borderId="0" xfId="0" applyFont="1" applyFill="1"/>
    <xf numFmtId="0" fontId="13" fillId="0" borderId="0" xfId="0" applyFont="1" applyFill="1" applyAlignment="1">
      <alignment horizontal="left"/>
    </xf>
    <xf numFmtId="14" fontId="13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49" fontId="13" fillId="0" borderId="0" xfId="0" applyNumberFormat="1" applyFont="1" applyFill="1" applyAlignment="1">
      <alignment horizontal="center" vertical="center" wrapText="1"/>
    </xf>
    <xf numFmtId="14" fontId="13" fillId="0" borderId="0" xfId="2" applyNumberFormat="1" applyFont="1" applyFill="1" applyAlignment="1">
      <alignment horizontal="center" vertical="center"/>
    </xf>
    <xf numFmtId="14" fontId="13" fillId="0" borderId="0" xfId="2" applyNumberFormat="1" applyFont="1" applyFill="1" applyAlignment="1">
      <alignment horizontal="center"/>
    </xf>
    <xf numFmtId="14" fontId="13" fillId="0" borderId="0" xfId="2" applyNumberFormat="1" applyFont="1" applyFill="1" applyBorder="1" applyAlignment="1">
      <alignment horizontal="center"/>
    </xf>
    <xf numFmtId="14" fontId="13" fillId="0" borderId="0" xfId="0" applyNumberFormat="1" applyFont="1" applyFill="1" applyBorder="1" applyAlignment="1">
      <alignment horizontal="center"/>
    </xf>
    <xf numFmtId="14" fontId="13" fillId="0" borderId="0" xfId="0" applyNumberFormat="1" applyFont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15" fillId="0" borderId="0" xfId="8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14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164" fontId="13" fillId="0" borderId="0" xfId="0" applyNumberFormat="1" applyFont="1" applyAlignment="1">
      <alignment horizontal="center" vertical="center"/>
    </xf>
    <xf numFmtId="0" fontId="15" fillId="0" borderId="0" xfId="8" applyFont="1" applyAlignment="1">
      <alignment horizontal="left" wrapText="1"/>
    </xf>
    <xf numFmtId="0" fontId="13" fillId="3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left"/>
    </xf>
    <xf numFmtId="14" fontId="13" fillId="3" borderId="0" xfId="0" applyNumberFormat="1" applyFont="1" applyFill="1" applyAlignment="1">
      <alignment horizontal="center"/>
    </xf>
    <xf numFmtId="0" fontId="15" fillId="3" borderId="0" xfId="8" applyFont="1" applyFill="1" applyAlignment="1">
      <alignment horizontal="left" wrapText="1"/>
    </xf>
    <xf numFmtId="0" fontId="15" fillId="3" borderId="0" xfId="8" applyFont="1" applyFill="1" applyAlignment="1">
      <alignment horizontal="left" vertical="center"/>
    </xf>
    <xf numFmtId="0" fontId="13" fillId="3" borderId="0" xfId="0" applyFont="1" applyFill="1" applyAlignment="1">
      <alignment horizontal="left" vertical="center" wrapText="1"/>
    </xf>
    <xf numFmtId="14" fontId="13" fillId="3" borderId="0" xfId="2" applyNumberFormat="1" applyFont="1" applyFill="1" applyAlignment="1">
      <alignment horizontal="center" vertical="center"/>
    </xf>
    <xf numFmtId="164" fontId="13" fillId="3" borderId="0" xfId="0" applyNumberFormat="1" applyFont="1" applyFill="1" applyAlignment="1">
      <alignment horizontal="center" vertical="center"/>
    </xf>
    <xf numFmtId="164" fontId="13" fillId="0" borderId="0" xfId="0" applyNumberFormat="1" applyFont="1" applyFill="1" applyAlignment="1">
      <alignment horizontal="center" vertical="center"/>
    </xf>
    <xf numFmtId="0" fontId="13" fillId="3" borderId="0" xfId="0" applyFont="1" applyFill="1" applyAlignment="1">
      <alignment horizontal="center" vertical="center" wrapText="1"/>
    </xf>
    <xf numFmtId="14" fontId="13" fillId="3" borderId="0" xfId="0" applyNumberFormat="1" applyFont="1" applyFill="1" applyAlignment="1">
      <alignment horizontal="center" vertical="center"/>
    </xf>
    <xf numFmtId="0" fontId="15" fillId="3" borderId="0" xfId="8" applyFont="1" applyFill="1" applyBorder="1" applyAlignment="1">
      <alignment horizontal="left" vertical="center" wrapText="1"/>
    </xf>
    <xf numFmtId="49" fontId="13" fillId="3" borderId="0" xfId="0" applyNumberFormat="1" applyFont="1" applyFill="1" applyAlignment="1">
      <alignment horizontal="center" vertical="center"/>
    </xf>
    <xf numFmtId="14" fontId="13" fillId="3" borderId="0" xfId="2" applyNumberFormat="1" applyFont="1" applyFill="1" applyBorder="1" applyAlignment="1">
      <alignment horizontal="center" vertical="center"/>
    </xf>
    <xf numFmtId="49" fontId="13" fillId="0" borderId="0" xfId="0" applyNumberFormat="1" applyFont="1" applyFill="1" applyAlignment="1">
      <alignment horizontal="center" vertical="center"/>
    </xf>
    <xf numFmtId="0" fontId="13" fillId="3" borderId="0" xfId="0" applyFont="1" applyFill="1" applyAlignment="1">
      <alignment horizontal="center"/>
    </xf>
    <xf numFmtId="165" fontId="5" fillId="0" borderId="0" xfId="0" applyNumberFormat="1" applyFont="1" applyBorder="1" applyAlignment="1">
      <alignment horizontal="center" vertical="center"/>
    </xf>
    <xf numFmtId="165" fontId="5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NumberFormat="1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/>
    <xf numFmtId="0" fontId="22" fillId="0" borderId="0" xfId="0" applyFont="1" applyAlignment="1">
      <alignment vertical="center"/>
    </xf>
    <xf numFmtId="0" fontId="22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2" fontId="5" fillId="0" borderId="0" xfId="0" applyNumberFormat="1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19" fillId="0" borderId="0" xfId="0" applyFont="1" applyAlignment="1">
      <alignment vertical="center"/>
    </xf>
    <xf numFmtId="49" fontId="5" fillId="0" borderId="0" xfId="0" applyNumberFormat="1" applyFont="1" applyAlignment="1">
      <alignment horizontal="right" vertical="center"/>
    </xf>
    <xf numFmtId="0" fontId="5" fillId="0" borderId="1" xfId="0" applyFont="1" applyBorder="1" applyAlignment="1">
      <alignment vertical="center"/>
    </xf>
    <xf numFmtId="0" fontId="8" fillId="0" borderId="0" xfId="0" applyFont="1" applyAlignment="1">
      <alignment vertical="center"/>
    </xf>
    <xf numFmtId="2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top"/>
    </xf>
    <xf numFmtId="165" fontId="5" fillId="0" borderId="0" xfId="0" applyNumberFormat="1" applyFont="1" applyAlignment="1">
      <alignment horizontal="left" vertical="top"/>
    </xf>
    <xf numFmtId="2" fontId="5" fillId="0" borderId="0" xfId="0" applyNumberFormat="1" applyFont="1" applyAlignment="1">
      <alignment horizontal="left" vertical="top"/>
    </xf>
    <xf numFmtId="0" fontId="6" fillId="2" borderId="0" xfId="0" applyFont="1" applyFill="1" applyAlignment="1">
      <alignment vertical="center"/>
    </xf>
    <xf numFmtId="0" fontId="16" fillId="0" borderId="0" xfId="0" applyFont="1" applyAlignment="1">
      <alignment vertical="center"/>
    </xf>
    <xf numFmtId="49" fontId="16" fillId="0" borderId="0" xfId="0" applyNumberFormat="1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49" fontId="16" fillId="0" borderId="0" xfId="0" applyNumberFormat="1" applyFont="1" applyAlignment="1">
      <alignment vertical="center"/>
    </xf>
    <xf numFmtId="0" fontId="16" fillId="0" borderId="0" xfId="0" applyFont="1" applyAlignment="1">
      <alignment horizontal="left" vertical="center"/>
    </xf>
    <xf numFmtId="9" fontId="16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14" fontId="5" fillId="0" borderId="0" xfId="0" applyNumberFormat="1" applyFont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3" fillId="0" borderId="0" xfId="8" applyFont="1" applyFill="1" applyBorder="1" applyAlignment="1">
      <alignment vertical="center"/>
    </xf>
    <xf numFmtId="0" fontId="11" fillId="0" borderId="0" xfId="0" applyNumberFormat="1" applyFont="1" applyFill="1" applyBorder="1" applyAlignment="1" applyProtection="1">
      <alignment vertical="center" wrapText="1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3" applyFont="1" applyFill="1" applyAlignment="1">
      <alignment horizontal="center" vertical="center" wrapText="1"/>
    </xf>
    <xf numFmtId="2" fontId="8" fillId="2" borderId="0" xfId="3" applyNumberFormat="1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2" applyFont="1" applyBorder="1" applyAlignment="1">
      <alignment horizontal="right" vertical="center"/>
    </xf>
    <xf numFmtId="0" fontId="8" fillId="2" borderId="0" xfId="0" applyFont="1" applyFill="1" applyBorder="1" applyAlignment="1">
      <alignment horizontal="center" vertical="center" wrapText="1"/>
    </xf>
  </cellXfs>
  <cellStyles count="9">
    <cellStyle name="Обычный" xfId="0" builtinId="0"/>
    <cellStyle name="Обычный 12" xfId="1"/>
    <cellStyle name="Обычный 2" xfId="2"/>
    <cellStyle name="Обычный 2 2" xfId="6"/>
    <cellStyle name="Обычный 2 3" xfId="5"/>
    <cellStyle name="Обычный 3" xfId="7"/>
    <cellStyle name="Обычный 4" xfId="4"/>
    <cellStyle name="Обычный_ID4938_RS_1" xfId="8"/>
    <cellStyle name="Обычный_Стартовый протокол Смирнов_20101106_Results" xfId="3"/>
  </cellStyles>
  <dxfs count="5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76200</xdr:rowOff>
    </xdr:from>
    <xdr:to>
      <xdr:col>2</xdr:col>
      <xdr:colOff>23457</xdr:colOff>
      <xdr:row>3</xdr:row>
      <xdr:rowOff>96039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4775" y="76200"/>
          <a:ext cx="540982" cy="677064"/>
        </a:xfrm>
        <a:prstGeom prst="rect">
          <a:avLst/>
        </a:prstGeom>
      </xdr:spPr>
    </xdr:pic>
    <xdr:clientData/>
  </xdr:twoCellAnchor>
  <xdr:twoCellAnchor editAs="oneCell">
    <xdr:from>
      <xdr:col>3</xdr:col>
      <xdr:colOff>100331</xdr:colOff>
      <xdr:row>0</xdr:row>
      <xdr:rowOff>111126</xdr:rowOff>
    </xdr:from>
    <xdr:to>
      <xdr:col>3</xdr:col>
      <xdr:colOff>976028</xdr:colOff>
      <xdr:row>3</xdr:row>
      <xdr:rowOff>130175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73456" y="111126"/>
          <a:ext cx="875697" cy="685799"/>
        </a:xfrm>
        <a:prstGeom prst="rect">
          <a:avLst/>
        </a:prstGeom>
      </xdr:spPr>
    </xdr:pic>
    <xdr:clientData/>
  </xdr:twoCellAnchor>
  <xdr:oneCellAnchor>
    <xdr:from>
      <xdr:col>11</xdr:col>
      <xdr:colOff>590550</xdr:colOff>
      <xdr:row>0</xdr:row>
      <xdr:rowOff>76200</xdr:rowOff>
    </xdr:from>
    <xdr:ext cx="600074" cy="616710"/>
    <xdr:pic>
      <xdr:nvPicPr>
        <xdr:cNvPr id="4" name="Picture 2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467850" y="76200"/>
          <a:ext cx="600074" cy="616710"/>
        </a:xfrm>
        <a:prstGeom prst="rect">
          <a:avLst/>
        </a:prstGeom>
      </xdr:spPr>
    </xdr:pic>
    <xdr:clientData/>
  </xdr:oneCellAnchor>
  <xdr:twoCellAnchor editAs="oneCell">
    <xdr:from>
      <xdr:col>12</xdr:col>
      <xdr:colOff>361949</xdr:colOff>
      <xdr:row>0</xdr:row>
      <xdr:rowOff>76200</xdr:rowOff>
    </xdr:from>
    <xdr:to>
      <xdr:col>12</xdr:col>
      <xdr:colOff>1190624</xdr:colOff>
      <xdr:row>3</xdr:row>
      <xdr:rowOff>24788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109199" y="76200"/>
          <a:ext cx="828675" cy="6153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rgb="FFFF0000"/>
  </sheetPr>
  <dimension ref="A1:H271"/>
  <sheetViews>
    <sheetView zoomScale="60" zoomScaleNormal="60" workbookViewId="0">
      <pane ySplit="1" topLeftCell="A56" activePane="bottomLeft" state="frozen"/>
      <selection pane="bottomLeft" activeCell="B79" sqref="B79"/>
    </sheetView>
  </sheetViews>
  <sheetFormatPr defaultColWidth="8.85546875" defaultRowHeight="16.899999999999999" customHeight="1"/>
  <cols>
    <col min="1" max="1" width="7.7109375" style="3" customWidth="1"/>
    <col min="2" max="2" width="15.7109375" style="1" customWidth="1"/>
    <col min="3" max="3" width="29.7109375" style="5" customWidth="1"/>
    <col min="4" max="4" width="15.7109375" style="6" customWidth="1"/>
    <col min="5" max="5" width="10.7109375" style="6" customWidth="1"/>
    <col min="6" max="6" width="45.7109375" style="5" customWidth="1"/>
    <col min="7" max="7" width="60.7109375" style="2" customWidth="1"/>
    <col min="8" max="8" width="12.7109375" style="4" customWidth="1"/>
    <col min="9" max="16384" width="8.85546875" style="3"/>
  </cols>
  <sheetData>
    <row r="1" spans="1:8" s="25" customFormat="1" ht="16.899999999999999" customHeight="1">
      <c r="A1" s="25" t="s">
        <v>29</v>
      </c>
      <c r="B1" s="26" t="s">
        <v>27</v>
      </c>
      <c r="C1" s="26" t="s">
        <v>30</v>
      </c>
      <c r="D1" s="26" t="s">
        <v>31</v>
      </c>
      <c r="E1" s="26" t="s">
        <v>32</v>
      </c>
      <c r="F1" s="26" t="s">
        <v>33</v>
      </c>
      <c r="G1" s="26" t="s">
        <v>34</v>
      </c>
      <c r="H1" s="25" t="s">
        <v>35</v>
      </c>
    </row>
    <row r="2" spans="1:8" s="12" customFormat="1" ht="16.899999999999999" customHeight="1">
      <c r="A2" s="11">
        <v>1</v>
      </c>
      <c r="B2" s="1">
        <v>10136817470</v>
      </c>
      <c r="C2" s="22" t="s">
        <v>74</v>
      </c>
      <c r="D2" s="32">
        <v>39472</v>
      </c>
      <c r="E2" s="1" t="s">
        <v>24</v>
      </c>
      <c r="F2" s="34" t="s">
        <v>46</v>
      </c>
      <c r="G2" s="35" t="s">
        <v>75</v>
      </c>
      <c r="H2" s="13" t="s">
        <v>36</v>
      </c>
    </row>
    <row r="3" spans="1:8" s="12" customFormat="1" ht="16.899999999999999" customHeight="1">
      <c r="A3" s="11">
        <v>2</v>
      </c>
      <c r="B3" s="1">
        <v>10136972266</v>
      </c>
      <c r="C3" s="15" t="s">
        <v>76</v>
      </c>
      <c r="D3" s="37">
        <v>39941</v>
      </c>
      <c r="E3" s="1" t="s">
        <v>77</v>
      </c>
      <c r="F3" s="34" t="s">
        <v>46</v>
      </c>
      <c r="G3" s="35" t="s">
        <v>75</v>
      </c>
      <c r="H3" s="13" t="s">
        <v>36</v>
      </c>
    </row>
    <row r="4" spans="1:8" s="12" customFormat="1" ht="16.899999999999999" customHeight="1">
      <c r="A4" s="11">
        <v>3</v>
      </c>
      <c r="B4" s="38">
        <v>10138327135</v>
      </c>
      <c r="C4" s="15" t="s">
        <v>78</v>
      </c>
      <c r="D4" s="37">
        <v>39506</v>
      </c>
      <c r="E4" s="39" t="s">
        <v>79</v>
      </c>
      <c r="F4" s="34" t="s">
        <v>46</v>
      </c>
      <c r="G4" s="35" t="s">
        <v>75</v>
      </c>
      <c r="H4" s="13" t="s">
        <v>36</v>
      </c>
    </row>
    <row r="5" spans="1:8" s="12" customFormat="1" ht="16.899999999999999" customHeight="1">
      <c r="A5" s="11">
        <v>4</v>
      </c>
      <c r="B5" s="11">
        <v>10136906386</v>
      </c>
      <c r="C5" s="15" t="s">
        <v>251</v>
      </c>
      <c r="D5" s="37">
        <v>39984</v>
      </c>
      <c r="E5" s="39" t="s">
        <v>77</v>
      </c>
      <c r="F5" s="34" t="s">
        <v>46</v>
      </c>
      <c r="G5" s="35" t="s">
        <v>75</v>
      </c>
      <c r="H5" s="13"/>
    </row>
    <row r="6" spans="1:8" s="12" customFormat="1" ht="16.899999999999999" customHeight="1">
      <c r="A6" s="11">
        <v>5</v>
      </c>
      <c r="B6" s="38">
        <v>10136904770</v>
      </c>
      <c r="C6" s="15" t="s">
        <v>80</v>
      </c>
      <c r="D6" s="37">
        <v>39968</v>
      </c>
      <c r="E6" s="39" t="s">
        <v>79</v>
      </c>
      <c r="F6" s="34" t="s">
        <v>46</v>
      </c>
      <c r="G6" s="35" t="s">
        <v>75</v>
      </c>
      <c r="H6" s="13" t="s">
        <v>37</v>
      </c>
    </row>
    <row r="7" spans="1:8" s="12" customFormat="1" ht="16.899999999999999" customHeight="1">
      <c r="A7" s="11">
        <v>6</v>
      </c>
      <c r="B7" s="1">
        <v>10136903558</v>
      </c>
      <c r="C7" s="15" t="s">
        <v>81</v>
      </c>
      <c r="D7" s="37">
        <v>39959</v>
      </c>
      <c r="E7" s="39" t="s">
        <v>79</v>
      </c>
      <c r="F7" s="34" t="s">
        <v>46</v>
      </c>
      <c r="G7" s="35" t="s">
        <v>75</v>
      </c>
      <c r="H7" s="13" t="s">
        <v>36</v>
      </c>
    </row>
    <row r="8" spans="1:8" s="12" customFormat="1" ht="16.899999999999999" customHeight="1">
      <c r="A8" s="11">
        <v>7</v>
      </c>
      <c r="B8" s="38">
        <v>10136832224</v>
      </c>
      <c r="C8" s="15" t="s">
        <v>82</v>
      </c>
      <c r="D8" s="37">
        <v>39655</v>
      </c>
      <c r="E8" s="39" t="s">
        <v>79</v>
      </c>
      <c r="F8" s="34" t="s">
        <v>46</v>
      </c>
      <c r="G8" s="35" t="s">
        <v>75</v>
      </c>
      <c r="H8" s="13" t="s">
        <v>36</v>
      </c>
    </row>
    <row r="9" spans="1:8" s="12" customFormat="1" ht="16.899999999999999" customHeight="1">
      <c r="A9" s="11">
        <v>8</v>
      </c>
      <c r="B9" s="38">
        <v>10150168916</v>
      </c>
      <c r="C9" s="36" t="s">
        <v>83</v>
      </c>
      <c r="D9" s="37">
        <v>40078</v>
      </c>
      <c r="E9" s="39" t="s">
        <v>24</v>
      </c>
      <c r="F9" s="40" t="s">
        <v>84</v>
      </c>
      <c r="G9" s="35" t="s">
        <v>85</v>
      </c>
      <c r="H9" s="13" t="s">
        <v>36</v>
      </c>
    </row>
    <row r="10" spans="1:8" s="12" customFormat="1" ht="16.899999999999999" customHeight="1">
      <c r="A10" s="11">
        <v>9</v>
      </c>
      <c r="B10" s="1">
        <v>10150388174</v>
      </c>
      <c r="C10" s="5" t="s">
        <v>86</v>
      </c>
      <c r="D10" s="32">
        <v>39819</v>
      </c>
      <c r="E10" s="1" t="s">
        <v>24</v>
      </c>
      <c r="F10" s="40" t="s">
        <v>84</v>
      </c>
      <c r="G10" s="35" t="s">
        <v>85</v>
      </c>
      <c r="H10" s="13" t="s">
        <v>36</v>
      </c>
    </row>
    <row r="11" spans="1:8" s="12" customFormat="1" ht="16.899999999999999" customHeight="1">
      <c r="A11" s="11">
        <v>10</v>
      </c>
      <c r="B11" s="1">
        <v>10150168512</v>
      </c>
      <c r="C11" s="5" t="s">
        <v>87</v>
      </c>
      <c r="D11" s="32">
        <v>39551</v>
      </c>
      <c r="E11" s="1" t="s">
        <v>24</v>
      </c>
      <c r="F11" s="40" t="s">
        <v>84</v>
      </c>
      <c r="G11" s="35" t="s">
        <v>85</v>
      </c>
      <c r="H11" s="13" t="s">
        <v>42</v>
      </c>
    </row>
    <row r="12" spans="1:8" s="12" customFormat="1" ht="16.899999999999999" customHeight="1">
      <c r="A12" s="11">
        <v>11</v>
      </c>
      <c r="B12" s="11">
        <v>10140309369</v>
      </c>
      <c r="C12" s="22" t="s">
        <v>247</v>
      </c>
      <c r="D12" s="23">
        <v>39744</v>
      </c>
      <c r="E12" s="11" t="s">
        <v>24</v>
      </c>
      <c r="F12" s="22" t="s">
        <v>84</v>
      </c>
      <c r="G12" s="19" t="s">
        <v>248</v>
      </c>
      <c r="H12" s="24"/>
    </row>
    <row r="13" spans="1:8" s="12" customFormat="1" ht="16.899999999999999" customHeight="1">
      <c r="A13" s="11">
        <v>12</v>
      </c>
      <c r="B13" s="11">
        <v>10140222473</v>
      </c>
      <c r="C13" s="22" t="s">
        <v>249</v>
      </c>
      <c r="D13" s="23">
        <v>39609</v>
      </c>
      <c r="E13" s="11" t="s">
        <v>24</v>
      </c>
      <c r="F13" s="22" t="s">
        <v>84</v>
      </c>
      <c r="G13" s="19" t="s">
        <v>248</v>
      </c>
      <c r="H13" s="24"/>
    </row>
    <row r="14" spans="1:8" s="12" customFormat="1" ht="16.899999999999999" customHeight="1">
      <c r="A14" s="11">
        <v>13</v>
      </c>
      <c r="B14" s="11">
        <v>10146296693</v>
      </c>
      <c r="C14" s="22" t="s">
        <v>250</v>
      </c>
      <c r="D14" s="23">
        <v>40165</v>
      </c>
      <c r="E14" s="11" t="s">
        <v>24</v>
      </c>
      <c r="F14" s="22" t="s">
        <v>84</v>
      </c>
      <c r="G14" s="19" t="s">
        <v>248</v>
      </c>
      <c r="H14" s="24"/>
    </row>
    <row r="15" spans="1:8" s="12" customFormat="1" ht="16.899999999999999" customHeight="1">
      <c r="A15" s="11">
        <v>14</v>
      </c>
      <c r="B15" s="11">
        <v>10148917616</v>
      </c>
      <c r="C15" s="22" t="s">
        <v>308</v>
      </c>
      <c r="D15" s="23">
        <v>40036</v>
      </c>
      <c r="E15" s="11" t="s">
        <v>77</v>
      </c>
      <c r="F15" s="22" t="s">
        <v>70</v>
      </c>
      <c r="G15" s="19" t="s">
        <v>339</v>
      </c>
      <c r="H15" s="24"/>
    </row>
    <row r="16" spans="1:8" s="12" customFormat="1" ht="16.899999999999999" customHeight="1">
      <c r="A16" s="11">
        <v>15</v>
      </c>
      <c r="B16" s="11">
        <v>10149468896</v>
      </c>
      <c r="C16" s="22" t="s">
        <v>309</v>
      </c>
      <c r="D16" s="23">
        <v>39818</v>
      </c>
      <c r="E16" s="11" t="s">
        <v>79</v>
      </c>
      <c r="F16" s="22" t="s">
        <v>70</v>
      </c>
      <c r="G16" s="19" t="s">
        <v>339</v>
      </c>
      <c r="H16" s="24"/>
    </row>
    <row r="17" spans="1:8" s="12" customFormat="1" ht="16.899999999999999" customHeight="1">
      <c r="A17" s="11">
        <v>16</v>
      </c>
      <c r="B17" s="11">
        <v>10143464600</v>
      </c>
      <c r="C17" s="22" t="s">
        <v>310</v>
      </c>
      <c r="D17" s="23">
        <v>40103</v>
      </c>
      <c r="E17" s="11" t="s">
        <v>24</v>
      </c>
      <c r="F17" s="22" t="s">
        <v>70</v>
      </c>
      <c r="G17" s="19" t="s">
        <v>314</v>
      </c>
      <c r="H17" s="24"/>
    </row>
    <row r="18" spans="1:8" s="12" customFormat="1" ht="16.899999999999999" customHeight="1">
      <c r="A18" s="11">
        <v>17</v>
      </c>
      <c r="B18" s="11">
        <v>10151623613</v>
      </c>
      <c r="C18" s="22" t="s">
        <v>311</v>
      </c>
      <c r="D18" s="23">
        <v>39475</v>
      </c>
      <c r="E18" s="11" t="s">
        <v>79</v>
      </c>
      <c r="F18" s="22" t="s">
        <v>70</v>
      </c>
      <c r="G18" s="19" t="s">
        <v>314</v>
      </c>
      <c r="H18" s="24"/>
    </row>
    <row r="19" spans="1:8" s="12" customFormat="1" ht="16.899999999999999" customHeight="1">
      <c r="A19" s="11">
        <v>18</v>
      </c>
      <c r="B19" s="11">
        <v>10151624219</v>
      </c>
      <c r="C19" s="22" t="s">
        <v>312</v>
      </c>
      <c r="D19" s="23">
        <v>40026</v>
      </c>
      <c r="E19" s="11" t="s">
        <v>79</v>
      </c>
      <c r="F19" s="22" t="s">
        <v>70</v>
      </c>
      <c r="G19" s="19" t="s">
        <v>314</v>
      </c>
      <c r="H19" s="24"/>
    </row>
    <row r="20" spans="1:8" s="12" customFormat="1" ht="16.899999999999999" customHeight="1">
      <c r="A20" s="11">
        <v>19</v>
      </c>
      <c r="B20" s="11">
        <v>10151617448</v>
      </c>
      <c r="C20" s="22" t="s">
        <v>313</v>
      </c>
      <c r="D20" s="23">
        <v>40245</v>
      </c>
      <c r="E20" s="11" t="s">
        <v>79</v>
      </c>
      <c r="F20" s="22" t="s">
        <v>70</v>
      </c>
      <c r="G20" s="19" t="s">
        <v>314</v>
      </c>
      <c r="H20" s="24"/>
    </row>
    <row r="21" spans="1:8" s="12" customFormat="1" ht="16.899999999999999" customHeight="1">
      <c r="A21" s="11">
        <v>20</v>
      </c>
      <c r="B21" s="1">
        <v>10143967380</v>
      </c>
      <c r="C21" s="21" t="s">
        <v>88</v>
      </c>
      <c r="D21" s="32">
        <v>40004</v>
      </c>
      <c r="E21" s="1" t="s">
        <v>77</v>
      </c>
      <c r="F21" s="40" t="s">
        <v>39</v>
      </c>
      <c r="G21" s="35" t="s">
        <v>62</v>
      </c>
      <c r="H21" s="13" t="s">
        <v>36</v>
      </c>
    </row>
    <row r="22" spans="1:8" s="12" customFormat="1" ht="16.899999999999999" customHeight="1">
      <c r="A22" s="11">
        <v>21</v>
      </c>
      <c r="B22" s="1">
        <v>10140760623</v>
      </c>
      <c r="C22" s="34" t="s">
        <v>89</v>
      </c>
      <c r="D22" s="32">
        <v>39575</v>
      </c>
      <c r="E22" s="1" t="s">
        <v>77</v>
      </c>
      <c r="F22" s="40" t="s">
        <v>39</v>
      </c>
      <c r="G22" s="35" t="s">
        <v>90</v>
      </c>
      <c r="H22" s="13"/>
    </row>
    <row r="23" spans="1:8" s="12" customFormat="1" ht="16.899999999999999" customHeight="1">
      <c r="A23" s="11">
        <v>22</v>
      </c>
      <c r="B23" s="1">
        <v>10137956818</v>
      </c>
      <c r="C23" s="34" t="s">
        <v>91</v>
      </c>
      <c r="D23" s="32">
        <v>39662</v>
      </c>
      <c r="E23" s="1" t="s">
        <v>24</v>
      </c>
      <c r="F23" s="40" t="s">
        <v>39</v>
      </c>
      <c r="G23" s="35" t="s">
        <v>90</v>
      </c>
      <c r="H23" s="13"/>
    </row>
    <row r="24" spans="1:8" s="12" customFormat="1" ht="16.899999999999999" customHeight="1">
      <c r="A24" s="11">
        <v>23</v>
      </c>
      <c r="B24" s="1">
        <v>10138543060</v>
      </c>
      <c r="C24" s="34" t="s">
        <v>93</v>
      </c>
      <c r="D24" s="32">
        <v>39672</v>
      </c>
      <c r="E24" s="1" t="s">
        <v>24</v>
      </c>
      <c r="F24" s="40" t="s">
        <v>39</v>
      </c>
      <c r="G24" s="35" t="s">
        <v>90</v>
      </c>
      <c r="H24" s="13" t="s">
        <v>38</v>
      </c>
    </row>
    <row r="25" spans="1:8" s="12" customFormat="1" ht="16.899999999999999" customHeight="1">
      <c r="A25" s="11">
        <v>24</v>
      </c>
      <c r="B25" s="1">
        <v>10143658903</v>
      </c>
      <c r="C25" s="34" t="s">
        <v>94</v>
      </c>
      <c r="D25" s="32">
        <v>39821</v>
      </c>
      <c r="E25" s="1" t="s">
        <v>79</v>
      </c>
      <c r="F25" s="40" t="s">
        <v>39</v>
      </c>
      <c r="G25" s="35" t="s">
        <v>90</v>
      </c>
      <c r="H25" s="13" t="s">
        <v>38</v>
      </c>
    </row>
    <row r="26" spans="1:8" s="12" customFormat="1" ht="16.899999999999999" customHeight="1">
      <c r="A26" s="11">
        <v>25</v>
      </c>
      <c r="B26" s="1">
        <v>10144517452</v>
      </c>
      <c r="C26" s="34" t="s">
        <v>95</v>
      </c>
      <c r="D26" s="32">
        <v>40006</v>
      </c>
      <c r="E26" s="1" t="s">
        <v>77</v>
      </c>
      <c r="F26" s="40" t="s">
        <v>39</v>
      </c>
      <c r="G26" s="35" t="s">
        <v>92</v>
      </c>
      <c r="H26" s="13" t="s">
        <v>38</v>
      </c>
    </row>
    <row r="27" spans="1:8" s="12" customFormat="1" ht="16.899999999999999" customHeight="1">
      <c r="A27" s="11">
        <v>26</v>
      </c>
      <c r="B27" s="1">
        <v>10132009607</v>
      </c>
      <c r="C27" s="34" t="s">
        <v>96</v>
      </c>
      <c r="D27" s="32">
        <v>39777</v>
      </c>
      <c r="E27" s="1" t="s">
        <v>24</v>
      </c>
      <c r="F27" s="40" t="s">
        <v>39</v>
      </c>
      <c r="G27" s="35" t="s">
        <v>92</v>
      </c>
      <c r="H27" s="13" t="s">
        <v>38</v>
      </c>
    </row>
    <row r="28" spans="1:8" s="12" customFormat="1" ht="16.899999999999999" customHeight="1">
      <c r="A28" s="11">
        <v>27</v>
      </c>
      <c r="B28" s="1">
        <v>10131866127</v>
      </c>
      <c r="C28" s="34" t="s">
        <v>97</v>
      </c>
      <c r="D28" s="32">
        <v>39937</v>
      </c>
      <c r="E28" s="1" t="s">
        <v>77</v>
      </c>
      <c r="F28" s="40" t="s">
        <v>39</v>
      </c>
      <c r="G28" s="35" t="s">
        <v>92</v>
      </c>
      <c r="H28" s="13" t="s">
        <v>38</v>
      </c>
    </row>
    <row r="29" spans="1:8" s="12" customFormat="1" ht="16.899999999999999" customHeight="1">
      <c r="A29" s="11">
        <v>28</v>
      </c>
      <c r="B29" s="1">
        <v>10131955043</v>
      </c>
      <c r="C29" s="34" t="s">
        <v>98</v>
      </c>
      <c r="D29" s="32">
        <v>39985</v>
      </c>
      <c r="E29" s="1" t="s">
        <v>77</v>
      </c>
      <c r="F29" s="40" t="s">
        <v>39</v>
      </c>
      <c r="G29" s="35" t="s">
        <v>92</v>
      </c>
      <c r="H29" s="13" t="s">
        <v>38</v>
      </c>
    </row>
    <row r="30" spans="1:8" s="12" customFormat="1" ht="16.899999999999999" customHeight="1">
      <c r="A30" s="11">
        <v>29</v>
      </c>
      <c r="B30" s="1">
        <v>10140874700</v>
      </c>
      <c r="C30" s="34" t="s">
        <v>99</v>
      </c>
      <c r="D30" s="32">
        <v>39890</v>
      </c>
      <c r="E30" s="1" t="s">
        <v>77</v>
      </c>
      <c r="F30" s="40" t="s">
        <v>39</v>
      </c>
      <c r="G30" s="35" t="s">
        <v>90</v>
      </c>
      <c r="H30" s="13" t="s">
        <v>36</v>
      </c>
    </row>
    <row r="31" spans="1:8" s="12" customFormat="1" ht="16.899999999999999" customHeight="1">
      <c r="A31" s="11">
        <v>30</v>
      </c>
      <c r="B31" s="1">
        <v>10143689619</v>
      </c>
      <c r="C31" s="34" t="s">
        <v>100</v>
      </c>
      <c r="D31" s="32">
        <v>40024</v>
      </c>
      <c r="E31" s="1" t="s">
        <v>77</v>
      </c>
      <c r="F31" s="40" t="s">
        <v>39</v>
      </c>
      <c r="G31" s="35" t="s">
        <v>90</v>
      </c>
      <c r="H31" s="13" t="s">
        <v>38</v>
      </c>
    </row>
    <row r="32" spans="1:8" s="12" customFormat="1" ht="16.899999999999999" customHeight="1">
      <c r="A32" s="11">
        <v>31</v>
      </c>
      <c r="B32" s="41">
        <v>10146254762</v>
      </c>
      <c r="C32" s="42" t="s">
        <v>101</v>
      </c>
      <c r="D32" s="43">
        <v>40284</v>
      </c>
      <c r="E32" s="41" t="s">
        <v>77</v>
      </c>
      <c r="F32" s="44" t="s">
        <v>39</v>
      </c>
      <c r="G32" s="45" t="s">
        <v>90</v>
      </c>
      <c r="H32" s="13" t="s">
        <v>36</v>
      </c>
    </row>
    <row r="33" spans="1:8" s="12" customFormat="1" ht="16.899999999999999" customHeight="1">
      <c r="A33" s="11">
        <v>32</v>
      </c>
      <c r="B33" s="1">
        <v>10144098837</v>
      </c>
      <c r="C33" s="34" t="s">
        <v>102</v>
      </c>
      <c r="D33" s="32">
        <v>40185</v>
      </c>
      <c r="E33" s="1" t="s">
        <v>77</v>
      </c>
      <c r="F33" s="40" t="s">
        <v>39</v>
      </c>
      <c r="G33" s="35" t="s">
        <v>90</v>
      </c>
      <c r="H33" s="13" t="s">
        <v>36</v>
      </c>
    </row>
    <row r="34" spans="1:8" s="12" customFormat="1" ht="16.899999999999999" customHeight="1">
      <c r="A34" s="11">
        <v>33</v>
      </c>
      <c r="B34" s="41">
        <v>10143689215</v>
      </c>
      <c r="C34" s="42" t="s">
        <v>103</v>
      </c>
      <c r="D34" s="43">
        <v>40319</v>
      </c>
      <c r="E34" s="41" t="s">
        <v>77</v>
      </c>
      <c r="F34" s="44" t="s">
        <v>39</v>
      </c>
      <c r="G34" s="45" t="s">
        <v>90</v>
      </c>
      <c r="H34" s="13" t="s">
        <v>36</v>
      </c>
    </row>
    <row r="35" spans="1:8" s="12" customFormat="1" ht="16.899999999999999" customHeight="1">
      <c r="A35" s="11">
        <v>34</v>
      </c>
      <c r="B35" s="1">
        <v>10143899682</v>
      </c>
      <c r="C35" s="34" t="s">
        <v>104</v>
      </c>
      <c r="D35" s="32">
        <v>40193</v>
      </c>
      <c r="E35" s="1" t="s">
        <v>77</v>
      </c>
      <c r="F35" s="40" t="s">
        <v>39</v>
      </c>
      <c r="G35" s="35" t="s">
        <v>90</v>
      </c>
      <c r="H35" s="13" t="s">
        <v>36</v>
      </c>
    </row>
    <row r="36" spans="1:8" s="12" customFormat="1" ht="16.899999999999999" customHeight="1">
      <c r="A36" s="11">
        <v>35</v>
      </c>
      <c r="B36" s="6">
        <v>10150386457</v>
      </c>
      <c r="C36" s="34" t="s">
        <v>105</v>
      </c>
      <c r="D36" s="32">
        <v>40256</v>
      </c>
      <c r="E36" s="1" t="s">
        <v>77</v>
      </c>
      <c r="F36" s="40" t="s">
        <v>39</v>
      </c>
      <c r="G36" s="35" t="s">
        <v>90</v>
      </c>
      <c r="H36" s="13" t="s">
        <v>36</v>
      </c>
    </row>
    <row r="37" spans="1:8" s="12" customFormat="1" ht="16.899999999999999" customHeight="1">
      <c r="A37" s="11">
        <v>36</v>
      </c>
      <c r="B37" s="6">
        <v>10114923762</v>
      </c>
      <c r="C37" s="34" t="s">
        <v>270</v>
      </c>
      <c r="D37" s="32">
        <v>39685</v>
      </c>
      <c r="E37" s="1" t="s">
        <v>77</v>
      </c>
      <c r="F37" s="40" t="s">
        <v>44</v>
      </c>
      <c r="G37" s="35" t="s">
        <v>285</v>
      </c>
      <c r="H37" s="13"/>
    </row>
    <row r="38" spans="1:8" s="12" customFormat="1" ht="16.899999999999999" customHeight="1">
      <c r="A38" s="11">
        <v>37</v>
      </c>
      <c r="B38" s="6">
        <v>10127774545</v>
      </c>
      <c r="C38" s="34" t="s">
        <v>271</v>
      </c>
      <c r="D38" s="32">
        <v>39737</v>
      </c>
      <c r="E38" s="1" t="s">
        <v>77</v>
      </c>
      <c r="F38" s="40" t="s">
        <v>44</v>
      </c>
      <c r="G38" s="35" t="s">
        <v>285</v>
      </c>
      <c r="H38" s="13"/>
    </row>
    <row r="39" spans="1:8" s="12" customFormat="1" ht="16.899999999999999" customHeight="1">
      <c r="A39" s="11">
        <v>38</v>
      </c>
      <c r="B39" s="56">
        <v>10141964332</v>
      </c>
      <c r="C39" s="42" t="s">
        <v>272</v>
      </c>
      <c r="D39" s="43">
        <v>40450</v>
      </c>
      <c r="E39" s="41" t="s">
        <v>79</v>
      </c>
      <c r="F39" s="44" t="s">
        <v>44</v>
      </c>
      <c r="G39" s="45" t="s">
        <v>285</v>
      </c>
      <c r="H39" s="13"/>
    </row>
    <row r="40" spans="1:8" s="12" customFormat="1" ht="16.899999999999999" customHeight="1">
      <c r="A40" s="11">
        <v>39</v>
      </c>
      <c r="B40" s="6">
        <v>10113383078</v>
      </c>
      <c r="C40" s="34" t="s">
        <v>273</v>
      </c>
      <c r="D40" s="32">
        <v>39450</v>
      </c>
      <c r="E40" s="1" t="s">
        <v>77</v>
      </c>
      <c r="F40" s="40" t="s">
        <v>44</v>
      </c>
      <c r="G40" s="35" t="s">
        <v>286</v>
      </c>
      <c r="H40" s="13"/>
    </row>
    <row r="41" spans="1:8" s="12" customFormat="1" ht="16.899999999999999" customHeight="1">
      <c r="A41" s="11">
        <v>40</v>
      </c>
      <c r="B41" s="6">
        <v>10115154037</v>
      </c>
      <c r="C41" s="34" t="s">
        <v>274</v>
      </c>
      <c r="D41" s="32">
        <v>39616</v>
      </c>
      <c r="E41" s="1" t="s">
        <v>77</v>
      </c>
      <c r="F41" s="40" t="s">
        <v>44</v>
      </c>
      <c r="G41" s="35" t="s">
        <v>286</v>
      </c>
      <c r="H41" s="13"/>
    </row>
    <row r="42" spans="1:8" s="12" customFormat="1" ht="16.899999999999999" customHeight="1">
      <c r="A42" s="11">
        <v>41</v>
      </c>
      <c r="B42" s="6">
        <v>10114018026</v>
      </c>
      <c r="C42" s="34" t="s">
        <v>275</v>
      </c>
      <c r="D42" s="32">
        <v>39561</v>
      </c>
      <c r="E42" s="11" t="s">
        <v>79</v>
      </c>
      <c r="F42" s="40" t="s">
        <v>44</v>
      </c>
      <c r="G42" s="35" t="s">
        <v>286</v>
      </c>
      <c r="H42" s="13"/>
    </row>
    <row r="43" spans="1:8" s="12" customFormat="1" ht="16.899999999999999" customHeight="1">
      <c r="A43" s="11">
        <v>42</v>
      </c>
      <c r="B43" s="6">
        <v>10114171105</v>
      </c>
      <c r="C43" s="34" t="s">
        <v>276</v>
      </c>
      <c r="D43" s="32">
        <v>39534</v>
      </c>
      <c r="E43" s="1" t="s">
        <v>79</v>
      </c>
      <c r="F43" s="40" t="s">
        <v>44</v>
      </c>
      <c r="G43" s="35" t="s">
        <v>286</v>
      </c>
      <c r="H43" s="13"/>
    </row>
    <row r="44" spans="1:8" s="12" customFormat="1" ht="16.899999999999999" customHeight="1">
      <c r="A44" s="11">
        <v>43</v>
      </c>
      <c r="B44" s="6">
        <v>10125496257</v>
      </c>
      <c r="C44" s="34" t="s">
        <v>277</v>
      </c>
      <c r="D44" s="32">
        <v>39627</v>
      </c>
      <c r="E44" s="1" t="s">
        <v>79</v>
      </c>
      <c r="F44" s="40" t="s">
        <v>44</v>
      </c>
      <c r="G44" s="35" t="s">
        <v>286</v>
      </c>
      <c r="H44" s="13"/>
    </row>
    <row r="45" spans="1:8" s="12" customFormat="1" ht="16.899999999999999" customHeight="1">
      <c r="A45" s="11">
        <v>44</v>
      </c>
      <c r="B45" s="6">
        <v>10113385102</v>
      </c>
      <c r="C45" s="34" t="s">
        <v>317</v>
      </c>
      <c r="D45" s="32">
        <v>39556</v>
      </c>
      <c r="E45" s="1" t="s">
        <v>77</v>
      </c>
      <c r="F45" s="40" t="s">
        <v>44</v>
      </c>
      <c r="G45" s="35" t="s">
        <v>287</v>
      </c>
      <c r="H45" s="13"/>
    </row>
    <row r="46" spans="1:8" s="12" customFormat="1" ht="16.899999999999999" customHeight="1">
      <c r="A46" s="11">
        <v>45</v>
      </c>
      <c r="B46" s="6">
        <v>10124492410</v>
      </c>
      <c r="C46" s="34" t="s">
        <v>278</v>
      </c>
      <c r="D46" s="32">
        <v>39643</v>
      </c>
      <c r="E46" s="1" t="s">
        <v>24</v>
      </c>
      <c r="F46" s="40" t="s">
        <v>44</v>
      </c>
      <c r="G46" s="35" t="s">
        <v>288</v>
      </c>
      <c r="H46" s="13"/>
    </row>
    <row r="47" spans="1:8" s="12" customFormat="1" ht="16.899999999999999" customHeight="1">
      <c r="A47" s="11">
        <v>46</v>
      </c>
      <c r="B47" s="6">
        <v>10131114678</v>
      </c>
      <c r="C47" s="34" t="s">
        <v>279</v>
      </c>
      <c r="D47" s="32">
        <v>39767</v>
      </c>
      <c r="E47" s="1" t="s">
        <v>24</v>
      </c>
      <c r="F47" s="40" t="s">
        <v>44</v>
      </c>
      <c r="G47" s="35" t="s">
        <v>288</v>
      </c>
      <c r="H47" s="13"/>
    </row>
    <row r="48" spans="1:8" s="12" customFormat="1" ht="16.899999999999999" customHeight="1">
      <c r="A48" s="11">
        <v>47</v>
      </c>
      <c r="B48" s="6">
        <v>10124554549</v>
      </c>
      <c r="C48" s="34" t="s">
        <v>280</v>
      </c>
      <c r="D48" s="32">
        <v>39681</v>
      </c>
      <c r="E48" s="1" t="s">
        <v>77</v>
      </c>
      <c r="F48" s="40" t="s">
        <v>44</v>
      </c>
      <c r="G48" s="35" t="s">
        <v>288</v>
      </c>
      <c r="H48" s="13"/>
    </row>
    <row r="49" spans="1:8" s="12" customFormat="1" ht="16.899999999999999" customHeight="1">
      <c r="A49" s="11">
        <v>48</v>
      </c>
      <c r="B49" s="6">
        <v>10116980869</v>
      </c>
      <c r="C49" s="34" t="s">
        <v>281</v>
      </c>
      <c r="D49" s="32">
        <v>39723</v>
      </c>
      <c r="E49" s="1" t="s">
        <v>77</v>
      </c>
      <c r="F49" s="40" t="s">
        <v>44</v>
      </c>
      <c r="G49" s="35" t="s">
        <v>288</v>
      </c>
      <c r="H49" s="13"/>
    </row>
    <row r="50" spans="1:8" s="12" customFormat="1" ht="16.899999999999999" customHeight="1">
      <c r="A50" s="11">
        <v>49</v>
      </c>
      <c r="B50" s="6">
        <v>10124492814</v>
      </c>
      <c r="C50" s="34" t="s">
        <v>282</v>
      </c>
      <c r="D50" s="32">
        <v>39821</v>
      </c>
      <c r="E50" s="1" t="s">
        <v>79</v>
      </c>
      <c r="F50" s="40" t="s">
        <v>44</v>
      </c>
      <c r="G50" s="35" t="s">
        <v>288</v>
      </c>
      <c r="H50" s="13"/>
    </row>
    <row r="51" spans="1:8" s="12" customFormat="1" ht="16.899999999999999" customHeight="1">
      <c r="A51" s="11">
        <v>50</v>
      </c>
      <c r="B51" s="6">
        <v>10125790792</v>
      </c>
      <c r="C51" s="34" t="s">
        <v>283</v>
      </c>
      <c r="D51" s="32">
        <v>40067</v>
      </c>
      <c r="E51" s="1" t="s">
        <v>79</v>
      </c>
      <c r="F51" s="40" t="s">
        <v>44</v>
      </c>
      <c r="G51" s="35" t="s">
        <v>288</v>
      </c>
      <c r="H51" s="13"/>
    </row>
    <row r="52" spans="1:8" s="12" customFormat="1" ht="16.899999999999999" customHeight="1">
      <c r="A52" s="11">
        <v>51</v>
      </c>
      <c r="B52" s="6">
        <v>10113234750</v>
      </c>
      <c r="C52" s="34" t="s">
        <v>284</v>
      </c>
      <c r="D52" s="32">
        <v>39692</v>
      </c>
      <c r="E52" s="1" t="s">
        <v>77</v>
      </c>
      <c r="F52" s="40" t="s">
        <v>44</v>
      </c>
      <c r="G52" s="35" t="s">
        <v>289</v>
      </c>
      <c r="H52" s="13"/>
    </row>
    <row r="53" spans="1:8" s="12" customFormat="1" ht="16.899999999999999" customHeight="1">
      <c r="A53" s="11">
        <v>52</v>
      </c>
      <c r="B53" s="1">
        <v>10132957981</v>
      </c>
      <c r="C53" s="34" t="s">
        <v>106</v>
      </c>
      <c r="D53" s="32">
        <v>39548</v>
      </c>
      <c r="E53" s="1" t="s">
        <v>77</v>
      </c>
      <c r="F53" s="34" t="s">
        <v>61</v>
      </c>
      <c r="G53" s="35" t="s">
        <v>107</v>
      </c>
      <c r="H53" s="24"/>
    </row>
    <row r="54" spans="1:8" s="12" customFormat="1" ht="16.899999999999999" customHeight="1">
      <c r="A54" s="11">
        <v>53</v>
      </c>
      <c r="B54" s="6">
        <v>10129902885</v>
      </c>
      <c r="C54" s="34" t="s">
        <v>108</v>
      </c>
      <c r="D54" s="32">
        <v>40113</v>
      </c>
      <c r="E54" s="1" t="s">
        <v>24</v>
      </c>
      <c r="F54" s="34" t="s">
        <v>61</v>
      </c>
      <c r="G54" s="35" t="s">
        <v>107</v>
      </c>
      <c r="H54" s="24"/>
    </row>
    <row r="55" spans="1:8" s="12" customFormat="1" ht="16.899999999999999" customHeight="1">
      <c r="A55" s="11">
        <v>54</v>
      </c>
      <c r="B55" s="1">
        <v>10139175378</v>
      </c>
      <c r="C55" s="34" t="s">
        <v>109</v>
      </c>
      <c r="D55" s="32">
        <v>39878</v>
      </c>
      <c r="E55" s="1" t="s">
        <v>77</v>
      </c>
      <c r="F55" s="34" t="s">
        <v>61</v>
      </c>
      <c r="G55" s="35" t="s">
        <v>107</v>
      </c>
      <c r="H55" s="24"/>
    </row>
    <row r="56" spans="1:8" s="12" customFormat="1" ht="16.899999999999999" customHeight="1">
      <c r="A56" s="11">
        <v>55</v>
      </c>
      <c r="B56" s="1">
        <v>10129851355</v>
      </c>
      <c r="C56" s="34" t="s">
        <v>110</v>
      </c>
      <c r="D56" s="32">
        <v>39843</v>
      </c>
      <c r="E56" s="1" t="s">
        <v>24</v>
      </c>
      <c r="F56" s="34" t="s">
        <v>61</v>
      </c>
      <c r="G56" s="35" t="s">
        <v>107</v>
      </c>
      <c r="H56" s="24"/>
    </row>
    <row r="57" spans="1:8" s="12" customFormat="1" ht="16.899999999999999" customHeight="1">
      <c r="A57" s="11">
        <v>56</v>
      </c>
      <c r="B57" s="1">
        <v>10113107135</v>
      </c>
      <c r="C57" s="34" t="s">
        <v>111</v>
      </c>
      <c r="D57" s="32">
        <v>39483</v>
      </c>
      <c r="E57" s="1" t="s">
        <v>24</v>
      </c>
      <c r="F57" s="34" t="s">
        <v>61</v>
      </c>
      <c r="G57" s="35" t="s">
        <v>107</v>
      </c>
      <c r="H57" s="24"/>
    </row>
    <row r="58" spans="1:8" s="12" customFormat="1" ht="16.899999999999999" customHeight="1">
      <c r="A58" s="11">
        <v>57</v>
      </c>
      <c r="B58" s="1">
        <v>10115495961</v>
      </c>
      <c r="C58" s="34" t="s">
        <v>112</v>
      </c>
      <c r="D58" s="32">
        <v>39575</v>
      </c>
      <c r="E58" s="1" t="s">
        <v>24</v>
      </c>
      <c r="F58" s="34" t="s">
        <v>61</v>
      </c>
      <c r="G58" s="35" t="s">
        <v>107</v>
      </c>
      <c r="H58" s="24"/>
    </row>
    <row r="59" spans="1:8" s="12" customFormat="1" ht="16.899999999999999" customHeight="1">
      <c r="A59" s="11">
        <v>58</v>
      </c>
      <c r="B59" s="1">
        <v>10132054972</v>
      </c>
      <c r="C59" s="34" t="s">
        <v>113</v>
      </c>
      <c r="D59" s="32">
        <v>39489</v>
      </c>
      <c r="E59" s="1" t="s">
        <v>24</v>
      </c>
      <c r="F59" s="34" t="s">
        <v>61</v>
      </c>
      <c r="G59" s="35" t="s">
        <v>107</v>
      </c>
      <c r="H59" s="24"/>
    </row>
    <row r="60" spans="1:8" s="12" customFormat="1" ht="16.899999999999999" customHeight="1">
      <c r="A60" s="11">
        <v>59</v>
      </c>
      <c r="B60" s="41">
        <v>10139408986</v>
      </c>
      <c r="C60" s="42" t="s">
        <v>114</v>
      </c>
      <c r="D60" s="43">
        <v>40286</v>
      </c>
      <c r="E60" s="41" t="s">
        <v>77</v>
      </c>
      <c r="F60" s="42" t="s">
        <v>61</v>
      </c>
      <c r="G60" s="45" t="s">
        <v>107</v>
      </c>
      <c r="H60" s="13" t="s">
        <v>36</v>
      </c>
    </row>
    <row r="61" spans="1:8" s="12" customFormat="1" ht="16.899999999999999" customHeight="1">
      <c r="A61" s="11">
        <v>60</v>
      </c>
      <c r="B61" s="1">
        <v>10129837817</v>
      </c>
      <c r="C61" s="34" t="s">
        <v>115</v>
      </c>
      <c r="D61" s="32">
        <v>39858</v>
      </c>
      <c r="E61" s="1" t="s">
        <v>24</v>
      </c>
      <c r="F61" s="34" t="s">
        <v>61</v>
      </c>
      <c r="G61" s="35" t="s">
        <v>107</v>
      </c>
      <c r="H61" s="13" t="s">
        <v>36</v>
      </c>
    </row>
    <row r="62" spans="1:8" s="12" customFormat="1" ht="16.899999999999999" customHeight="1">
      <c r="A62" s="11">
        <v>61</v>
      </c>
      <c r="B62" s="1">
        <v>10127853963</v>
      </c>
      <c r="C62" s="34" t="s">
        <v>318</v>
      </c>
      <c r="D62" s="32">
        <v>39572</v>
      </c>
      <c r="E62" s="1" t="s">
        <v>24</v>
      </c>
      <c r="F62" s="34" t="s">
        <v>61</v>
      </c>
      <c r="G62" s="35" t="s">
        <v>116</v>
      </c>
      <c r="H62" s="13" t="s">
        <v>36</v>
      </c>
    </row>
    <row r="63" spans="1:8" s="12" customFormat="1" ht="16.899999999999999" customHeight="1">
      <c r="A63" s="11">
        <v>62</v>
      </c>
      <c r="B63" s="1">
        <v>10138326327</v>
      </c>
      <c r="C63" s="34" t="s">
        <v>117</v>
      </c>
      <c r="D63" s="32">
        <v>39489</v>
      </c>
      <c r="E63" s="1" t="s">
        <v>24</v>
      </c>
      <c r="F63" s="34" t="s">
        <v>61</v>
      </c>
      <c r="G63" s="35" t="s">
        <v>116</v>
      </c>
      <c r="H63" s="13" t="s">
        <v>36</v>
      </c>
    </row>
    <row r="64" spans="1:8" s="12" customFormat="1" ht="16.899999999999999" customHeight="1">
      <c r="A64" s="11">
        <v>63</v>
      </c>
      <c r="B64" s="1">
        <v>10132054164</v>
      </c>
      <c r="C64" s="34" t="s">
        <v>118</v>
      </c>
      <c r="D64" s="32">
        <v>39642</v>
      </c>
      <c r="E64" s="1" t="s">
        <v>24</v>
      </c>
      <c r="F64" s="34" t="s">
        <v>61</v>
      </c>
      <c r="G64" s="35" t="s">
        <v>116</v>
      </c>
      <c r="H64" s="13" t="s">
        <v>36</v>
      </c>
    </row>
    <row r="65" spans="1:8" s="12" customFormat="1" ht="16.899999999999999" customHeight="1">
      <c r="A65" s="11">
        <v>64</v>
      </c>
      <c r="B65" s="1">
        <v>10131865420</v>
      </c>
      <c r="C65" s="34" t="s">
        <v>119</v>
      </c>
      <c r="D65" s="32">
        <v>39739</v>
      </c>
      <c r="E65" s="1" t="s">
        <v>24</v>
      </c>
      <c r="F65" s="34" t="s">
        <v>61</v>
      </c>
      <c r="G65" s="35" t="s">
        <v>116</v>
      </c>
      <c r="H65" s="13" t="s">
        <v>36</v>
      </c>
    </row>
    <row r="66" spans="1:8" s="12" customFormat="1" ht="16.899999999999999" customHeight="1">
      <c r="A66" s="11">
        <v>65</v>
      </c>
      <c r="B66" s="1">
        <v>10132956163</v>
      </c>
      <c r="C66" s="34" t="s">
        <v>120</v>
      </c>
      <c r="D66" s="32">
        <v>39675</v>
      </c>
      <c r="E66" s="1" t="s">
        <v>24</v>
      </c>
      <c r="F66" s="34" t="s">
        <v>61</v>
      </c>
      <c r="G66" s="35" t="s">
        <v>116</v>
      </c>
      <c r="H66" s="13" t="s">
        <v>36</v>
      </c>
    </row>
    <row r="67" spans="1:8" s="12" customFormat="1" ht="16.899999999999999" customHeight="1">
      <c r="A67" s="11">
        <v>66</v>
      </c>
      <c r="B67" s="1">
        <v>10139061608</v>
      </c>
      <c r="C67" s="34" t="s">
        <v>121</v>
      </c>
      <c r="D67" s="32">
        <v>39562</v>
      </c>
      <c r="E67" s="1" t="s">
        <v>24</v>
      </c>
      <c r="F67" s="34" t="s">
        <v>61</v>
      </c>
      <c r="G67" s="35" t="s">
        <v>116</v>
      </c>
      <c r="H67" s="13" t="s">
        <v>36</v>
      </c>
    </row>
    <row r="68" spans="1:8" s="12" customFormat="1" ht="16.899999999999999" customHeight="1">
      <c r="A68" s="11">
        <v>67</v>
      </c>
      <c r="B68" s="1">
        <v>10149663809</v>
      </c>
      <c r="C68" s="34" t="s">
        <v>122</v>
      </c>
      <c r="D68" s="32">
        <v>40147</v>
      </c>
      <c r="E68" s="1" t="s">
        <v>79</v>
      </c>
      <c r="F68" s="34" t="s">
        <v>61</v>
      </c>
      <c r="G68" s="35" t="s">
        <v>116</v>
      </c>
      <c r="H68" s="13" t="s">
        <v>36</v>
      </c>
    </row>
    <row r="69" spans="1:8" s="12" customFormat="1" ht="16.899999999999999" customHeight="1">
      <c r="A69" s="11">
        <v>68</v>
      </c>
      <c r="B69" s="1">
        <v>10141577645</v>
      </c>
      <c r="C69" s="34" t="s">
        <v>123</v>
      </c>
      <c r="D69" s="32">
        <v>40145</v>
      </c>
      <c r="E69" s="1" t="s">
        <v>79</v>
      </c>
      <c r="F69" s="34" t="s">
        <v>124</v>
      </c>
      <c r="G69" s="35" t="s">
        <v>125</v>
      </c>
      <c r="H69" s="13" t="s">
        <v>36</v>
      </c>
    </row>
    <row r="70" spans="1:8" s="12" customFormat="1" ht="16.899999999999999" customHeight="1">
      <c r="A70" s="11">
        <v>69</v>
      </c>
      <c r="B70" s="1">
        <v>10141575322</v>
      </c>
      <c r="C70" s="34" t="s">
        <v>126</v>
      </c>
      <c r="D70" s="32">
        <v>40215</v>
      </c>
      <c r="E70" s="1" t="s">
        <v>79</v>
      </c>
      <c r="F70" s="34" t="s">
        <v>124</v>
      </c>
      <c r="G70" s="35" t="s">
        <v>125</v>
      </c>
      <c r="H70" s="13" t="s">
        <v>40</v>
      </c>
    </row>
    <row r="71" spans="1:8" s="12" customFormat="1" ht="16.899999999999999" customHeight="1">
      <c r="A71" s="11">
        <v>70</v>
      </c>
      <c r="B71" s="1">
        <v>10141577847</v>
      </c>
      <c r="C71" s="34" t="s">
        <v>127</v>
      </c>
      <c r="D71" s="32">
        <v>40180</v>
      </c>
      <c r="E71" s="1" t="s">
        <v>79</v>
      </c>
      <c r="F71" s="34" t="s">
        <v>124</v>
      </c>
      <c r="G71" s="35" t="s">
        <v>125</v>
      </c>
      <c r="H71" s="13" t="s">
        <v>40</v>
      </c>
    </row>
    <row r="72" spans="1:8" s="12" customFormat="1" ht="16.899999999999999" customHeight="1">
      <c r="A72" s="11">
        <v>71</v>
      </c>
      <c r="B72" s="1">
        <v>10129325737</v>
      </c>
      <c r="C72" s="34" t="s">
        <v>128</v>
      </c>
      <c r="D72" s="32">
        <v>39492</v>
      </c>
      <c r="E72" s="1" t="s">
        <v>24</v>
      </c>
      <c r="F72" s="34" t="s">
        <v>58</v>
      </c>
      <c r="G72" s="35" t="s">
        <v>129</v>
      </c>
      <c r="H72" s="13" t="s">
        <v>36</v>
      </c>
    </row>
    <row r="73" spans="1:8" s="12" customFormat="1" ht="16.899999999999999" customHeight="1">
      <c r="A73" s="11">
        <v>72</v>
      </c>
      <c r="B73" s="1">
        <v>10141872483</v>
      </c>
      <c r="C73" s="34" t="s">
        <v>130</v>
      </c>
      <c r="D73" s="32">
        <v>39968</v>
      </c>
      <c r="E73" s="1" t="s">
        <v>77</v>
      </c>
      <c r="F73" s="34" t="s">
        <v>58</v>
      </c>
      <c r="G73" s="35" t="s">
        <v>129</v>
      </c>
      <c r="H73" s="13" t="s">
        <v>36</v>
      </c>
    </row>
    <row r="74" spans="1:8" s="12" customFormat="1" ht="16.899999999999999" customHeight="1">
      <c r="A74" s="11">
        <v>73</v>
      </c>
      <c r="B74" s="1">
        <v>10112701654</v>
      </c>
      <c r="C74" s="34" t="s">
        <v>131</v>
      </c>
      <c r="D74" s="32">
        <v>40086</v>
      </c>
      <c r="E74" s="1" t="s">
        <v>77</v>
      </c>
      <c r="F74" s="34" t="s">
        <v>58</v>
      </c>
      <c r="G74" s="35" t="s">
        <v>132</v>
      </c>
      <c r="H74" s="13" t="s">
        <v>36</v>
      </c>
    </row>
    <row r="75" spans="1:8" s="12" customFormat="1" ht="16.899999999999999" customHeight="1">
      <c r="A75" s="11">
        <v>74</v>
      </c>
      <c r="B75" s="1">
        <v>10125423509</v>
      </c>
      <c r="C75" s="34" t="s">
        <v>133</v>
      </c>
      <c r="D75" s="32">
        <v>40131</v>
      </c>
      <c r="E75" s="1" t="s">
        <v>79</v>
      </c>
      <c r="F75" s="34" t="s">
        <v>58</v>
      </c>
      <c r="G75" s="35" t="s">
        <v>132</v>
      </c>
      <c r="H75" s="13" t="s">
        <v>36</v>
      </c>
    </row>
    <row r="76" spans="1:8" s="12" customFormat="1" ht="16.899999999999999" customHeight="1">
      <c r="A76" s="11">
        <v>75</v>
      </c>
      <c r="B76" s="41">
        <v>10151918249</v>
      </c>
      <c r="C76" s="42" t="s">
        <v>134</v>
      </c>
      <c r="D76" s="43">
        <v>40395</v>
      </c>
      <c r="E76" s="41" t="s">
        <v>79</v>
      </c>
      <c r="F76" s="42" t="s">
        <v>58</v>
      </c>
      <c r="G76" s="45" t="s">
        <v>129</v>
      </c>
      <c r="H76" s="13" t="s">
        <v>41</v>
      </c>
    </row>
    <row r="77" spans="1:8" s="12" customFormat="1" ht="16.899999999999999" customHeight="1">
      <c r="A77" s="11">
        <v>76</v>
      </c>
      <c r="B77" s="1">
        <v>10133681643</v>
      </c>
      <c r="C77" s="34" t="s">
        <v>135</v>
      </c>
      <c r="D77" s="32">
        <v>39932</v>
      </c>
      <c r="E77" s="1" t="s">
        <v>77</v>
      </c>
      <c r="F77" s="34" t="s">
        <v>63</v>
      </c>
      <c r="G77" s="35" t="s">
        <v>136</v>
      </c>
      <c r="H77" s="13" t="s">
        <v>36</v>
      </c>
    </row>
    <row r="78" spans="1:8" s="12" customFormat="1" ht="16.899999999999999" customHeight="1">
      <c r="A78" s="11">
        <v>77</v>
      </c>
      <c r="B78" s="11">
        <v>10127430601</v>
      </c>
      <c r="C78" s="34" t="s">
        <v>316</v>
      </c>
      <c r="D78" s="32">
        <v>39907</v>
      </c>
      <c r="E78" s="1" t="s">
        <v>79</v>
      </c>
      <c r="F78" s="34" t="s">
        <v>64</v>
      </c>
      <c r="G78" s="35" t="s">
        <v>138</v>
      </c>
      <c r="H78" s="13"/>
    </row>
    <row r="79" spans="1:8" s="12" customFormat="1" ht="16.899999999999999" customHeight="1">
      <c r="A79" s="11">
        <v>78</v>
      </c>
      <c r="B79" s="1">
        <v>10116100900</v>
      </c>
      <c r="C79" s="34" t="s">
        <v>137</v>
      </c>
      <c r="D79" s="32">
        <v>39611</v>
      </c>
      <c r="E79" s="11" t="s">
        <v>24</v>
      </c>
      <c r="F79" s="34" t="s">
        <v>64</v>
      </c>
      <c r="G79" s="35" t="s">
        <v>138</v>
      </c>
      <c r="H79" s="13" t="s">
        <v>36</v>
      </c>
    </row>
    <row r="80" spans="1:8" s="12" customFormat="1" ht="16.899999999999999" customHeight="1">
      <c r="A80" s="11">
        <v>79</v>
      </c>
      <c r="B80" s="1">
        <v>10123564341</v>
      </c>
      <c r="C80" s="34" t="s">
        <v>139</v>
      </c>
      <c r="D80" s="32">
        <v>39672</v>
      </c>
      <c r="E80" s="11" t="s">
        <v>24</v>
      </c>
      <c r="F80" s="34" t="s">
        <v>64</v>
      </c>
      <c r="G80" s="35" t="s">
        <v>138</v>
      </c>
      <c r="H80" s="13" t="s">
        <v>36</v>
      </c>
    </row>
    <row r="81" spans="1:8" s="12" customFormat="1" ht="16.899999999999999" customHeight="1">
      <c r="A81" s="11">
        <v>80</v>
      </c>
      <c r="B81" s="1">
        <v>10116030370</v>
      </c>
      <c r="C81" s="34" t="s">
        <v>140</v>
      </c>
      <c r="D81" s="32">
        <v>39894</v>
      </c>
      <c r="E81" s="11" t="s">
        <v>24</v>
      </c>
      <c r="F81" s="34" t="s">
        <v>64</v>
      </c>
      <c r="G81" s="35" t="s">
        <v>138</v>
      </c>
      <c r="H81" s="13" t="s">
        <v>36</v>
      </c>
    </row>
    <row r="82" spans="1:8" s="12" customFormat="1" ht="16.899999999999999" customHeight="1">
      <c r="A82" s="11">
        <v>81</v>
      </c>
      <c r="B82" s="1">
        <v>10133605154</v>
      </c>
      <c r="C82" s="34" t="s">
        <v>141</v>
      </c>
      <c r="D82" s="32">
        <v>39864</v>
      </c>
      <c r="E82" s="11" t="s">
        <v>79</v>
      </c>
      <c r="F82" s="34" t="s">
        <v>64</v>
      </c>
      <c r="G82" s="35" t="s">
        <v>138</v>
      </c>
      <c r="H82" s="13" t="s">
        <v>36</v>
      </c>
    </row>
    <row r="83" spans="1:8" s="12" customFormat="1" ht="16.899999999999999" customHeight="1">
      <c r="A83" s="11">
        <v>82</v>
      </c>
      <c r="B83" s="1">
        <v>10144542714</v>
      </c>
      <c r="C83" s="34" t="s">
        <v>142</v>
      </c>
      <c r="D83" s="32">
        <v>39953</v>
      </c>
      <c r="E83" s="11" t="s">
        <v>79</v>
      </c>
      <c r="F83" s="34" t="s">
        <v>64</v>
      </c>
      <c r="G83" s="35" t="s">
        <v>138</v>
      </c>
      <c r="H83" s="13" t="s">
        <v>36</v>
      </c>
    </row>
    <row r="84" spans="1:8" s="12" customFormat="1" ht="16.899999999999999" customHeight="1">
      <c r="A84" s="11">
        <v>83</v>
      </c>
      <c r="B84" s="1">
        <v>10142164190</v>
      </c>
      <c r="C84" s="34" t="s">
        <v>143</v>
      </c>
      <c r="D84" s="32">
        <v>40247</v>
      </c>
      <c r="E84" s="11" t="s">
        <v>79</v>
      </c>
      <c r="F84" s="34" t="s">
        <v>64</v>
      </c>
      <c r="G84" s="35" t="s">
        <v>138</v>
      </c>
      <c r="H84" s="13" t="s">
        <v>36</v>
      </c>
    </row>
    <row r="85" spans="1:8" s="12" customFormat="1" ht="16.899999999999999" customHeight="1">
      <c r="A85" s="11">
        <v>84</v>
      </c>
      <c r="B85" s="41">
        <v>10142164281</v>
      </c>
      <c r="C85" s="46" t="s">
        <v>144</v>
      </c>
      <c r="D85" s="47">
        <v>40412</v>
      </c>
      <c r="E85" s="48" t="s">
        <v>79</v>
      </c>
      <c r="F85" s="42" t="s">
        <v>64</v>
      </c>
      <c r="G85" s="45" t="s">
        <v>138</v>
      </c>
      <c r="H85" s="13" t="s">
        <v>36</v>
      </c>
    </row>
    <row r="86" spans="1:8" s="12" customFormat="1" ht="16.899999999999999" customHeight="1">
      <c r="A86" s="11">
        <v>85</v>
      </c>
      <c r="B86" s="38">
        <v>10128264494</v>
      </c>
      <c r="C86" s="36" t="s">
        <v>145</v>
      </c>
      <c r="D86" s="29">
        <v>39568</v>
      </c>
      <c r="E86" s="39" t="s">
        <v>77</v>
      </c>
      <c r="F86" s="40" t="s">
        <v>67</v>
      </c>
      <c r="G86" s="10" t="s">
        <v>146</v>
      </c>
      <c r="H86" s="13" t="s">
        <v>36</v>
      </c>
    </row>
    <row r="87" spans="1:8" s="12" customFormat="1" ht="16.899999999999999" customHeight="1">
      <c r="A87" s="11">
        <v>86</v>
      </c>
      <c r="B87" s="38">
        <v>10130345853</v>
      </c>
      <c r="C87" s="36" t="s">
        <v>147</v>
      </c>
      <c r="D87" s="28">
        <v>39742</v>
      </c>
      <c r="E87" s="39" t="s">
        <v>77</v>
      </c>
      <c r="F87" s="40" t="s">
        <v>67</v>
      </c>
      <c r="G87" s="10" t="s">
        <v>146</v>
      </c>
      <c r="H87" s="13" t="s">
        <v>36</v>
      </c>
    </row>
    <row r="88" spans="1:8" s="12" customFormat="1" ht="16.899999999999999" customHeight="1">
      <c r="A88" s="11">
        <v>87</v>
      </c>
      <c r="B88" s="38">
        <v>10139215996</v>
      </c>
      <c r="C88" s="36" t="s">
        <v>148</v>
      </c>
      <c r="D88" s="30">
        <v>39552</v>
      </c>
      <c r="E88" s="39" t="s">
        <v>77</v>
      </c>
      <c r="F88" s="40" t="s">
        <v>67</v>
      </c>
      <c r="G88" s="10" t="s">
        <v>146</v>
      </c>
      <c r="H88" s="13" t="s">
        <v>36</v>
      </c>
    </row>
    <row r="89" spans="1:8" s="12" customFormat="1" ht="16.899999999999999" customHeight="1">
      <c r="A89" s="11">
        <v>88</v>
      </c>
      <c r="B89" s="38">
        <v>10141781951</v>
      </c>
      <c r="C89" s="36" t="s">
        <v>149</v>
      </c>
      <c r="D89" s="31">
        <v>39869</v>
      </c>
      <c r="E89" s="39" t="s">
        <v>79</v>
      </c>
      <c r="F89" s="40" t="s">
        <v>67</v>
      </c>
      <c r="G89" s="10" t="s">
        <v>146</v>
      </c>
      <c r="H89" s="13" t="s">
        <v>36</v>
      </c>
    </row>
    <row r="90" spans="1:8" s="12" customFormat="1" ht="16.899999999999999" customHeight="1">
      <c r="A90" s="11">
        <v>89</v>
      </c>
      <c r="B90" s="1">
        <v>10142512279</v>
      </c>
      <c r="C90" s="36" t="s">
        <v>150</v>
      </c>
      <c r="D90" s="37">
        <v>39842</v>
      </c>
      <c r="E90" s="39" t="s">
        <v>79</v>
      </c>
      <c r="F90" s="40" t="s">
        <v>67</v>
      </c>
      <c r="G90" s="10" t="s">
        <v>146</v>
      </c>
      <c r="H90" s="13" t="s">
        <v>36</v>
      </c>
    </row>
    <row r="91" spans="1:8" s="12" customFormat="1" ht="16.899999999999999" customHeight="1">
      <c r="A91" s="11">
        <v>90</v>
      </c>
      <c r="B91" s="38">
        <v>10144340024</v>
      </c>
      <c r="C91" s="36" t="s">
        <v>151</v>
      </c>
      <c r="D91" s="37">
        <v>40185</v>
      </c>
      <c r="E91" s="39" t="s">
        <v>79</v>
      </c>
      <c r="F91" s="40" t="s">
        <v>67</v>
      </c>
      <c r="G91" s="10" t="s">
        <v>146</v>
      </c>
      <c r="H91" s="13" t="s">
        <v>36</v>
      </c>
    </row>
    <row r="92" spans="1:8" s="12" customFormat="1" ht="16.899999999999999" customHeight="1">
      <c r="A92" s="11">
        <v>91</v>
      </c>
      <c r="B92" s="38">
        <v>10116152531</v>
      </c>
      <c r="C92" s="36" t="s">
        <v>152</v>
      </c>
      <c r="D92" s="37">
        <v>40100</v>
      </c>
      <c r="E92" s="39" t="s">
        <v>79</v>
      </c>
      <c r="F92" s="40" t="s">
        <v>67</v>
      </c>
      <c r="G92" s="10" t="s">
        <v>146</v>
      </c>
      <c r="H92" s="13" t="s">
        <v>36</v>
      </c>
    </row>
    <row r="93" spans="1:8" s="12" customFormat="1" ht="16.899999999999999" customHeight="1">
      <c r="A93" s="11">
        <v>92</v>
      </c>
      <c r="B93" s="38">
        <v>10127430803</v>
      </c>
      <c r="C93" s="34" t="s">
        <v>153</v>
      </c>
      <c r="D93" s="32">
        <v>39875</v>
      </c>
      <c r="E93" s="1" t="s">
        <v>77</v>
      </c>
      <c r="F93" s="34" t="s">
        <v>47</v>
      </c>
      <c r="G93" s="35" t="s">
        <v>154</v>
      </c>
      <c r="H93" s="13" t="s">
        <v>36</v>
      </c>
    </row>
    <row r="94" spans="1:8" s="12" customFormat="1" ht="16.899999999999999" customHeight="1">
      <c r="A94" s="11">
        <v>93</v>
      </c>
      <c r="B94" s="38">
        <v>10138543666</v>
      </c>
      <c r="C94" s="34" t="s">
        <v>155</v>
      </c>
      <c r="D94" s="32">
        <v>39765</v>
      </c>
      <c r="E94" s="1" t="s">
        <v>77</v>
      </c>
      <c r="F94" s="34" t="s">
        <v>47</v>
      </c>
      <c r="G94" s="35" t="s">
        <v>154</v>
      </c>
      <c r="H94" s="13" t="s">
        <v>36</v>
      </c>
    </row>
    <row r="95" spans="1:8" s="12" customFormat="1" ht="16.899999999999999" customHeight="1">
      <c r="A95" s="11">
        <v>94</v>
      </c>
      <c r="B95" s="11">
        <v>10151530148</v>
      </c>
      <c r="C95" s="15" t="s">
        <v>156</v>
      </c>
      <c r="D95" s="16">
        <v>39848</v>
      </c>
      <c r="E95" s="49" t="s">
        <v>79</v>
      </c>
      <c r="F95" s="18" t="s">
        <v>47</v>
      </c>
      <c r="G95" s="19" t="s">
        <v>157</v>
      </c>
      <c r="H95" s="13" t="s">
        <v>36</v>
      </c>
    </row>
    <row r="96" spans="1:8" s="12" customFormat="1" ht="16.899999999999999" customHeight="1">
      <c r="A96" s="11">
        <v>95</v>
      </c>
      <c r="B96" s="11">
        <v>10137982379</v>
      </c>
      <c r="C96" s="15" t="s">
        <v>158</v>
      </c>
      <c r="D96" s="16">
        <v>40208</v>
      </c>
      <c r="E96" s="49" t="s">
        <v>79</v>
      </c>
      <c r="F96" s="18" t="s">
        <v>47</v>
      </c>
      <c r="G96" s="19" t="s">
        <v>159</v>
      </c>
      <c r="H96" s="13" t="s">
        <v>36</v>
      </c>
    </row>
    <row r="97" spans="1:8" s="12" customFormat="1" ht="16.899999999999999" customHeight="1">
      <c r="A97" s="11">
        <v>96</v>
      </c>
      <c r="B97" s="14">
        <v>10136730978</v>
      </c>
      <c r="C97" s="15" t="s">
        <v>160</v>
      </c>
      <c r="D97" s="16">
        <v>39645</v>
      </c>
      <c r="E97" s="49" t="s">
        <v>77</v>
      </c>
      <c r="F97" s="18" t="s">
        <v>47</v>
      </c>
      <c r="G97" s="19" t="s">
        <v>161</v>
      </c>
      <c r="H97" s="13" t="s">
        <v>36</v>
      </c>
    </row>
    <row r="98" spans="1:8" s="12" customFormat="1" ht="16.899999999999999" customHeight="1">
      <c r="A98" s="11">
        <v>97</v>
      </c>
      <c r="B98" s="14">
        <v>10146881929</v>
      </c>
      <c r="C98" s="15" t="s">
        <v>162</v>
      </c>
      <c r="D98" s="16">
        <v>39987</v>
      </c>
      <c r="E98" s="49" t="s">
        <v>79</v>
      </c>
      <c r="F98" s="18" t="s">
        <v>47</v>
      </c>
      <c r="G98" s="19" t="s">
        <v>161</v>
      </c>
      <c r="H98" s="13" t="s">
        <v>36</v>
      </c>
    </row>
    <row r="99" spans="1:8" s="12" customFormat="1" ht="16.899999999999999" customHeight="1">
      <c r="A99" s="11">
        <v>98</v>
      </c>
      <c r="B99" s="14">
        <v>10141404358</v>
      </c>
      <c r="C99" s="15" t="s">
        <v>163</v>
      </c>
      <c r="D99" s="16">
        <v>39637</v>
      </c>
      <c r="E99" s="49" t="s">
        <v>24</v>
      </c>
      <c r="F99" s="18" t="s">
        <v>47</v>
      </c>
      <c r="G99" s="19" t="s">
        <v>157</v>
      </c>
      <c r="H99" s="13" t="s">
        <v>36</v>
      </c>
    </row>
    <row r="100" spans="1:8" s="12" customFormat="1" ht="16.899999999999999" customHeight="1">
      <c r="A100" s="11">
        <v>99</v>
      </c>
      <c r="B100" s="14">
        <v>10145448652</v>
      </c>
      <c r="C100" s="15" t="s">
        <v>164</v>
      </c>
      <c r="D100" s="16">
        <v>39787</v>
      </c>
      <c r="E100" s="49" t="s">
        <v>77</v>
      </c>
      <c r="F100" s="18" t="s">
        <v>47</v>
      </c>
      <c r="G100" s="19" t="s">
        <v>165</v>
      </c>
      <c r="H100" s="13" t="s">
        <v>36</v>
      </c>
    </row>
    <row r="101" spans="1:8" s="12" customFormat="1" ht="16.899999999999999" customHeight="1">
      <c r="A101" s="11">
        <v>100</v>
      </c>
      <c r="B101" s="14">
        <v>10118633610</v>
      </c>
      <c r="C101" s="15" t="s">
        <v>166</v>
      </c>
      <c r="D101" s="16">
        <v>40101</v>
      </c>
      <c r="E101" s="49" t="s">
        <v>79</v>
      </c>
      <c r="F101" s="18" t="s">
        <v>57</v>
      </c>
      <c r="G101" s="19" t="s">
        <v>167</v>
      </c>
      <c r="H101" s="13" t="s">
        <v>36</v>
      </c>
    </row>
    <row r="102" spans="1:8" s="12" customFormat="1" ht="16.899999999999999" customHeight="1">
      <c r="A102" s="11">
        <v>101</v>
      </c>
      <c r="B102" s="14">
        <v>10127394629</v>
      </c>
      <c r="C102" s="15" t="s">
        <v>168</v>
      </c>
      <c r="D102" s="16">
        <v>39965</v>
      </c>
      <c r="E102" s="49" t="s">
        <v>79</v>
      </c>
      <c r="F102" s="18" t="s">
        <v>57</v>
      </c>
      <c r="G102" s="19" t="s">
        <v>169</v>
      </c>
      <c r="H102" s="13" t="s">
        <v>36</v>
      </c>
    </row>
    <row r="103" spans="1:8" s="12" customFormat="1" ht="16.899999999999999" customHeight="1">
      <c r="A103" s="11">
        <v>102</v>
      </c>
      <c r="B103" s="14">
        <v>10144505025</v>
      </c>
      <c r="C103" s="15" t="s">
        <v>170</v>
      </c>
      <c r="D103" s="16">
        <v>39609</v>
      </c>
      <c r="E103" s="49" t="s">
        <v>79</v>
      </c>
      <c r="F103" s="18" t="s">
        <v>57</v>
      </c>
      <c r="G103" s="19" t="s">
        <v>171</v>
      </c>
      <c r="H103" s="13" t="s">
        <v>36</v>
      </c>
    </row>
    <row r="104" spans="1:8" s="12" customFormat="1" ht="16.899999999999999" customHeight="1">
      <c r="A104" s="11">
        <v>103</v>
      </c>
      <c r="B104" s="14">
        <v>10132008391</v>
      </c>
      <c r="C104" s="15" t="s">
        <v>172</v>
      </c>
      <c r="D104" s="16">
        <v>39979</v>
      </c>
      <c r="E104" s="49" t="s">
        <v>79</v>
      </c>
      <c r="F104" s="18" t="s">
        <v>57</v>
      </c>
      <c r="G104" s="19" t="s">
        <v>171</v>
      </c>
      <c r="H104" s="13" t="s">
        <v>36</v>
      </c>
    </row>
    <row r="105" spans="1:8" s="12" customFormat="1" ht="16.899999999999999" customHeight="1">
      <c r="A105" s="11">
        <v>104</v>
      </c>
      <c r="B105" s="14">
        <v>10140889551</v>
      </c>
      <c r="C105" s="15" t="s">
        <v>306</v>
      </c>
      <c r="D105" s="16">
        <v>40151</v>
      </c>
      <c r="E105" s="49" t="s">
        <v>79</v>
      </c>
      <c r="F105" s="18" t="s">
        <v>60</v>
      </c>
      <c r="G105" s="19" t="s">
        <v>305</v>
      </c>
      <c r="H105" s="13"/>
    </row>
    <row r="106" spans="1:8" s="12" customFormat="1" ht="16.899999999999999" customHeight="1">
      <c r="A106" s="11">
        <v>105</v>
      </c>
      <c r="B106" s="14">
        <v>10140973619</v>
      </c>
      <c r="C106" s="15" t="s">
        <v>307</v>
      </c>
      <c r="D106" s="16">
        <v>40046</v>
      </c>
      <c r="E106" s="49" t="s">
        <v>79</v>
      </c>
      <c r="F106" s="18" t="s">
        <v>60</v>
      </c>
      <c r="G106" s="19" t="s">
        <v>305</v>
      </c>
      <c r="H106" s="13"/>
    </row>
    <row r="107" spans="1:8" s="12" customFormat="1" ht="16.899999999999999" customHeight="1">
      <c r="A107" s="11">
        <v>106</v>
      </c>
      <c r="B107" s="11">
        <v>10130305740</v>
      </c>
      <c r="C107" s="22" t="s">
        <v>173</v>
      </c>
      <c r="D107" s="23">
        <v>40147</v>
      </c>
      <c r="E107" s="11" t="s">
        <v>79</v>
      </c>
      <c r="F107" s="22" t="s">
        <v>174</v>
      </c>
      <c r="G107" s="19" t="s">
        <v>175</v>
      </c>
      <c r="H107" s="24"/>
    </row>
    <row r="108" spans="1:8" s="12" customFormat="1" ht="16.899999999999999" customHeight="1">
      <c r="A108" s="11">
        <v>107</v>
      </c>
      <c r="B108" s="11">
        <v>10130306447</v>
      </c>
      <c r="C108" s="22" t="s">
        <v>176</v>
      </c>
      <c r="D108" s="23">
        <v>39897</v>
      </c>
      <c r="E108" s="11" t="s">
        <v>79</v>
      </c>
      <c r="F108" s="22" t="s">
        <v>174</v>
      </c>
      <c r="G108" s="19" t="s">
        <v>175</v>
      </c>
      <c r="H108" s="24"/>
    </row>
    <row r="109" spans="1:8" s="12" customFormat="1" ht="16.899999999999999" customHeight="1">
      <c r="A109" s="11">
        <v>108</v>
      </c>
      <c r="B109" s="11">
        <v>10115495456</v>
      </c>
      <c r="C109" s="22" t="s">
        <v>177</v>
      </c>
      <c r="D109" s="23">
        <v>39555</v>
      </c>
      <c r="E109" s="11" t="s">
        <v>77</v>
      </c>
      <c r="F109" s="22" t="s">
        <v>174</v>
      </c>
      <c r="G109" s="19" t="s">
        <v>175</v>
      </c>
      <c r="H109" s="24"/>
    </row>
    <row r="110" spans="1:8" s="12" customFormat="1" ht="16.899999999999999" customHeight="1">
      <c r="A110" s="11">
        <v>109</v>
      </c>
      <c r="B110" s="14">
        <v>10125311957</v>
      </c>
      <c r="C110" s="15" t="s">
        <v>53</v>
      </c>
      <c r="D110" s="16">
        <v>39525</v>
      </c>
      <c r="E110" s="49" t="s">
        <v>24</v>
      </c>
      <c r="F110" s="18" t="s">
        <v>50</v>
      </c>
      <c r="G110" s="19" t="s">
        <v>178</v>
      </c>
      <c r="H110" s="24"/>
    </row>
    <row r="111" spans="1:8" s="12" customFormat="1" ht="16.899999999999999" customHeight="1">
      <c r="A111" s="11">
        <v>110</v>
      </c>
      <c r="B111" s="11">
        <v>10137307322</v>
      </c>
      <c r="C111" s="15" t="s">
        <v>179</v>
      </c>
      <c r="D111" s="16">
        <v>39527</v>
      </c>
      <c r="E111" s="49" t="s">
        <v>24</v>
      </c>
      <c r="F111" s="18" t="s">
        <v>50</v>
      </c>
      <c r="G111" s="19" t="s">
        <v>178</v>
      </c>
      <c r="H111" s="24"/>
    </row>
    <row r="112" spans="1:8" s="12" customFormat="1" ht="16.899999999999999" customHeight="1">
      <c r="A112" s="11">
        <v>111</v>
      </c>
      <c r="B112" s="11">
        <v>10137306312</v>
      </c>
      <c r="C112" s="15" t="s">
        <v>180</v>
      </c>
      <c r="D112" s="16">
        <v>39974</v>
      </c>
      <c r="E112" s="49" t="s">
        <v>24</v>
      </c>
      <c r="F112" s="18" t="s">
        <v>50</v>
      </c>
      <c r="G112" s="19" t="s">
        <v>178</v>
      </c>
      <c r="H112" s="24"/>
    </row>
    <row r="113" spans="1:8" s="12" customFormat="1" ht="16.899999999999999" customHeight="1">
      <c r="A113" s="11">
        <v>112</v>
      </c>
      <c r="B113" s="14">
        <v>10137272259</v>
      </c>
      <c r="C113" s="15" t="s">
        <v>181</v>
      </c>
      <c r="D113" s="16">
        <v>39956</v>
      </c>
      <c r="E113" s="49" t="s">
        <v>24</v>
      </c>
      <c r="F113" s="18" t="s">
        <v>50</v>
      </c>
      <c r="G113" s="19" t="s">
        <v>178</v>
      </c>
      <c r="H113" s="24"/>
    </row>
    <row r="114" spans="1:8" s="12" customFormat="1" ht="16.899999999999999" customHeight="1">
      <c r="A114" s="11">
        <v>113</v>
      </c>
      <c r="B114" s="14">
        <v>10137306716</v>
      </c>
      <c r="C114" s="15" t="s">
        <v>182</v>
      </c>
      <c r="D114" s="16">
        <v>39955</v>
      </c>
      <c r="E114" s="49" t="s">
        <v>24</v>
      </c>
      <c r="F114" s="18" t="s">
        <v>50</v>
      </c>
      <c r="G114" s="19" t="s">
        <v>178</v>
      </c>
      <c r="H114" s="24"/>
    </row>
    <row r="115" spans="1:8" s="12" customFormat="1" ht="16.899999999999999" customHeight="1">
      <c r="A115" s="11">
        <v>114</v>
      </c>
      <c r="B115" s="14">
        <v>10144855740</v>
      </c>
      <c r="C115" s="15" t="s">
        <v>183</v>
      </c>
      <c r="D115" s="16">
        <v>39918</v>
      </c>
      <c r="E115" s="49" t="s">
        <v>24</v>
      </c>
      <c r="F115" s="18" t="s">
        <v>50</v>
      </c>
      <c r="G115" s="19" t="s">
        <v>178</v>
      </c>
      <c r="H115" s="24"/>
    </row>
    <row r="116" spans="1:8" s="12" customFormat="1" ht="16.899999999999999" customHeight="1">
      <c r="A116" s="11">
        <v>115</v>
      </c>
      <c r="B116" s="14">
        <v>10144862915</v>
      </c>
      <c r="C116" s="15" t="s">
        <v>184</v>
      </c>
      <c r="D116" s="16">
        <v>40126</v>
      </c>
      <c r="E116" s="49" t="s">
        <v>24</v>
      </c>
      <c r="F116" s="18" t="s">
        <v>50</v>
      </c>
      <c r="G116" s="19" t="s">
        <v>178</v>
      </c>
      <c r="H116" s="24"/>
    </row>
    <row r="117" spans="1:8" s="12" customFormat="1" ht="16.899999999999999" customHeight="1">
      <c r="A117" s="11">
        <v>116</v>
      </c>
      <c r="B117" s="14">
        <v>10141468319</v>
      </c>
      <c r="C117" s="15" t="s">
        <v>185</v>
      </c>
      <c r="D117" s="16">
        <v>39917</v>
      </c>
      <c r="E117" s="49" t="s">
        <v>24</v>
      </c>
      <c r="F117" s="18" t="s">
        <v>50</v>
      </c>
      <c r="G117" s="19" t="s">
        <v>178</v>
      </c>
      <c r="H117" s="24"/>
    </row>
    <row r="118" spans="1:8" s="12" customFormat="1" ht="16.899999999999999" customHeight="1">
      <c r="A118" s="62">
        <v>117</v>
      </c>
      <c r="B118" s="50">
        <v>10148051686</v>
      </c>
      <c r="C118" s="46" t="s">
        <v>186</v>
      </c>
      <c r="D118" s="51">
        <v>40324</v>
      </c>
      <c r="E118" s="48" t="s">
        <v>24</v>
      </c>
      <c r="F118" s="44" t="s">
        <v>50</v>
      </c>
      <c r="G118" s="45" t="s">
        <v>178</v>
      </c>
      <c r="H118" s="24"/>
    </row>
    <row r="119" spans="1:8" s="12" customFormat="1" ht="16.899999999999999" customHeight="1">
      <c r="A119" s="11">
        <v>118</v>
      </c>
      <c r="B119" s="14">
        <v>10132607771</v>
      </c>
      <c r="C119" s="15" t="s">
        <v>187</v>
      </c>
      <c r="D119" s="16">
        <v>40255</v>
      </c>
      <c r="E119" s="49" t="s">
        <v>77</v>
      </c>
      <c r="F119" s="18" t="s">
        <v>50</v>
      </c>
      <c r="G119" s="19" t="s">
        <v>188</v>
      </c>
      <c r="H119" s="24"/>
    </row>
    <row r="120" spans="1:8" s="12" customFormat="1" ht="16.899999999999999" customHeight="1">
      <c r="A120" s="11">
        <v>119</v>
      </c>
      <c r="B120" s="14">
        <v>10137271653</v>
      </c>
      <c r="C120" s="15" t="s">
        <v>52</v>
      </c>
      <c r="D120" s="16">
        <v>39469</v>
      </c>
      <c r="E120" s="49" t="s">
        <v>24</v>
      </c>
      <c r="F120" s="18" t="s">
        <v>50</v>
      </c>
      <c r="G120" s="19" t="s">
        <v>178</v>
      </c>
      <c r="H120" s="24"/>
    </row>
    <row r="121" spans="1:8" s="12" customFormat="1" ht="16.899999999999999" customHeight="1">
      <c r="A121" s="11">
        <v>120</v>
      </c>
      <c r="B121" s="27" t="s">
        <v>68</v>
      </c>
      <c r="C121" s="15" t="s">
        <v>54</v>
      </c>
      <c r="D121" s="16">
        <v>39525</v>
      </c>
      <c r="E121" s="49" t="s">
        <v>24</v>
      </c>
      <c r="F121" s="18" t="s">
        <v>50</v>
      </c>
      <c r="G121" s="19" t="s">
        <v>178</v>
      </c>
      <c r="H121" s="24"/>
    </row>
    <row r="122" spans="1:8" s="12" customFormat="1" ht="16.899999999999999" customHeight="1">
      <c r="A122" s="11">
        <v>121</v>
      </c>
      <c r="B122" s="14">
        <v>10125311654</v>
      </c>
      <c r="C122" s="15" t="s">
        <v>55</v>
      </c>
      <c r="D122" s="16">
        <v>39586</v>
      </c>
      <c r="E122" s="49" t="s">
        <v>24</v>
      </c>
      <c r="F122" s="18" t="s">
        <v>50</v>
      </c>
      <c r="G122" s="19" t="s">
        <v>178</v>
      </c>
      <c r="H122" s="24"/>
    </row>
    <row r="123" spans="1:8" s="12" customFormat="1" ht="16.899999999999999" customHeight="1">
      <c r="A123" s="11">
        <v>122</v>
      </c>
      <c r="B123" s="14">
        <v>10115493638</v>
      </c>
      <c r="C123" s="15" t="s">
        <v>56</v>
      </c>
      <c r="D123" s="16">
        <v>39608</v>
      </c>
      <c r="E123" s="49" t="s">
        <v>24</v>
      </c>
      <c r="F123" s="18" t="s">
        <v>50</v>
      </c>
      <c r="G123" s="19" t="s">
        <v>178</v>
      </c>
      <c r="H123" s="24"/>
    </row>
    <row r="124" spans="1:8" s="12" customFormat="1" ht="16.899999999999999" customHeight="1">
      <c r="A124" s="62">
        <v>123</v>
      </c>
      <c r="B124" s="41">
        <v>10142293324</v>
      </c>
      <c r="C124" s="42" t="s">
        <v>189</v>
      </c>
      <c r="D124" s="43">
        <v>40387</v>
      </c>
      <c r="E124" s="41" t="s">
        <v>77</v>
      </c>
      <c r="F124" s="42" t="s">
        <v>50</v>
      </c>
      <c r="G124" s="45" t="s">
        <v>178</v>
      </c>
      <c r="H124" s="24"/>
    </row>
    <row r="125" spans="1:8" s="12" customFormat="1" ht="16.899999999999999" customHeight="1">
      <c r="A125" s="62">
        <v>124</v>
      </c>
      <c r="B125" s="41">
        <v>10148084224</v>
      </c>
      <c r="C125" s="42" t="s">
        <v>190</v>
      </c>
      <c r="D125" s="43">
        <v>40289</v>
      </c>
      <c r="E125" s="41" t="s">
        <v>79</v>
      </c>
      <c r="F125" s="42" t="s">
        <v>50</v>
      </c>
      <c r="G125" s="45" t="s">
        <v>178</v>
      </c>
      <c r="H125" s="24"/>
    </row>
    <row r="126" spans="1:8" s="12" customFormat="1" ht="16.899999999999999" customHeight="1">
      <c r="A126" s="62">
        <v>125</v>
      </c>
      <c r="B126" s="41">
        <v>10148143434</v>
      </c>
      <c r="C126" s="42" t="s">
        <v>191</v>
      </c>
      <c r="D126" s="43">
        <v>40415</v>
      </c>
      <c r="E126" s="41" t="s">
        <v>24</v>
      </c>
      <c r="F126" s="42" t="s">
        <v>50</v>
      </c>
      <c r="G126" s="45" t="s">
        <v>178</v>
      </c>
      <c r="H126" s="24"/>
    </row>
    <row r="127" spans="1:8" s="12" customFormat="1" ht="16.899999999999999" customHeight="1">
      <c r="A127" s="11">
        <v>126</v>
      </c>
      <c r="B127" s="11">
        <v>10119946746</v>
      </c>
      <c r="C127" s="22" t="s">
        <v>192</v>
      </c>
      <c r="D127" s="23">
        <v>40024</v>
      </c>
      <c r="E127" s="11" t="s">
        <v>77</v>
      </c>
      <c r="F127" s="22" t="s">
        <v>50</v>
      </c>
      <c r="G127" s="19" t="s">
        <v>193</v>
      </c>
      <c r="H127" s="24"/>
    </row>
    <row r="128" spans="1:8" s="12" customFormat="1" ht="16.899999999999999" customHeight="1">
      <c r="A128" s="11">
        <v>127</v>
      </c>
      <c r="B128" s="11">
        <v>10141983227</v>
      </c>
      <c r="C128" s="22" t="s">
        <v>194</v>
      </c>
      <c r="D128" s="23">
        <v>40024</v>
      </c>
      <c r="E128" s="11" t="s">
        <v>77</v>
      </c>
      <c r="F128" s="22" t="s">
        <v>50</v>
      </c>
      <c r="G128" s="19" t="s">
        <v>193</v>
      </c>
      <c r="H128" s="24"/>
    </row>
    <row r="129" spans="1:8" s="12" customFormat="1" ht="16.899999999999999" customHeight="1">
      <c r="A129" s="11">
        <v>128</v>
      </c>
      <c r="B129" s="11">
        <v>10131460747</v>
      </c>
      <c r="C129" s="22" t="s">
        <v>195</v>
      </c>
      <c r="D129" s="23">
        <v>39558</v>
      </c>
      <c r="E129" s="11" t="s">
        <v>77</v>
      </c>
      <c r="F129" s="22" t="s">
        <v>50</v>
      </c>
      <c r="G129" s="19" t="s">
        <v>193</v>
      </c>
      <c r="H129" s="24"/>
    </row>
    <row r="130" spans="1:8" s="12" customFormat="1" ht="16.899999999999999" customHeight="1">
      <c r="A130" s="11">
        <v>129</v>
      </c>
      <c r="B130" s="11">
        <v>10138532956</v>
      </c>
      <c r="C130" s="22" t="s">
        <v>196</v>
      </c>
      <c r="D130" s="23">
        <v>39822</v>
      </c>
      <c r="E130" s="11" t="s">
        <v>77</v>
      </c>
      <c r="F130" s="22" t="s">
        <v>50</v>
      </c>
      <c r="G130" s="19" t="s">
        <v>193</v>
      </c>
      <c r="H130" s="24"/>
    </row>
    <row r="131" spans="1:8" s="12" customFormat="1" ht="16.899999999999999" customHeight="1">
      <c r="A131" s="11">
        <v>130</v>
      </c>
      <c r="B131" s="11">
        <v>10117968350</v>
      </c>
      <c r="C131" s="22" t="s">
        <v>197</v>
      </c>
      <c r="D131" s="23">
        <v>39728</v>
      </c>
      <c r="E131" s="11" t="s">
        <v>77</v>
      </c>
      <c r="F131" s="22" t="s">
        <v>50</v>
      </c>
      <c r="G131" s="19" t="s">
        <v>193</v>
      </c>
      <c r="H131" s="24"/>
    </row>
    <row r="132" spans="1:8" s="12" customFormat="1" ht="16.899999999999999" customHeight="1">
      <c r="A132" s="11">
        <v>131</v>
      </c>
      <c r="B132" s="11">
        <v>10114921540</v>
      </c>
      <c r="C132" s="22" t="s">
        <v>198</v>
      </c>
      <c r="D132" s="23">
        <v>39736</v>
      </c>
      <c r="E132" s="11" t="s">
        <v>77</v>
      </c>
      <c r="F132" s="22" t="s">
        <v>50</v>
      </c>
      <c r="G132" s="19" t="s">
        <v>193</v>
      </c>
      <c r="H132" s="24"/>
    </row>
    <row r="133" spans="1:8" s="12" customFormat="1" ht="16.899999999999999" customHeight="1">
      <c r="A133" s="11">
        <v>132</v>
      </c>
      <c r="B133" s="11">
        <v>10116160918</v>
      </c>
      <c r="C133" s="22" t="s">
        <v>199</v>
      </c>
      <c r="D133" s="23">
        <v>39643</v>
      </c>
      <c r="E133" s="11" t="s">
        <v>77</v>
      </c>
      <c r="F133" s="22" t="s">
        <v>50</v>
      </c>
      <c r="G133" s="19" t="s">
        <v>200</v>
      </c>
      <c r="H133" s="24"/>
    </row>
    <row r="134" spans="1:8" s="12" customFormat="1" ht="16.899999999999999" customHeight="1">
      <c r="A134" s="11">
        <v>133</v>
      </c>
      <c r="B134" s="11">
        <v>10141475288</v>
      </c>
      <c r="C134" s="22" t="s">
        <v>201</v>
      </c>
      <c r="D134" s="23">
        <v>39482</v>
      </c>
      <c r="E134" s="11" t="s">
        <v>77</v>
      </c>
      <c r="F134" s="22" t="s">
        <v>50</v>
      </c>
      <c r="G134" s="19" t="s">
        <v>193</v>
      </c>
      <c r="H134" s="24"/>
    </row>
    <row r="135" spans="1:8" s="12" customFormat="1" ht="16.899999999999999" customHeight="1">
      <c r="A135" s="11">
        <v>134</v>
      </c>
      <c r="B135" s="11">
        <v>10129113246</v>
      </c>
      <c r="C135" s="22" t="s">
        <v>202</v>
      </c>
      <c r="D135" s="23">
        <v>39710</v>
      </c>
      <c r="E135" s="11" t="s">
        <v>77</v>
      </c>
      <c r="F135" s="22" t="s">
        <v>50</v>
      </c>
      <c r="G135" s="19" t="s">
        <v>193</v>
      </c>
      <c r="H135" s="24"/>
    </row>
    <row r="136" spans="1:8" s="12" customFormat="1" ht="16.899999999999999" customHeight="1">
      <c r="A136" s="11">
        <v>135</v>
      </c>
      <c r="B136" s="11">
        <v>10125502927</v>
      </c>
      <c r="C136" s="22" t="s">
        <v>203</v>
      </c>
      <c r="D136" s="23">
        <v>40043</v>
      </c>
      <c r="E136" s="11" t="s">
        <v>77</v>
      </c>
      <c r="F136" s="22" t="s">
        <v>50</v>
      </c>
      <c r="G136" s="19" t="s">
        <v>193</v>
      </c>
      <c r="H136" s="24"/>
    </row>
    <row r="137" spans="1:8" s="12" customFormat="1" ht="16.899999999999999" customHeight="1">
      <c r="A137" s="11">
        <v>136</v>
      </c>
      <c r="B137" s="41">
        <v>10147367939</v>
      </c>
      <c r="C137" s="42" t="s">
        <v>340</v>
      </c>
      <c r="D137" s="43">
        <v>40351</v>
      </c>
      <c r="E137" s="41" t="s">
        <v>79</v>
      </c>
      <c r="F137" s="44" t="s">
        <v>43</v>
      </c>
      <c r="G137" s="52" t="s">
        <v>204</v>
      </c>
      <c r="H137" s="24"/>
    </row>
    <row r="138" spans="1:8" s="12" customFormat="1" ht="16.899999999999999" customHeight="1">
      <c r="A138" s="11">
        <v>137</v>
      </c>
      <c r="B138" s="50">
        <v>10137550933</v>
      </c>
      <c r="C138" s="46" t="s">
        <v>205</v>
      </c>
      <c r="D138" s="43">
        <v>40523</v>
      </c>
      <c r="E138" s="53" t="s">
        <v>79</v>
      </c>
      <c r="F138" s="44" t="s">
        <v>43</v>
      </c>
      <c r="G138" s="52" t="s">
        <v>204</v>
      </c>
      <c r="H138" s="24"/>
    </row>
    <row r="139" spans="1:8" s="12" customFormat="1" ht="16.899999999999999" customHeight="1">
      <c r="A139" s="11">
        <v>138</v>
      </c>
      <c r="B139" s="50">
        <v>10148918929</v>
      </c>
      <c r="C139" s="46" t="s">
        <v>206</v>
      </c>
      <c r="D139" s="54">
        <v>40340</v>
      </c>
      <c r="E139" s="48" t="s">
        <v>79</v>
      </c>
      <c r="F139" s="44" t="s">
        <v>43</v>
      </c>
      <c r="G139" s="45" t="s">
        <v>207</v>
      </c>
      <c r="H139" s="24"/>
    </row>
    <row r="140" spans="1:8" s="12" customFormat="1" ht="16.899999999999999" customHeight="1">
      <c r="A140" s="11">
        <v>139</v>
      </c>
      <c r="B140" s="14">
        <v>10137539819</v>
      </c>
      <c r="C140" s="15" t="s">
        <v>208</v>
      </c>
      <c r="D140" s="23">
        <v>40232</v>
      </c>
      <c r="E140" s="55" t="s">
        <v>79</v>
      </c>
      <c r="F140" s="18" t="s">
        <v>43</v>
      </c>
      <c r="G140" s="10" t="s">
        <v>204</v>
      </c>
      <c r="H140" s="24"/>
    </row>
    <row r="141" spans="1:8" s="12" customFormat="1" ht="16.899999999999999" customHeight="1">
      <c r="A141" s="11">
        <v>140</v>
      </c>
      <c r="B141" s="14">
        <v>10136031366</v>
      </c>
      <c r="C141" s="15" t="s">
        <v>209</v>
      </c>
      <c r="D141" s="9">
        <v>40174</v>
      </c>
      <c r="E141" s="49" t="s">
        <v>79</v>
      </c>
      <c r="F141" s="18" t="s">
        <v>43</v>
      </c>
      <c r="G141" s="10" t="s">
        <v>204</v>
      </c>
      <c r="H141" s="24"/>
    </row>
    <row r="142" spans="1:8" s="12" customFormat="1" ht="16.899999999999999" customHeight="1">
      <c r="A142" s="11">
        <v>141</v>
      </c>
      <c r="B142" s="14">
        <v>10146882535</v>
      </c>
      <c r="C142" s="15" t="s">
        <v>210</v>
      </c>
      <c r="D142" s="23">
        <v>39975</v>
      </c>
      <c r="E142" s="49" t="s">
        <v>79</v>
      </c>
      <c r="F142" s="18" t="s">
        <v>43</v>
      </c>
      <c r="G142" s="10" t="s">
        <v>204</v>
      </c>
      <c r="H142" s="24"/>
    </row>
    <row r="143" spans="1:8" s="12" customFormat="1" ht="16.899999999999999" customHeight="1">
      <c r="A143" s="11">
        <v>142</v>
      </c>
      <c r="B143" s="14">
        <v>10131541478</v>
      </c>
      <c r="C143" s="15" t="s">
        <v>211</v>
      </c>
      <c r="D143" s="9">
        <v>39898</v>
      </c>
      <c r="E143" s="49" t="s">
        <v>79</v>
      </c>
      <c r="F143" s="18" t="s">
        <v>43</v>
      </c>
      <c r="G143" s="19" t="s">
        <v>212</v>
      </c>
      <c r="H143" s="24"/>
    </row>
    <row r="144" spans="1:8" s="12" customFormat="1" ht="16.899999999999999" customHeight="1">
      <c r="A144" s="11">
        <v>143</v>
      </c>
      <c r="B144" s="14">
        <v>10145147447</v>
      </c>
      <c r="C144" s="15" t="s">
        <v>213</v>
      </c>
      <c r="D144" s="28">
        <v>40033</v>
      </c>
      <c r="E144" s="49" t="s">
        <v>79</v>
      </c>
      <c r="F144" s="18" t="s">
        <v>43</v>
      </c>
      <c r="G144" s="19" t="s">
        <v>207</v>
      </c>
      <c r="H144" s="24"/>
    </row>
    <row r="145" spans="1:8" s="12" customFormat="1" ht="16.899999999999999" customHeight="1">
      <c r="A145" s="11">
        <v>144</v>
      </c>
      <c r="B145" s="14">
        <v>10128533872</v>
      </c>
      <c r="C145" s="15" t="s">
        <v>214</v>
      </c>
      <c r="D145" s="16">
        <v>39544</v>
      </c>
      <c r="E145" s="49" t="s">
        <v>24</v>
      </c>
      <c r="F145" s="18" t="s">
        <v>43</v>
      </c>
      <c r="G145" s="19" t="s">
        <v>212</v>
      </c>
      <c r="H145" s="24"/>
    </row>
    <row r="146" spans="1:8" s="12" customFormat="1" ht="16.899999999999999" customHeight="1">
      <c r="A146" s="11">
        <v>145</v>
      </c>
      <c r="B146" s="14">
        <v>10145018014</v>
      </c>
      <c r="C146" s="15" t="s">
        <v>215</v>
      </c>
      <c r="D146" s="16">
        <v>40092</v>
      </c>
      <c r="E146" s="49" t="s">
        <v>79</v>
      </c>
      <c r="F146" s="18" t="s">
        <v>43</v>
      </c>
      <c r="G146" s="19" t="s">
        <v>216</v>
      </c>
      <c r="H146" s="24"/>
    </row>
    <row r="147" spans="1:8" s="12" customFormat="1" ht="16.899999999999999" customHeight="1">
      <c r="A147" s="11">
        <v>146</v>
      </c>
      <c r="B147" s="14">
        <v>10131110840</v>
      </c>
      <c r="C147" s="15" t="s">
        <v>295</v>
      </c>
      <c r="D147" s="16">
        <v>39499</v>
      </c>
      <c r="E147" s="49" t="s">
        <v>77</v>
      </c>
      <c r="F147" s="18" t="s">
        <v>71</v>
      </c>
      <c r="G147" s="19" t="s">
        <v>301</v>
      </c>
      <c r="H147" s="24"/>
    </row>
    <row r="148" spans="1:8" s="12" customFormat="1" ht="16.899999999999999" customHeight="1">
      <c r="A148" s="11">
        <v>147</v>
      </c>
      <c r="B148" s="14">
        <v>10131638680</v>
      </c>
      <c r="C148" s="15" t="s">
        <v>296</v>
      </c>
      <c r="D148" s="16">
        <v>39755</v>
      </c>
      <c r="E148" s="49" t="s">
        <v>77</v>
      </c>
      <c r="F148" s="18" t="s">
        <v>71</v>
      </c>
      <c r="G148" s="19" t="s">
        <v>301</v>
      </c>
      <c r="H148" s="24"/>
    </row>
    <row r="149" spans="1:8" s="12" customFormat="1" ht="16.899999999999999" customHeight="1">
      <c r="A149" s="11">
        <v>148</v>
      </c>
      <c r="B149" s="14">
        <v>10131111446</v>
      </c>
      <c r="C149" s="15" t="s">
        <v>297</v>
      </c>
      <c r="D149" s="16">
        <v>39674</v>
      </c>
      <c r="E149" s="49" t="s">
        <v>77</v>
      </c>
      <c r="F149" s="18" t="s">
        <v>71</v>
      </c>
      <c r="G149" s="19" t="s">
        <v>301</v>
      </c>
      <c r="H149" s="24"/>
    </row>
    <row r="150" spans="1:8" s="12" customFormat="1" ht="16.899999999999999" customHeight="1">
      <c r="A150" s="11">
        <v>149</v>
      </c>
      <c r="B150" s="14">
        <v>10131105685</v>
      </c>
      <c r="C150" s="15" t="s">
        <v>298</v>
      </c>
      <c r="D150" s="16">
        <v>39553</v>
      </c>
      <c r="E150" s="49" t="s">
        <v>79</v>
      </c>
      <c r="F150" s="18" t="s">
        <v>71</v>
      </c>
      <c r="G150" s="19" t="s">
        <v>301</v>
      </c>
      <c r="H150" s="24"/>
    </row>
    <row r="151" spans="1:8" s="12" customFormat="1" ht="16.899999999999999" customHeight="1">
      <c r="A151" s="11">
        <v>150</v>
      </c>
      <c r="B151" s="14">
        <v>10131106089</v>
      </c>
      <c r="C151" s="15" t="s">
        <v>299</v>
      </c>
      <c r="D151" s="16">
        <v>39903</v>
      </c>
      <c r="E151" s="49" t="s">
        <v>77</v>
      </c>
      <c r="F151" s="18" t="s">
        <v>71</v>
      </c>
      <c r="G151" s="19" t="s">
        <v>301</v>
      </c>
      <c r="H151" s="24"/>
    </row>
    <row r="152" spans="1:8" s="12" customFormat="1" ht="16.899999999999999" customHeight="1">
      <c r="A152" s="11">
        <v>151</v>
      </c>
      <c r="B152" s="14">
        <v>10138926111</v>
      </c>
      <c r="C152" s="15" t="s">
        <v>300</v>
      </c>
      <c r="D152" s="16">
        <v>40154</v>
      </c>
      <c r="E152" s="49" t="s">
        <v>77</v>
      </c>
      <c r="F152" s="18" t="s">
        <v>71</v>
      </c>
      <c r="G152" s="19" t="s">
        <v>301</v>
      </c>
      <c r="H152" s="24"/>
    </row>
    <row r="153" spans="1:8" s="12" customFormat="1" ht="16.899999999999999" customHeight="1">
      <c r="A153" s="11">
        <v>152</v>
      </c>
      <c r="B153" s="11">
        <v>10143841886</v>
      </c>
      <c r="C153" s="15" t="s">
        <v>217</v>
      </c>
      <c r="D153" s="16">
        <v>39548</v>
      </c>
      <c r="E153" s="49" t="s">
        <v>24</v>
      </c>
      <c r="F153" s="18" t="s">
        <v>59</v>
      </c>
      <c r="G153" s="19" t="s">
        <v>218</v>
      </c>
      <c r="H153" s="24"/>
    </row>
    <row r="154" spans="1:8" s="12" customFormat="1" ht="16.899999999999999" customHeight="1">
      <c r="A154" s="11">
        <v>153</v>
      </c>
      <c r="B154" s="14">
        <v>10144140364</v>
      </c>
      <c r="C154" s="15" t="s">
        <v>219</v>
      </c>
      <c r="D154" s="16">
        <v>39693</v>
      </c>
      <c r="E154" s="49" t="s">
        <v>24</v>
      </c>
      <c r="F154" s="18" t="s">
        <v>59</v>
      </c>
      <c r="G154" s="19" t="s">
        <v>218</v>
      </c>
      <c r="H154" s="24"/>
    </row>
    <row r="155" spans="1:8" s="12" customFormat="1" ht="16.899999999999999" customHeight="1">
      <c r="A155" s="11">
        <v>154</v>
      </c>
      <c r="B155" s="11">
        <v>10141787106</v>
      </c>
      <c r="C155" s="15" t="s">
        <v>220</v>
      </c>
      <c r="D155" s="16">
        <v>39739</v>
      </c>
      <c r="E155" s="49" t="s">
        <v>77</v>
      </c>
      <c r="F155" s="18" t="s">
        <v>59</v>
      </c>
      <c r="G155" s="19" t="s">
        <v>218</v>
      </c>
      <c r="H155" s="24"/>
    </row>
    <row r="156" spans="1:8" s="12" customFormat="1" ht="16.899999999999999" customHeight="1">
      <c r="A156" s="11">
        <v>155</v>
      </c>
      <c r="B156" s="14">
        <v>10143843001</v>
      </c>
      <c r="C156" s="15" t="s">
        <v>221</v>
      </c>
      <c r="D156" s="16">
        <v>39843</v>
      </c>
      <c r="E156" s="49" t="s">
        <v>77</v>
      </c>
      <c r="F156" s="18" t="s">
        <v>59</v>
      </c>
      <c r="G156" s="19" t="s">
        <v>218</v>
      </c>
      <c r="H156" s="24"/>
    </row>
    <row r="157" spans="1:8" s="12" customFormat="1" ht="16.899999999999999" customHeight="1">
      <c r="A157" s="11">
        <v>156</v>
      </c>
      <c r="B157" s="14">
        <v>10143804201</v>
      </c>
      <c r="C157" s="15" t="s">
        <v>222</v>
      </c>
      <c r="D157" s="16">
        <v>39832</v>
      </c>
      <c r="E157" s="49" t="s">
        <v>77</v>
      </c>
      <c r="F157" s="18" t="s">
        <v>59</v>
      </c>
      <c r="G157" s="19" t="s">
        <v>218</v>
      </c>
      <c r="H157" s="24"/>
    </row>
    <row r="158" spans="1:8" s="12" customFormat="1" ht="16.899999999999999" customHeight="1">
      <c r="A158" s="11">
        <v>157</v>
      </c>
      <c r="B158" s="14">
        <v>10143841381</v>
      </c>
      <c r="C158" s="15" t="s">
        <v>223</v>
      </c>
      <c r="D158" s="16">
        <v>40017</v>
      </c>
      <c r="E158" s="49" t="s">
        <v>79</v>
      </c>
      <c r="F158" s="18" t="s">
        <v>59</v>
      </c>
      <c r="G158" s="19" t="s">
        <v>218</v>
      </c>
      <c r="H158" s="24"/>
    </row>
    <row r="159" spans="1:8" s="12" customFormat="1" ht="16.899999999999999" customHeight="1">
      <c r="A159" s="11">
        <v>158</v>
      </c>
      <c r="B159" s="14">
        <v>10143843304</v>
      </c>
      <c r="C159" s="15" t="s">
        <v>224</v>
      </c>
      <c r="D159" s="16">
        <v>39940</v>
      </c>
      <c r="E159" s="49" t="s">
        <v>77</v>
      </c>
      <c r="F159" s="18" t="s">
        <v>59</v>
      </c>
      <c r="G159" s="19" t="s">
        <v>218</v>
      </c>
      <c r="H159" s="24"/>
    </row>
    <row r="160" spans="1:8" s="12" customFormat="1" ht="16.899999999999999" customHeight="1">
      <c r="A160" s="11">
        <v>159</v>
      </c>
      <c r="B160" s="14">
        <v>10143842391</v>
      </c>
      <c r="C160" s="15" t="s">
        <v>225</v>
      </c>
      <c r="D160" s="16">
        <v>40022</v>
      </c>
      <c r="E160" s="49" t="s">
        <v>77</v>
      </c>
      <c r="F160" s="18" t="s">
        <v>59</v>
      </c>
      <c r="G160" s="19" t="s">
        <v>218</v>
      </c>
      <c r="H160" s="24"/>
    </row>
    <row r="161" spans="1:8" s="12" customFormat="1" ht="16.899999999999999" customHeight="1">
      <c r="A161" s="11">
        <v>160</v>
      </c>
      <c r="B161" s="50">
        <v>10144098736</v>
      </c>
      <c r="C161" s="46" t="s">
        <v>226</v>
      </c>
      <c r="D161" s="51">
        <v>40450</v>
      </c>
      <c r="E161" s="48" t="s">
        <v>77</v>
      </c>
      <c r="F161" s="44" t="s">
        <v>59</v>
      </c>
      <c r="G161" s="45" t="s">
        <v>218</v>
      </c>
      <c r="H161" s="24"/>
    </row>
    <row r="162" spans="1:8" s="12" customFormat="1" ht="16.899999999999999" customHeight="1">
      <c r="A162" s="11">
        <v>161</v>
      </c>
      <c r="B162" s="11">
        <v>10140927139</v>
      </c>
      <c r="C162" s="22" t="s">
        <v>227</v>
      </c>
      <c r="D162" s="23">
        <v>39475</v>
      </c>
      <c r="E162" s="11" t="s">
        <v>77</v>
      </c>
      <c r="F162" s="22" t="s">
        <v>49</v>
      </c>
      <c r="G162" s="19" t="s">
        <v>228</v>
      </c>
      <c r="H162" s="24"/>
    </row>
    <row r="163" spans="1:8" s="12" customFormat="1" ht="16.899999999999999" customHeight="1">
      <c r="A163" s="11">
        <v>162</v>
      </c>
      <c r="B163" s="11">
        <v>10104992780</v>
      </c>
      <c r="C163" s="22" t="s">
        <v>229</v>
      </c>
      <c r="D163" s="23">
        <v>40004</v>
      </c>
      <c r="E163" s="11" t="s">
        <v>77</v>
      </c>
      <c r="F163" s="22" t="s">
        <v>49</v>
      </c>
      <c r="G163" s="19" t="s">
        <v>228</v>
      </c>
      <c r="H163" s="24"/>
    </row>
    <row r="164" spans="1:8" s="12" customFormat="1" ht="16.899999999999999" customHeight="1">
      <c r="A164" s="11">
        <v>163</v>
      </c>
      <c r="B164" s="11">
        <v>10142599579</v>
      </c>
      <c r="C164" s="22" t="s">
        <v>230</v>
      </c>
      <c r="D164" s="23">
        <v>40177</v>
      </c>
      <c r="E164" s="11" t="s">
        <v>79</v>
      </c>
      <c r="F164" s="22" t="s">
        <v>49</v>
      </c>
      <c r="G164" s="19" t="s">
        <v>228</v>
      </c>
      <c r="H164" s="24"/>
    </row>
    <row r="165" spans="1:8" s="12" customFormat="1" ht="16.899999999999999" customHeight="1">
      <c r="A165" s="11">
        <v>164</v>
      </c>
      <c r="B165" s="41">
        <v>10150695039</v>
      </c>
      <c r="C165" s="42" t="s">
        <v>231</v>
      </c>
      <c r="D165" s="43">
        <v>40296</v>
      </c>
      <c r="E165" s="41" t="s">
        <v>79</v>
      </c>
      <c r="F165" s="42" t="s">
        <v>49</v>
      </c>
      <c r="G165" s="45" t="s">
        <v>228</v>
      </c>
      <c r="H165" s="24"/>
    </row>
    <row r="166" spans="1:8" s="12" customFormat="1" ht="16.899999999999999" customHeight="1">
      <c r="A166" s="11">
        <v>165</v>
      </c>
      <c r="B166" s="11">
        <v>10142893512</v>
      </c>
      <c r="C166" s="22" t="s">
        <v>232</v>
      </c>
      <c r="D166" s="23">
        <v>39754</v>
      </c>
      <c r="E166" s="11" t="s">
        <v>77</v>
      </c>
      <c r="F166" s="22" t="s">
        <v>49</v>
      </c>
      <c r="G166" s="19" t="s">
        <v>228</v>
      </c>
      <c r="H166" s="24"/>
    </row>
    <row r="167" spans="1:8" s="12" customFormat="1" ht="16.899999999999999" customHeight="1">
      <c r="A167" s="11">
        <v>166</v>
      </c>
      <c r="B167" s="11">
        <v>10125793624</v>
      </c>
      <c r="C167" s="22" t="s">
        <v>233</v>
      </c>
      <c r="D167" s="23">
        <v>39792</v>
      </c>
      <c r="E167" s="11" t="s">
        <v>79</v>
      </c>
      <c r="F167" s="22" t="s">
        <v>49</v>
      </c>
      <c r="G167" s="19" t="s">
        <v>234</v>
      </c>
      <c r="H167" s="24"/>
    </row>
    <row r="168" spans="1:8" s="12" customFormat="1" ht="16.899999999999999" customHeight="1">
      <c r="A168" s="11">
        <v>167</v>
      </c>
      <c r="B168" s="41">
        <v>10148052494</v>
      </c>
      <c r="C168" s="42" t="s">
        <v>235</v>
      </c>
      <c r="D168" s="43">
        <v>40290</v>
      </c>
      <c r="E168" s="41" t="s">
        <v>79</v>
      </c>
      <c r="F168" s="42" t="s">
        <v>49</v>
      </c>
      <c r="G168" s="45" t="s">
        <v>236</v>
      </c>
      <c r="H168" s="24"/>
    </row>
    <row r="169" spans="1:8" s="12" customFormat="1" ht="16.899999999999999" customHeight="1">
      <c r="A169" s="11">
        <v>168</v>
      </c>
      <c r="B169" s="11">
        <v>10150431523</v>
      </c>
      <c r="C169" s="22" t="s">
        <v>237</v>
      </c>
      <c r="D169" s="23">
        <v>39669</v>
      </c>
      <c r="E169" s="11" t="s">
        <v>79</v>
      </c>
      <c r="F169" s="22" t="s">
        <v>49</v>
      </c>
      <c r="G169" s="19" t="s">
        <v>234</v>
      </c>
      <c r="H169" s="24"/>
    </row>
    <row r="170" spans="1:8" s="12" customFormat="1" ht="16.899999999999999" customHeight="1">
      <c r="A170" s="11">
        <v>169</v>
      </c>
      <c r="B170" s="11">
        <v>10141439926</v>
      </c>
      <c r="C170" s="22" t="s">
        <v>238</v>
      </c>
      <c r="D170" s="23">
        <v>39795</v>
      </c>
      <c r="E170" s="11" t="s">
        <v>79</v>
      </c>
      <c r="F170" s="22" t="s">
        <v>65</v>
      </c>
      <c r="G170" s="19" t="s">
        <v>66</v>
      </c>
      <c r="H170" s="24"/>
    </row>
    <row r="171" spans="1:8" s="12" customFormat="1" ht="16.899999999999999" customHeight="1">
      <c r="A171" s="11">
        <v>170</v>
      </c>
      <c r="B171" s="11">
        <v>10127677242</v>
      </c>
      <c r="C171" s="22" t="s">
        <v>239</v>
      </c>
      <c r="D171" s="23">
        <v>39474</v>
      </c>
      <c r="E171" s="11" t="s">
        <v>79</v>
      </c>
      <c r="F171" s="22" t="s">
        <v>65</v>
      </c>
      <c r="G171" s="19" t="s">
        <v>66</v>
      </c>
      <c r="H171" s="24"/>
    </row>
    <row r="172" spans="1:8" s="12" customFormat="1" ht="16.899999999999999" customHeight="1">
      <c r="A172" s="11">
        <v>171</v>
      </c>
      <c r="B172" s="11">
        <v>10131029095</v>
      </c>
      <c r="C172" s="22" t="s">
        <v>240</v>
      </c>
      <c r="D172" s="23">
        <v>40052</v>
      </c>
      <c r="E172" s="11" t="s">
        <v>79</v>
      </c>
      <c r="F172" s="22" t="s">
        <v>65</v>
      </c>
      <c r="G172" s="19" t="s">
        <v>66</v>
      </c>
      <c r="H172" s="24"/>
    </row>
    <row r="173" spans="1:8" s="12" customFormat="1" ht="16.899999999999999" customHeight="1">
      <c r="A173" s="11">
        <v>172</v>
      </c>
      <c r="B173" s="14">
        <v>10129594004</v>
      </c>
      <c r="C173" s="22" t="s">
        <v>252</v>
      </c>
      <c r="D173" s="23">
        <v>39502</v>
      </c>
      <c r="E173" s="20" t="s">
        <v>77</v>
      </c>
      <c r="F173" s="21" t="s">
        <v>65</v>
      </c>
      <c r="G173" s="22" t="s">
        <v>255</v>
      </c>
      <c r="H173" s="24"/>
    </row>
    <row r="174" spans="1:8" s="12" customFormat="1" ht="16.899999999999999" customHeight="1">
      <c r="A174" s="11">
        <v>173</v>
      </c>
      <c r="B174" s="14">
        <v>10129964523</v>
      </c>
      <c r="C174" s="22" t="s">
        <v>253</v>
      </c>
      <c r="D174" s="23">
        <v>39610</v>
      </c>
      <c r="E174" s="20" t="s">
        <v>77</v>
      </c>
      <c r="F174" s="21" t="s">
        <v>65</v>
      </c>
      <c r="G174" s="22" t="s">
        <v>255</v>
      </c>
      <c r="H174" s="24"/>
    </row>
    <row r="175" spans="1:8" s="12" customFormat="1" ht="16.899999999999999" customHeight="1">
      <c r="A175" s="11">
        <v>174</v>
      </c>
      <c r="B175" s="11">
        <v>10141013934</v>
      </c>
      <c r="C175" s="22" t="s">
        <v>254</v>
      </c>
      <c r="D175" s="23">
        <v>40016</v>
      </c>
      <c r="E175" s="20" t="s">
        <v>79</v>
      </c>
      <c r="F175" s="21" t="s">
        <v>65</v>
      </c>
      <c r="G175" s="19" t="s">
        <v>256</v>
      </c>
      <c r="H175" s="24"/>
    </row>
    <row r="176" spans="1:8" s="12" customFormat="1" ht="16.899999999999999" customHeight="1">
      <c r="A176" s="11">
        <v>175</v>
      </c>
      <c r="B176" s="11">
        <v>10148387045</v>
      </c>
      <c r="C176" s="22" t="s">
        <v>241</v>
      </c>
      <c r="D176" s="23">
        <v>40090</v>
      </c>
      <c r="E176" s="11" t="s">
        <v>79</v>
      </c>
      <c r="F176" s="22" t="s">
        <v>45</v>
      </c>
      <c r="G176" s="19" t="s">
        <v>242</v>
      </c>
      <c r="H176" s="24"/>
    </row>
    <row r="177" spans="1:8" s="12" customFormat="1" ht="16.899999999999999" customHeight="1">
      <c r="A177" s="11">
        <v>176</v>
      </c>
      <c r="B177" s="11">
        <v>10148675924</v>
      </c>
      <c r="C177" s="22" t="s">
        <v>243</v>
      </c>
      <c r="D177" s="23">
        <v>40116</v>
      </c>
      <c r="E177" s="11" t="s">
        <v>79</v>
      </c>
      <c r="F177" s="22" t="s">
        <v>45</v>
      </c>
      <c r="G177" s="19" t="s">
        <v>242</v>
      </c>
      <c r="H177" s="24"/>
    </row>
    <row r="178" spans="1:8" s="12" customFormat="1" ht="16.899999999999999" customHeight="1">
      <c r="A178" s="11">
        <v>177</v>
      </c>
      <c r="B178" s="11">
        <v>10145448955</v>
      </c>
      <c r="C178" s="22" t="s">
        <v>244</v>
      </c>
      <c r="D178" s="23">
        <v>40016</v>
      </c>
      <c r="E178" s="11" t="s">
        <v>79</v>
      </c>
      <c r="F178" s="22" t="s">
        <v>45</v>
      </c>
      <c r="G178" s="19" t="s">
        <v>242</v>
      </c>
      <c r="H178" s="24"/>
    </row>
    <row r="179" spans="1:8" s="12" customFormat="1" ht="16.899999999999999" customHeight="1">
      <c r="A179" s="11">
        <v>178</v>
      </c>
      <c r="B179" s="11">
        <v>10114521719</v>
      </c>
      <c r="C179" s="22" t="s">
        <v>245</v>
      </c>
      <c r="D179" s="23">
        <v>39779</v>
      </c>
      <c r="E179" s="11" t="s">
        <v>24</v>
      </c>
      <c r="F179" s="22" t="s">
        <v>45</v>
      </c>
      <c r="G179" s="19" t="s">
        <v>242</v>
      </c>
      <c r="H179" s="24"/>
    </row>
    <row r="180" spans="1:8" s="12" customFormat="1" ht="16.899999999999999" customHeight="1">
      <c r="A180" s="11">
        <v>179</v>
      </c>
      <c r="B180" s="11">
        <v>10141359700</v>
      </c>
      <c r="C180" s="22" t="s">
        <v>246</v>
      </c>
      <c r="D180" s="23">
        <v>39463</v>
      </c>
      <c r="E180" s="11" t="s">
        <v>79</v>
      </c>
      <c r="F180" s="22" t="s">
        <v>45</v>
      </c>
      <c r="G180" s="19" t="s">
        <v>242</v>
      </c>
      <c r="H180" s="24"/>
    </row>
    <row r="181" spans="1:8" s="12" customFormat="1" ht="16.899999999999999" customHeight="1">
      <c r="A181" s="11">
        <v>180</v>
      </c>
      <c r="B181" s="11">
        <v>10152043339</v>
      </c>
      <c r="C181" s="22" t="s">
        <v>315</v>
      </c>
      <c r="D181" s="23">
        <v>40165</v>
      </c>
      <c r="E181" s="11" t="s">
        <v>79</v>
      </c>
      <c r="F181" s="22" t="s">
        <v>45</v>
      </c>
      <c r="G181" s="19" t="s">
        <v>242</v>
      </c>
      <c r="H181" s="24"/>
    </row>
    <row r="182" spans="1:8" s="12" customFormat="1" ht="16.899999999999999" customHeight="1">
      <c r="A182" s="11">
        <v>181</v>
      </c>
      <c r="B182" s="11">
        <v>10133002643</v>
      </c>
      <c r="C182" s="22" t="s">
        <v>292</v>
      </c>
      <c r="D182" s="23">
        <v>39549</v>
      </c>
      <c r="E182" s="11" t="s">
        <v>79</v>
      </c>
      <c r="F182" s="22" t="s">
        <v>290</v>
      </c>
      <c r="G182" s="19" t="s">
        <v>291</v>
      </c>
      <c r="H182" s="24"/>
    </row>
    <row r="183" spans="1:8" s="12" customFormat="1" ht="16.899999999999999" customHeight="1">
      <c r="A183" s="11">
        <v>182</v>
      </c>
      <c r="B183" s="11">
        <v>10139699481</v>
      </c>
      <c r="C183" s="22" t="s">
        <v>293</v>
      </c>
      <c r="D183" s="23">
        <v>39794</v>
      </c>
      <c r="E183" s="11" t="s">
        <v>79</v>
      </c>
      <c r="F183" s="22" t="s">
        <v>290</v>
      </c>
      <c r="G183" s="19" t="s">
        <v>291</v>
      </c>
      <c r="H183" s="24"/>
    </row>
    <row r="184" spans="1:8" s="12" customFormat="1" ht="16.899999999999999" customHeight="1">
      <c r="A184" s="11">
        <v>183</v>
      </c>
      <c r="B184" s="11">
        <v>10132897357</v>
      </c>
      <c r="C184" s="22" t="s">
        <v>294</v>
      </c>
      <c r="D184" s="23">
        <v>39538</v>
      </c>
      <c r="E184" s="11" t="s">
        <v>79</v>
      </c>
      <c r="F184" s="22" t="s">
        <v>290</v>
      </c>
      <c r="G184" s="19" t="s">
        <v>291</v>
      </c>
      <c r="H184" s="24"/>
    </row>
    <row r="185" spans="1:8" s="12" customFormat="1" ht="16.899999999999999" customHeight="1">
      <c r="A185" s="11">
        <v>184</v>
      </c>
      <c r="B185" s="11">
        <v>10138219021</v>
      </c>
      <c r="C185" s="22" t="s">
        <v>257</v>
      </c>
      <c r="D185" s="23">
        <v>39863</v>
      </c>
      <c r="E185" s="20" t="s">
        <v>77</v>
      </c>
      <c r="F185" s="22" t="s">
        <v>261</v>
      </c>
      <c r="G185" s="19" t="s">
        <v>262</v>
      </c>
      <c r="H185" s="24"/>
    </row>
    <row r="186" spans="1:8" s="12" customFormat="1" ht="16.899999999999999" customHeight="1">
      <c r="A186" s="11">
        <v>185</v>
      </c>
      <c r="B186" s="11">
        <v>10140570461</v>
      </c>
      <c r="C186" s="22" t="s">
        <v>258</v>
      </c>
      <c r="D186" s="23">
        <v>40077</v>
      </c>
      <c r="E186" s="20" t="s">
        <v>79</v>
      </c>
      <c r="F186" s="22" t="s">
        <v>261</v>
      </c>
      <c r="G186" s="19" t="s">
        <v>262</v>
      </c>
      <c r="H186" s="24"/>
    </row>
    <row r="187" spans="1:8" s="12" customFormat="1" ht="16.899999999999999" customHeight="1">
      <c r="A187" s="11">
        <v>186</v>
      </c>
      <c r="B187" s="11">
        <v>10129852163</v>
      </c>
      <c r="C187" s="22" t="s">
        <v>259</v>
      </c>
      <c r="D187" s="23">
        <v>39448</v>
      </c>
      <c r="E187" s="20" t="s">
        <v>77</v>
      </c>
      <c r="F187" s="22" t="s">
        <v>261</v>
      </c>
      <c r="G187" s="19" t="s">
        <v>262</v>
      </c>
      <c r="H187" s="24"/>
    </row>
    <row r="188" spans="1:8" s="12" customFormat="1" ht="16.899999999999999" customHeight="1">
      <c r="A188" s="11">
        <v>187</v>
      </c>
      <c r="B188" s="11">
        <v>10139302892</v>
      </c>
      <c r="C188" s="22" t="s">
        <v>260</v>
      </c>
      <c r="D188" s="23">
        <v>39750</v>
      </c>
      <c r="E188" s="20" t="s">
        <v>77</v>
      </c>
      <c r="F188" s="22" t="s">
        <v>261</v>
      </c>
      <c r="G188" s="19" t="s">
        <v>262</v>
      </c>
      <c r="H188" s="24"/>
    </row>
    <row r="189" spans="1:8" s="12" customFormat="1" ht="16.899999999999999" customHeight="1">
      <c r="A189" s="11">
        <v>188</v>
      </c>
      <c r="B189" s="11">
        <v>10150760616</v>
      </c>
      <c r="C189" s="22" t="s">
        <v>265</v>
      </c>
      <c r="D189" s="23">
        <v>39974</v>
      </c>
      <c r="E189" s="20" t="s">
        <v>79</v>
      </c>
      <c r="F189" s="22" t="s">
        <v>263</v>
      </c>
      <c r="G189" s="19" t="s">
        <v>264</v>
      </c>
      <c r="H189" s="24"/>
    </row>
    <row r="190" spans="1:8" s="12" customFormat="1" ht="16.899999999999999" customHeight="1">
      <c r="A190" s="11">
        <v>189</v>
      </c>
      <c r="B190" s="11">
        <v>10142604835</v>
      </c>
      <c r="C190" s="22" t="s">
        <v>266</v>
      </c>
      <c r="D190" s="23">
        <v>39988</v>
      </c>
      <c r="E190" s="20" t="s">
        <v>79</v>
      </c>
      <c r="F190" s="22" t="s">
        <v>263</v>
      </c>
      <c r="G190" s="19" t="s">
        <v>269</v>
      </c>
      <c r="H190" s="24"/>
    </row>
    <row r="191" spans="1:8" s="12" customFormat="1" ht="16.899999999999999" customHeight="1">
      <c r="A191" s="11">
        <v>190</v>
      </c>
      <c r="B191" s="11">
        <v>10141993331</v>
      </c>
      <c r="C191" s="22" t="s">
        <v>267</v>
      </c>
      <c r="D191" s="23">
        <v>39651</v>
      </c>
      <c r="E191" s="20" t="s">
        <v>24</v>
      </c>
      <c r="F191" s="22" t="s">
        <v>263</v>
      </c>
      <c r="G191" s="19" t="s">
        <v>269</v>
      </c>
      <c r="H191" s="24"/>
    </row>
    <row r="192" spans="1:8" s="12" customFormat="1" ht="16.899999999999999" customHeight="1">
      <c r="A192" s="11">
        <v>191</v>
      </c>
      <c r="B192" s="11">
        <v>10144262525</v>
      </c>
      <c r="C192" s="22" t="s">
        <v>268</v>
      </c>
      <c r="D192" s="23">
        <v>40097</v>
      </c>
      <c r="E192" s="20" t="s">
        <v>79</v>
      </c>
      <c r="F192" s="22" t="s">
        <v>263</v>
      </c>
      <c r="G192" s="19" t="s">
        <v>264</v>
      </c>
      <c r="H192" s="24"/>
    </row>
    <row r="193" spans="1:8" s="12" customFormat="1" ht="16.899999999999999" customHeight="1">
      <c r="A193" s="11">
        <v>192</v>
      </c>
      <c r="B193" s="11">
        <v>10140726570</v>
      </c>
      <c r="C193" s="22" t="s">
        <v>319</v>
      </c>
      <c r="D193" s="23">
        <v>39463</v>
      </c>
      <c r="E193" s="20" t="s">
        <v>79</v>
      </c>
      <c r="F193" s="21" t="s">
        <v>321</v>
      </c>
      <c r="G193" s="19" t="s">
        <v>322</v>
      </c>
      <c r="H193" s="24"/>
    </row>
    <row r="194" spans="1:8" s="12" customFormat="1" ht="16.899999999999999" customHeight="1">
      <c r="A194" s="11">
        <v>193</v>
      </c>
      <c r="B194" s="11">
        <v>10142217744</v>
      </c>
      <c r="C194" s="22" t="s">
        <v>320</v>
      </c>
      <c r="D194" s="23">
        <v>39877</v>
      </c>
      <c r="E194" s="20" t="s">
        <v>79</v>
      </c>
      <c r="F194" s="21" t="s">
        <v>321</v>
      </c>
      <c r="G194" s="19" t="s">
        <v>322</v>
      </c>
      <c r="H194" s="24"/>
    </row>
    <row r="195" spans="1:8" s="12" customFormat="1" ht="16.899999999999999" customHeight="1">
      <c r="A195" s="11">
        <v>194</v>
      </c>
      <c r="B195" s="11" t="s">
        <v>334</v>
      </c>
      <c r="C195" s="22" t="s">
        <v>324</v>
      </c>
      <c r="D195" s="23">
        <v>39528</v>
      </c>
      <c r="E195" s="20" t="s">
        <v>24</v>
      </c>
      <c r="F195" s="21" t="s">
        <v>338</v>
      </c>
      <c r="G195" s="22" t="s">
        <v>323</v>
      </c>
      <c r="H195" s="24"/>
    </row>
    <row r="196" spans="1:8" s="12" customFormat="1" ht="16.899999999999999" customHeight="1">
      <c r="A196" s="11">
        <v>195</v>
      </c>
      <c r="B196" s="11" t="s">
        <v>332</v>
      </c>
      <c r="C196" s="22" t="s">
        <v>325</v>
      </c>
      <c r="D196" s="23">
        <v>39504</v>
      </c>
      <c r="E196" s="20" t="s">
        <v>24</v>
      </c>
      <c r="F196" s="21" t="s">
        <v>338</v>
      </c>
      <c r="G196" s="22" t="s">
        <v>323</v>
      </c>
      <c r="H196" s="24"/>
    </row>
    <row r="197" spans="1:8" s="12" customFormat="1" ht="16.899999999999999" customHeight="1">
      <c r="A197" s="11">
        <v>196</v>
      </c>
      <c r="B197" s="11" t="s">
        <v>336</v>
      </c>
      <c r="C197" s="22" t="s">
        <v>326</v>
      </c>
      <c r="D197" s="23">
        <v>39492</v>
      </c>
      <c r="E197" s="20" t="s">
        <v>24</v>
      </c>
      <c r="F197" s="21" t="s">
        <v>338</v>
      </c>
      <c r="G197" s="22" t="s">
        <v>323</v>
      </c>
      <c r="H197" s="24"/>
    </row>
    <row r="198" spans="1:8" s="12" customFormat="1" ht="16.899999999999999" customHeight="1">
      <c r="A198" s="11">
        <v>197</v>
      </c>
      <c r="B198" s="11" t="s">
        <v>335</v>
      </c>
      <c r="C198" s="22" t="s">
        <v>327</v>
      </c>
      <c r="D198" s="23">
        <v>40086</v>
      </c>
      <c r="E198" s="20" t="s">
        <v>24</v>
      </c>
      <c r="F198" s="21" t="s">
        <v>338</v>
      </c>
      <c r="G198" s="22" t="s">
        <v>323</v>
      </c>
      <c r="H198" s="24"/>
    </row>
    <row r="199" spans="1:8" s="12" customFormat="1" ht="16.899999999999999" customHeight="1">
      <c r="A199" s="11">
        <v>198</v>
      </c>
      <c r="B199" s="11" t="s">
        <v>333</v>
      </c>
      <c r="C199" s="22" t="s">
        <v>328</v>
      </c>
      <c r="D199" s="23">
        <v>40032</v>
      </c>
      <c r="E199" s="20" t="s">
        <v>24</v>
      </c>
      <c r="F199" s="21" t="s">
        <v>338</v>
      </c>
      <c r="G199" s="22" t="s">
        <v>323</v>
      </c>
      <c r="H199" s="24"/>
    </row>
    <row r="200" spans="1:8" s="12" customFormat="1" ht="16.899999999999999" customHeight="1">
      <c r="A200" s="11">
        <v>199</v>
      </c>
      <c r="B200" s="11" t="s">
        <v>337</v>
      </c>
      <c r="C200" s="22" t="s">
        <v>329</v>
      </c>
      <c r="D200" s="23">
        <v>40115</v>
      </c>
      <c r="E200" s="20" t="s">
        <v>24</v>
      </c>
      <c r="F200" s="21" t="s">
        <v>338</v>
      </c>
      <c r="G200" s="22" t="s">
        <v>323</v>
      </c>
      <c r="H200" s="24"/>
    </row>
    <row r="201" spans="1:8" s="12" customFormat="1" ht="16.899999999999999" customHeight="1">
      <c r="A201" s="11">
        <v>200</v>
      </c>
      <c r="B201" s="11" t="s">
        <v>331</v>
      </c>
      <c r="C201" s="22" t="s">
        <v>330</v>
      </c>
      <c r="D201" s="23">
        <v>39980</v>
      </c>
      <c r="E201" s="20" t="s">
        <v>24</v>
      </c>
      <c r="F201" s="21" t="s">
        <v>338</v>
      </c>
      <c r="G201" s="22" t="s">
        <v>323</v>
      </c>
      <c r="H201" s="24"/>
    </row>
    <row r="202" spans="1:8" s="12" customFormat="1" ht="16.899999999999999" customHeight="1">
      <c r="A202" s="11">
        <v>201</v>
      </c>
      <c r="B202" s="11"/>
      <c r="C202" s="22"/>
      <c r="D202" s="23"/>
      <c r="E202" s="20"/>
      <c r="F202" s="21"/>
      <c r="G202" s="19"/>
      <c r="H202" s="24"/>
    </row>
    <row r="203" spans="1:8" s="12" customFormat="1" ht="16.899999999999999" customHeight="1">
      <c r="A203" s="11">
        <v>202</v>
      </c>
      <c r="B203" s="11"/>
      <c r="C203" s="22"/>
      <c r="D203" s="23"/>
      <c r="E203" s="20"/>
      <c r="F203" s="21"/>
      <c r="G203" s="19"/>
      <c r="H203" s="24"/>
    </row>
    <row r="204" spans="1:8" s="12" customFormat="1" ht="16.899999999999999" customHeight="1">
      <c r="A204" s="11">
        <v>203</v>
      </c>
      <c r="B204" s="11"/>
      <c r="C204" s="22"/>
      <c r="D204" s="23"/>
      <c r="E204" s="20"/>
      <c r="F204" s="21"/>
      <c r="G204" s="19"/>
      <c r="H204" s="24"/>
    </row>
    <row r="205" spans="1:8" s="21" customFormat="1" ht="16.899999999999999" customHeight="1">
      <c r="A205" s="11">
        <v>204</v>
      </c>
      <c r="B205" s="11"/>
      <c r="D205" s="23"/>
      <c r="E205" s="20"/>
      <c r="G205" s="19"/>
      <c r="H205" s="20"/>
    </row>
    <row r="206" spans="1:8" s="12" customFormat="1" ht="16.899999999999999" customHeight="1">
      <c r="A206" s="11">
        <v>205</v>
      </c>
      <c r="B206" s="11"/>
      <c r="C206" s="15"/>
      <c r="D206" s="16"/>
      <c r="E206" s="17"/>
      <c r="F206" s="18"/>
      <c r="G206" s="19"/>
      <c r="H206" s="24"/>
    </row>
    <row r="207" spans="1:8" s="12" customFormat="1" ht="16.899999999999999" customHeight="1">
      <c r="A207" s="11">
        <v>206</v>
      </c>
      <c r="B207" s="11"/>
      <c r="C207" s="22"/>
      <c r="D207" s="23"/>
      <c r="E207" s="20"/>
      <c r="F207" s="22"/>
      <c r="G207" s="19"/>
      <c r="H207" s="24"/>
    </row>
    <row r="208" spans="1:8" s="12" customFormat="1" ht="16.899999999999999" customHeight="1">
      <c r="A208" s="11">
        <v>207</v>
      </c>
      <c r="B208" s="11"/>
      <c r="C208" s="22"/>
      <c r="D208" s="23"/>
      <c r="E208" s="20"/>
      <c r="F208" s="22"/>
      <c r="G208" s="19"/>
      <c r="H208" s="24"/>
    </row>
    <row r="209" spans="1:8" s="12" customFormat="1" ht="16.899999999999999" customHeight="1">
      <c r="A209" s="11">
        <v>208</v>
      </c>
      <c r="B209" s="11"/>
      <c r="C209" s="22"/>
      <c r="D209" s="23"/>
      <c r="E209" s="20"/>
      <c r="F209" s="22"/>
      <c r="G209" s="19"/>
      <c r="H209" s="24"/>
    </row>
    <row r="210" spans="1:8" s="12" customFormat="1" ht="16.899999999999999" customHeight="1">
      <c r="A210" s="11">
        <v>209</v>
      </c>
      <c r="B210" s="11"/>
      <c r="C210" s="22"/>
      <c r="D210" s="23"/>
      <c r="E210" s="20"/>
      <c r="F210" s="22"/>
      <c r="G210" s="19"/>
      <c r="H210" s="24"/>
    </row>
    <row r="211" spans="1:8" s="12" customFormat="1" ht="16.899999999999999" customHeight="1">
      <c r="A211" s="11">
        <v>210</v>
      </c>
      <c r="B211" s="11"/>
      <c r="C211" s="22"/>
      <c r="D211" s="23"/>
      <c r="E211" s="20"/>
      <c r="F211" s="22"/>
      <c r="G211" s="19"/>
      <c r="H211" s="24"/>
    </row>
    <row r="212" spans="1:8" s="12" customFormat="1" ht="16.899999999999999" customHeight="1">
      <c r="A212" s="11">
        <v>211</v>
      </c>
      <c r="B212" s="11"/>
      <c r="C212" s="22"/>
      <c r="D212" s="23"/>
      <c r="E212" s="20"/>
      <c r="F212" s="22"/>
      <c r="G212" s="19"/>
      <c r="H212" s="24"/>
    </row>
    <row r="213" spans="1:8" s="12" customFormat="1" ht="16.899999999999999" customHeight="1">
      <c r="A213" s="11">
        <v>212</v>
      </c>
      <c r="B213" s="11"/>
      <c r="C213" s="22"/>
      <c r="D213" s="23"/>
      <c r="E213" s="20"/>
      <c r="F213" s="22"/>
      <c r="G213" s="19"/>
      <c r="H213" s="24"/>
    </row>
    <row r="214" spans="1:8" s="21" customFormat="1" ht="16.899999999999999" customHeight="1">
      <c r="A214" s="11">
        <v>213</v>
      </c>
      <c r="B214" s="20"/>
      <c r="D214" s="23"/>
      <c r="E214" s="20"/>
      <c r="F214" s="22"/>
      <c r="H214" s="20"/>
    </row>
    <row r="215" spans="1:8" s="21" customFormat="1" ht="16.899999999999999" customHeight="1">
      <c r="A215" s="11">
        <v>214</v>
      </c>
      <c r="B215" s="11"/>
      <c r="C215" s="22"/>
      <c r="D215" s="23"/>
      <c r="E215" s="20"/>
      <c r="F215" s="22"/>
      <c r="G215" s="19"/>
      <c r="H215" s="20"/>
    </row>
    <row r="216" spans="1:8" s="21" customFormat="1" ht="16.899999999999999" customHeight="1">
      <c r="A216" s="11">
        <v>215</v>
      </c>
      <c r="B216" s="11"/>
      <c r="C216" s="22"/>
      <c r="D216" s="23"/>
      <c r="E216" s="20"/>
      <c r="F216" s="22"/>
      <c r="G216" s="19"/>
      <c r="H216" s="20"/>
    </row>
    <row r="217" spans="1:8" s="21" customFormat="1" ht="16.899999999999999" customHeight="1">
      <c r="A217" s="11">
        <v>216</v>
      </c>
      <c r="B217" s="11"/>
      <c r="C217" s="22"/>
      <c r="D217" s="23"/>
      <c r="E217" s="20"/>
      <c r="F217" s="22"/>
      <c r="G217" s="19"/>
      <c r="H217" s="20"/>
    </row>
    <row r="218" spans="1:8" s="5" customFormat="1" ht="16.899999999999999" customHeight="1">
      <c r="A218" s="11">
        <v>217</v>
      </c>
      <c r="B218" s="6"/>
      <c r="D218" s="32"/>
      <c r="E218" s="6"/>
      <c r="H218" s="6"/>
    </row>
    <row r="219" spans="1:8" s="5" customFormat="1" ht="16.899999999999999" customHeight="1">
      <c r="A219" s="11">
        <v>218</v>
      </c>
      <c r="B219" s="6"/>
      <c r="D219" s="32"/>
      <c r="E219" s="6"/>
      <c r="H219" s="6"/>
    </row>
    <row r="220" spans="1:8" s="5" customFormat="1" ht="16.899999999999999" customHeight="1">
      <c r="A220" s="11">
        <v>219</v>
      </c>
      <c r="B220" s="6"/>
      <c r="D220" s="32"/>
      <c r="E220" s="6"/>
      <c r="H220" s="6"/>
    </row>
    <row r="221" spans="1:8" s="5" customFormat="1" ht="16.899999999999999" customHeight="1">
      <c r="A221" s="11">
        <v>220</v>
      </c>
      <c r="B221" s="6"/>
      <c r="D221" s="32"/>
      <c r="E221" s="6"/>
      <c r="H221" s="6"/>
    </row>
    <row r="222" spans="1:8" s="5" customFormat="1" ht="16.899999999999999" customHeight="1">
      <c r="A222" s="11">
        <v>221</v>
      </c>
      <c r="B222" s="1"/>
      <c r="D222" s="32"/>
      <c r="E222" s="6"/>
      <c r="H222" s="6"/>
    </row>
    <row r="223" spans="1:8" s="5" customFormat="1" ht="16.899999999999999" customHeight="1">
      <c r="A223" s="11">
        <v>222</v>
      </c>
      <c r="B223" s="1"/>
      <c r="D223" s="32"/>
      <c r="E223" s="6"/>
      <c r="H223" s="6"/>
    </row>
    <row r="224" spans="1:8" s="5" customFormat="1" ht="16.899999999999999" customHeight="1">
      <c r="A224" s="11">
        <v>223</v>
      </c>
      <c r="B224" s="1"/>
      <c r="D224" s="32"/>
      <c r="E224" s="6"/>
      <c r="H224" s="6"/>
    </row>
    <row r="225" spans="1:8" s="5" customFormat="1" ht="16.899999999999999" customHeight="1">
      <c r="A225" s="11">
        <v>224</v>
      </c>
      <c r="B225" s="1"/>
      <c r="D225" s="32"/>
      <c r="E225" s="6"/>
      <c r="H225" s="6"/>
    </row>
    <row r="226" spans="1:8" s="5" customFormat="1" ht="16.899999999999999" customHeight="1">
      <c r="A226" s="11">
        <v>225</v>
      </c>
      <c r="B226" s="1"/>
      <c r="D226" s="32"/>
      <c r="E226" s="6"/>
      <c r="G226" s="2"/>
      <c r="H226" s="6"/>
    </row>
    <row r="227" spans="1:8" s="5" customFormat="1" ht="16.899999999999999" customHeight="1">
      <c r="A227" s="11">
        <v>226</v>
      </c>
      <c r="B227" s="1"/>
      <c r="D227" s="32"/>
      <c r="E227" s="6"/>
      <c r="G227" s="2"/>
      <c r="H227" s="6"/>
    </row>
    <row r="228" spans="1:8" s="5" customFormat="1" ht="16.899999999999999" customHeight="1">
      <c r="A228" s="11">
        <v>227</v>
      </c>
      <c r="B228" s="1"/>
      <c r="D228" s="32"/>
      <c r="E228" s="6"/>
      <c r="G228" s="2"/>
      <c r="H228" s="6"/>
    </row>
    <row r="229" spans="1:8" s="5" customFormat="1" ht="16.899999999999999" customHeight="1">
      <c r="A229" s="11">
        <v>228</v>
      </c>
      <c r="B229" s="1"/>
      <c r="D229" s="32"/>
      <c r="E229" s="6"/>
      <c r="H229" s="6"/>
    </row>
    <row r="230" spans="1:8" s="5" customFormat="1" ht="16.899999999999999" customHeight="1">
      <c r="A230" s="11">
        <v>229</v>
      </c>
      <c r="B230" s="1"/>
      <c r="D230" s="32"/>
      <c r="E230" s="6"/>
      <c r="H230" s="6"/>
    </row>
    <row r="231" spans="1:8" s="5" customFormat="1" ht="16.899999999999999" customHeight="1">
      <c r="A231" s="1"/>
      <c r="B231" s="1"/>
      <c r="D231" s="6"/>
      <c r="E231" s="6"/>
      <c r="G231" s="2"/>
      <c r="H231" s="6"/>
    </row>
    <row r="232" spans="1:8" s="5" customFormat="1" ht="16.899999999999999" customHeight="1">
      <c r="A232" s="1"/>
      <c r="H232" s="6"/>
    </row>
    <row r="233" spans="1:8" s="5" customFormat="1" ht="16.899999999999999" customHeight="1">
      <c r="A233" s="1"/>
      <c r="H233" s="6"/>
    </row>
    <row r="234" spans="1:8" s="5" customFormat="1" ht="16.899999999999999" customHeight="1">
      <c r="A234" s="1"/>
      <c r="H234" s="6"/>
    </row>
    <row r="235" spans="1:8" s="5" customFormat="1" ht="16.899999999999999" customHeight="1">
      <c r="A235" s="1"/>
      <c r="B235" s="1"/>
      <c r="D235" s="6"/>
      <c r="E235" s="6"/>
      <c r="G235" s="2"/>
      <c r="H235" s="6"/>
    </row>
    <row r="236" spans="1:8" s="5" customFormat="1" ht="16.899999999999999" customHeight="1">
      <c r="A236" s="1"/>
      <c r="B236" s="1"/>
      <c r="D236" s="6"/>
      <c r="E236" s="6"/>
      <c r="G236" s="2"/>
      <c r="H236" s="6"/>
    </row>
    <row r="237" spans="1:8" s="5" customFormat="1" ht="16.899999999999999" customHeight="1">
      <c r="A237" s="1"/>
      <c r="B237" s="1"/>
      <c r="D237" s="6"/>
      <c r="E237" s="6"/>
      <c r="G237" s="2"/>
      <c r="H237" s="6"/>
    </row>
    <row r="238" spans="1:8" s="5" customFormat="1" ht="16.899999999999999" customHeight="1">
      <c r="A238" s="1"/>
      <c r="B238" s="1"/>
      <c r="D238" s="6"/>
      <c r="E238" s="6"/>
      <c r="G238" s="2"/>
      <c r="H238" s="6"/>
    </row>
    <row r="239" spans="1:8" s="5" customFormat="1" ht="16.899999999999999" customHeight="1">
      <c r="A239" s="1"/>
      <c r="B239" s="1"/>
      <c r="D239" s="6"/>
      <c r="E239" s="6"/>
      <c r="G239" s="2"/>
      <c r="H239" s="6"/>
    </row>
    <row r="240" spans="1:8" s="5" customFormat="1" ht="16.899999999999999" customHeight="1">
      <c r="A240" s="1"/>
      <c r="B240" s="1"/>
      <c r="D240" s="6"/>
      <c r="E240" s="6"/>
      <c r="G240" s="2"/>
      <c r="H240" s="6"/>
    </row>
    <row r="241" spans="1:8" s="5" customFormat="1" ht="16.899999999999999" customHeight="1">
      <c r="A241" s="1"/>
      <c r="B241" s="1"/>
      <c r="D241" s="6"/>
      <c r="E241" s="6"/>
      <c r="G241" s="2"/>
      <c r="H241" s="6"/>
    </row>
    <row r="242" spans="1:8" s="5" customFormat="1" ht="16.899999999999999" customHeight="1">
      <c r="A242" s="1"/>
      <c r="B242" s="1"/>
      <c r="D242" s="6"/>
      <c r="E242" s="6"/>
      <c r="G242" s="2"/>
      <c r="H242" s="6"/>
    </row>
    <row r="243" spans="1:8" s="5" customFormat="1" ht="16.899999999999999" customHeight="1">
      <c r="A243" s="1"/>
      <c r="B243" s="1"/>
      <c r="D243" s="6"/>
      <c r="E243" s="6"/>
      <c r="G243" s="2"/>
      <c r="H243" s="6"/>
    </row>
    <row r="244" spans="1:8" s="5" customFormat="1" ht="16.899999999999999" customHeight="1">
      <c r="A244" s="1"/>
      <c r="B244" s="1"/>
      <c r="D244" s="6"/>
      <c r="E244" s="6"/>
      <c r="G244" s="2"/>
      <c r="H244" s="6"/>
    </row>
    <row r="245" spans="1:8" s="5" customFormat="1" ht="16.899999999999999" customHeight="1">
      <c r="A245" s="1"/>
      <c r="B245" s="1"/>
      <c r="D245" s="6"/>
      <c r="E245" s="6"/>
      <c r="G245" s="2"/>
      <c r="H245" s="6"/>
    </row>
    <row r="246" spans="1:8" s="5" customFormat="1" ht="16.899999999999999" customHeight="1">
      <c r="A246" s="1"/>
      <c r="B246" s="1"/>
      <c r="D246" s="6"/>
      <c r="E246" s="6"/>
      <c r="G246" s="2"/>
      <c r="H246" s="6"/>
    </row>
    <row r="247" spans="1:8" s="5" customFormat="1" ht="16.899999999999999" customHeight="1">
      <c r="A247" s="1"/>
      <c r="B247" s="1"/>
      <c r="D247" s="6"/>
      <c r="E247" s="6"/>
      <c r="G247" s="2"/>
      <c r="H247" s="6"/>
    </row>
    <row r="248" spans="1:8" s="5" customFormat="1" ht="16.899999999999999" customHeight="1">
      <c r="A248" s="1"/>
      <c r="B248" s="1"/>
      <c r="D248" s="6"/>
      <c r="E248" s="6"/>
      <c r="G248" s="2"/>
      <c r="H248" s="6"/>
    </row>
    <row r="249" spans="1:8" s="5" customFormat="1" ht="16.899999999999999" customHeight="1">
      <c r="A249" s="1"/>
      <c r="B249" s="1"/>
      <c r="D249" s="6"/>
      <c r="E249" s="6"/>
      <c r="G249" s="2"/>
      <c r="H249" s="6"/>
    </row>
    <row r="250" spans="1:8" s="5" customFormat="1" ht="16.899999999999999" customHeight="1">
      <c r="A250" s="1"/>
      <c r="B250" s="1"/>
      <c r="D250" s="6"/>
      <c r="E250" s="6"/>
      <c r="G250" s="2"/>
      <c r="H250" s="6"/>
    </row>
    <row r="251" spans="1:8" s="5" customFormat="1" ht="16.899999999999999" customHeight="1">
      <c r="A251" s="1"/>
      <c r="B251" s="1"/>
      <c r="D251" s="6"/>
      <c r="E251" s="6"/>
      <c r="G251" s="2"/>
      <c r="H251" s="6"/>
    </row>
    <row r="252" spans="1:8" s="5" customFormat="1" ht="16.899999999999999" customHeight="1">
      <c r="A252" s="1"/>
      <c r="B252" s="1"/>
      <c r="D252" s="6"/>
      <c r="E252" s="6"/>
      <c r="G252" s="2"/>
      <c r="H252" s="6"/>
    </row>
    <row r="253" spans="1:8" s="5" customFormat="1" ht="16.899999999999999" customHeight="1">
      <c r="A253" s="1"/>
      <c r="B253" s="1"/>
      <c r="D253" s="6"/>
      <c r="E253" s="6"/>
      <c r="G253" s="2"/>
      <c r="H253" s="6"/>
    </row>
    <row r="254" spans="1:8" s="5" customFormat="1" ht="16.899999999999999" customHeight="1">
      <c r="A254" s="1"/>
      <c r="B254" s="1"/>
      <c r="D254" s="6"/>
      <c r="E254" s="6"/>
      <c r="G254" s="2"/>
      <c r="H254" s="6"/>
    </row>
    <row r="255" spans="1:8" s="5" customFormat="1" ht="16.899999999999999" customHeight="1">
      <c r="A255" s="1"/>
      <c r="B255" s="1"/>
      <c r="D255" s="6"/>
      <c r="E255" s="6"/>
      <c r="G255" s="2"/>
      <c r="H255" s="6"/>
    </row>
    <row r="256" spans="1:8" s="5" customFormat="1" ht="16.899999999999999" customHeight="1">
      <c r="A256" s="1"/>
      <c r="B256" s="1"/>
      <c r="D256" s="6"/>
      <c r="E256" s="6"/>
      <c r="G256" s="2"/>
      <c r="H256" s="6"/>
    </row>
    <row r="257" spans="1:8" s="5" customFormat="1" ht="16.899999999999999" customHeight="1">
      <c r="A257" s="1"/>
      <c r="B257" s="1"/>
      <c r="D257" s="6"/>
      <c r="E257" s="6"/>
      <c r="G257" s="2"/>
      <c r="H257" s="6"/>
    </row>
    <row r="258" spans="1:8" s="5" customFormat="1" ht="16.899999999999999" customHeight="1">
      <c r="A258" s="1"/>
      <c r="B258" s="1"/>
      <c r="D258" s="6"/>
      <c r="E258" s="6"/>
      <c r="G258" s="2"/>
      <c r="H258" s="6"/>
    </row>
    <row r="259" spans="1:8" s="5" customFormat="1" ht="16.899999999999999" customHeight="1">
      <c r="A259" s="1"/>
      <c r="B259" s="1"/>
      <c r="D259" s="6"/>
      <c r="E259" s="6"/>
      <c r="G259" s="2"/>
      <c r="H259" s="6"/>
    </row>
    <row r="260" spans="1:8" s="5" customFormat="1" ht="16.899999999999999" customHeight="1">
      <c r="A260" s="1"/>
      <c r="B260" s="1"/>
      <c r="D260" s="6"/>
      <c r="E260" s="6"/>
      <c r="G260" s="2"/>
      <c r="H260" s="6"/>
    </row>
    <row r="261" spans="1:8" s="5" customFormat="1" ht="16.899999999999999" customHeight="1">
      <c r="A261" s="1"/>
      <c r="B261" s="1"/>
      <c r="D261" s="6"/>
      <c r="E261" s="6"/>
      <c r="G261" s="2"/>
      <c r="H261" s="6"/>
    </row>
    <row r="262" spans="1:8" ht="16.899999999999999" customHeight="1">
      <c r="A262" s="1"/>
    </row>
    <row r="263" spans="1:8" ht="16.899999999999999" customHeight="1">
      <c r="A263" s="1"/>
    </row>
    <row r="264" spans="1:8" ht="16.899999999999999" customHeight="1">
      <c r="A264" s="1"/>
    </row>
    <row r="265" spans="1:8" ht="16.899999999999999" customHeight="1">
      <c r="A265" s="1"/>
    </row>
    <row r="266" spans="1:8" ht="16.899999999999999" customHeight="1">
      <c r="A266" s="1"/>
    </row>
    <row r="267" spans="1:8" ht="16.899999999999999" customHeight="1">
      <c r="A267" s="1"/>
    </row>
    <row r="268" spans="1:8" ht="16.899999999999999" customHeight="1">
      <c r="A268" s="1"/>
    </row>
    <row r="269" spans="1:8" ht="16.899999999999999" customHeight="1">
      <c r="A269" s="1"/>
    </row>
    <row r="270" spans="1:8" ht="16.899999999999999" customHeight="1">
      <c r="A270" s="1"/>
    </row>
    <row r="271" spans="1:8" ht="16.899999999999999" customHeight="1">
      <c r="A271" s="1"/>
    </row>
  </sheetData>
  <sortState ref="A2:G201">
    <sortCondition ref="A2:A201"/>
  </sortState>
  <conditionalFormatting sqref="A1:A1048576">
    <cfRule type="duplicateValues" dxfId="58" priority="37"/>
  </conditionalFormatting>
  <conditionalFormatting sqref="B123">
    <cfRule type="duplicateValues" dxfId="57" priority="35"/>
  </conditionalFormatting>
  <conditionalFormatting sqref="B117">
    <cfRule type="duplicateValues" dxfId="56" priority="32"/>
  </conditionalFormatting>
  <conditionalFormatting sqref="B69">
    <cfRule type="duplicateValues" dxfId="55" priority="31"/>
  </conditionalFormatting>
  <conditionalFormatting sqref="B89">
    <cfRule type="duplicateValues" dxfId="54" priority="30"/>
  </conditionalFormatting>
  <conditionalFormatting sqref="B97">
    <cfRule type="duplicateValues" dxfId="53" priority="29"/>
  </conditionalFormatting>
  <conditionalFormatting sqref="B167">
    <cfRule type="duplicateValues" dxfId="52" priority="28"/>
  </conditionalFormatting>
  <conditionalFormatting sqref="B206">
    <cfRule type="duplicateValues" dxfId="51" priority="27"/>
  </conditionalFormatting>
  <conditionalFormatting sqref="B76">
    <cfRule type="duplicateValues" dxfId="50" priority="26"/>
  </conditionalFormatting>
  <conditionalFormatting sqref="B24">
    <cfRule type="duplicateValues" dxfId="49" priority="25"/>
  </conditionalFormatting>
  <conditionalFormatting sqref="B25">
    <cfRule type="duplicateValues" dxfId="48" priority="24"/>
  </conditionalFormatting>
  <conditionalFormatting sqref="B100">
    <cfRule type="duplicateValues" dxfId="47" priority="23"/>
  </conditionalFormatting>
  <conditionalFormatting sqref="B59">
    <cfRule type="duplicateValues" dxfId="46" priority="21"/>
  </conditionalFormatting>
  <conditionalFormatting sqref="B91">
    <cfRule type="duplicateValues" dxfId="45" priority="20"/>
  </conditionalFormatting>
  <conditionalFormatting sqref="B4:B5">
    <cfRule type="duplicateValues" dxfId="44" priority="19"/>
  </conditionalFormatting>
  <conditionalFormatting sqref="B163">
    <cfRule type="duplicateValues" dxfId="43" priority="18"/>
  </conditionalFormatting>
  <conditionalFormatting sqref="B166">
    <cfRule type="duplicateValues" dxfId="42" priority="17"/>
  </conditionalFormatting>
  <conditionalFormatting sqref="B34">
    <cfRule type="duplicateValues" dxfId="41" priority="16"/>
  </conditionalFormatting>
  <conditionalFormatting sqref="B28">
    <cfRule type="duplicateValues" dxfId="40" priority="15"/>
  </conditionalFormatting>
  <conditionalFormatting sqref="B85">
    <cfRule type="duplicateValues" dxfId="39" priority="14"/>
  </conditionalFormatting>
  <conditionalFormatting sqref="B153">
    <cfRule type="duplicateValues" dxfId="38" priority="13"/>
  </conditionalFormatting>
  <conditionalFormatting sqref="B3">
    <cfRule type="duplicateValues" dxfId="37" priority="12"/>
  </conditionalFormatting>
  <conditionalFormatting sqref="B162">
    <cfRule type="duplicateValues" dxfId="36" priority="11"/>
  </conditionalFormatting>
  <conditionalFormatting sqref="B90">
    <cfRule type="duplicateValues" dxfId="35" priority="10"/>
  </conditionalFormatting>
  <conditionalFormatting sqref="B111">
    <cfRule type="duplicateValues" dxfId="34" priority="9"/>
  </conditionalFormatting>
  <conditionalFormatting sqref="B112">
    <cfRule type="duplicateValues" dxfId="33" priority="8"/>
  </conditionalFormatting>
  <conditionalFormatting sqref="B137">
    <cfRule type="duplicateValues" dxfId="32" priority="6"/>
  </conditionalFormatting>
  <conditionalFormatting sqref="B155">
    <cfRule type="duplicateValues" dxfId="31" priority="5"/>
  </conditionalFormatting>
  <conditionalFormatting sqref="B96">
    <cfRule type="duplicateValues" dxfId="30" priority="4"/>
  </conditionalFormatting>
  <conditionalFormatting sqref="B81">
    <cfRule type="duplicateValues" dxfId="29" priority="3"/>
  </conditionalFormatting>
  <conditionalFormatting sqref="B84">
    <cfRule type="duplicateValues" dxfId="28" priority="2"/>
  </conditionalFormatting>
  <conditionalFormatting sqref="B235:B1048576 B207:B213 B124 B118:B122 B70:B74 B90 B98:B99 B79:B88 B26:B58 B104:B116 B60:B68 B92:B96 B1:B2 B164:B165 B126 B128:B162 B14:B23 B222:B231 B215:B217 B6:B12 B168:B205">
    <cfRule type="duplicateValues" dxfId="27" priority="69"/>
  </conditionalFormatting>
  <conditionalFormatting sqref="B7">
    <cfRule type="duplicateValues" dxfId="26" priority="167"/>
  </conditionalFormatting>
  <conditionalFormatting sqref="B8:B27 B35 B29:B33 B86:B89 B154 B4:B6 B113:B136 B97:B110 B138:B152 B156:B161 B82:B83 B53 B55:B80 B2 B91:B94 B163:B172 B176:B184">
    <cfRule type="duplicateValues" dxfId="25" priority="22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42"/>
  <sheetViews>
    <sheetView tabSelected="1" view="pageBreakPreview" topLeftCell="A221" zoomScale="90" zoomScaleSheetLayoutView="90" workbookViewId="0">
      <selection activeCell="O235" sqref="O235"/>
    </sheetView>
  </sheetViews>
  <sheetFormatPr defaultColWidth="9.140625" defaultRowHeight="12.75"/>
  <cols>
    <col min="1" max="2" width="6.140625" style="68" customWidth="1"/>
    <col min="3" max="3" width="7" style="72" customWidth="1"/>
    <col min="4" max="4" width="14.85546875" style="72" customWidth="1"/>
    <col min="5" max="5" width="25.28515625" style="68" customWidth="1"/>
    <col min="6" max="6" width="11.7109375" style="68" customWidth="1"/>
    <col min="7" max="7" width="7.7109375" style="68" customWidth="1"/>
    <col min="8" max="8" width="27.42578125" style="68" customWidth="1"/>
    <col min="9" max="10" width="11.42578125" style="68" customWidth="1"/>
    <col min="11" max="11" width="11.7109375" style="70" customWidth="1"/>
    <col min="12" max="12" width="13.28515625" style="68" customWidth="1"/>
    <col min="13" max="13" width="18.7109375" style="68" customWidth="1"/>
    <col min="14" max="16384" width="9.140625" style="68"/>
  </cols>
  <sheetData>
    <row r="1" spans="1:18" s="64" customFormat="1" ht="17.25" customHeight="1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</row>
    <row r="2" spans="1:18" s="64" customFormat="1" ht="17.25" customHeight="1">
      <c r="A2" s="100" t="s">
        <v>302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1:18" s="64" customFormat="1" ht="17.25" customHeight="1">
      <c r="A3" s="100" t="s">
        <v>345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</row>
    <row r="4" spans="1:18" s="64" customFormat="1" ht="17.25" customHeight="1">
      <c r="A4" s="100" t="s">
        <v>48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</row>
    <row r="5" spans="1:18" s="64" customFormat="1" ht="6" customHeight="1">
      <c r="A5" s="100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P5" s="65"/>
    </row>
    <row r="6" spans="1:18" s="66" customFormat="1" ht="23.25" customHeight="1">
      <c r="A6" s="101" t="s">
        <v>51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R6" s="67"/>
    </row>
    <row r="7" spans="1:18" s="64" customFormat="1" ht="18" customHeight="1">
      <c r="A7" s="102" t="s">
        <v>13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</row>
    <row r="8" spans="1:18" s="64" customFormat="1" ht="4.5" customHeight="1">
      <c r="A8" s="102"/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</row>
    <row r="9" spans="1:18" s="64" customFormat="1" ht="19.5" customHeight="1">
      <c r="A9" s="102" t="s">
        <v>18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</row>
    <row r="10" spans="1:18" s="64" customFormat="1" ht="18" customHeight="1">
      <c r="A10" s="102" t="s">
        <v>364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</row>
    <row r="11" spans="1:18" s="64" customFormat="1" ht="19.5" customHeight="1">
      <c r="A11" s="102" t="s">
        <v>346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</row>
    <row r="12" spans="1:18" ht="5.25" customHeight="1">
      <c r="A12" s="99" t="s">
        <v>36</v>
      </c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</row>
    <row r="13" spans="1:18" ht="15" customHeight="1">
      <c r="A13" s="103" t="s">
        <v>347</v>
      </c>
      <c r="B13" s="103"/>
      <c r="C13" s="103"/>
      <c r="D13" s="103"/>
      <c r="E13" s="103"/>
      <c r="H13" s="69" t="s">
        <v>348</v>
      </c>
      <c r="L13" s="111" t="s">
        <v>304</v>
      </c>
      <c r="M13" s="111"/>
    </row>
    <row r="14" spans="1:18" ht="15" customHeight="1">
      <c r="A14" s="103" t="s">
        <v>368</v>
      </c>
      <c r="B14" s="103"/>
      <c r="C14" s="103"/>
      <c r="D14" s="103"/>
      <c r="E14" s="103"/>
      <c r="H14" s="69" t="s">
        <v>369</v>
      </c>
      <c r="L14" s="111" t="s">
        <v>303</v>
      </c>
      <c r="M14" s="111"/>
    </row>
    <row r="15" spans="1:18">
      <c r="A15" s="104" t="s">
        <v>8</v>
      </c>
      <c r="B15" s="104"/>
      <c r="C15" s="104"/>
      <c r="D15" s="104"/>
      <c r="E15" s="104"/>
      <c r="F15" s="104"/>
      <c r="G15" s="104"/>
      <c r="H15" s="105"/>
      <c r="I15" s="104" t="s">
        <v>1</v>
      </c>
      <c r="J15" s="104"/>
      <c r="K15" s="104"/>
      <c r="L15" s="104"/>
      <c r="M15" s="104"/>
    </row>
    <row r="16" spans="1:18">
      <c r="A16" s="68" t="s">
        <v>14</v>
      </c>
      <c r="H16" s="73" t="s">
        <v>36</v>
      </c>
      <c r="I16" s="68" t="s">
        <v>28</v>
      </c>
      <c r="K16" s="68"/>
      <c r="M16" s="74" t="s">
        <v>349</v>
      </c>
    </row>
    <row r="17" spans="1:13">
      <c r="A17" s="68" t="s">
        <v>15</v>
      </c>
      <c r="E17" s="71"/>
      <c r="H17" s="73" t="s">
        <v>344</v>
      </c>
      <c r="I17" s="75" t="s">
        <v>350</v>
      </c>
      <c r="K17" s="68"/>
      <c r="M17" s="71"/>
    </row>
    <row r="18" spans="1:13">
      <c r="A18" s="68" t="s">
        <v>16</v>
      </c>
      <c r="E18" s="71"/>
      <c r="H18" s="73" t="s">
        <v>351</v>
      </c>
      <c r="I18" s="75" t="s">
        <v>352</v>
      </c>
      <c r="K18" s="68"/>
      <c r="M18" s="71"/>
    </row>
    <row r="19" spans="1:13">
      <c r="A19" s="68" t="s">
        <v>12</v>
      </c>
      <c r="H19" s="73" t="s">
        <v>353</v>
      </c>
      <c r="I19" s="69" t="s">
        <v>354</v>
      </c>
      <c r="L19" s="72">
        <v>71</v>
      </c>
      <c r="M19" s="76" t="s">
        <v>355</v>
      </c>
    </row>
    <row r="20" spans="1:13">
      <c r="H20" s="77"/>
    </row>
    <row r="21" spans="1:13" s="78" customFormat="1" ht="12">
      <c r="A21" s="106" t="s">
        <v>5</v>
      </c>
      <c r="B21" s="112" t="s">
        <v>343</v>
      </c>
      <c r="C21" s="107" t="s">
        <v>9</v>
      </c>
      <c r="D21" s="107" t="s">
        <v>27</v>
      </c>
      <c r="E21" s="107" t="s">
        <v>2</v>
      </c>
      <c r="F21" s="107" t="s">
        <v>26</v>
      </c>
      <c r="G21" s="107" t="s">
        <v>7</v>
      </c>
      <c r="H21" s="107" t="s">
        <v>10</v>
      </c>
      <c r="I21" s="107" t="s">
        <v>6</v>
      </c>
      <c r="J21" s="107" t="s">
        <v>22</v>
      </c>
      <c r="K21" s="108" t="s">
        <v>19</v>
      </c>
      <c r="L21" s="109" t="s">
        <v>21</v>
      </c>
      <c r="M21" s="109" t="s">
        <v>11</v>
      </c>
    </row>
    <row r="22" spans="1:13" s="78" customFormat="1" ht="12">
      <c r="A22" s="106"/>
      <c r="B22" s="112"/>
      <c r="C22" s="107"/>
      <c r="D22" s="107"/>
      <c r="E22" s="107"/>
      <c r="F22" s="107"/>
      <c r="G22" s="107"/>
      <c r="H22" s="107"/>
      <c r="I22" s="107"/>
      <c r="J22" s="107"/>
      <c r="K22" s="108"/>
      <c r="L22" s="109"/>
      <c r="M22" s="109"/>
    </row>
    <row r="23" spans="1:13" s="64" customFormat="1" ht="18.75" customHeight="1">
      <c r="A23" s="92">
        <v>1</v>
      </c>
      <c r="B23" s="92">
        <v>1</v>
      </c>
      <c r="C23" s="92">
        <v>122</v>
      </c>
      <c r="D23" s="8">
        <f>VLOOKUP(C23,'База спортсменов'!A:H,2,FALSE)</f>
        <v>10115493638</v>
      </c>
      <c r="E23" s="93" t="str">
        <f>VLOOKUP(C23,'База спортсменов'!A:H,3,FALSE)</f>
        <v>БЛОХИН Кирилл</v>
      </c>
      <c r="F23" s="94">
        <f>VLOOKUP(C23,'База спортсменов'!A:H,4,FALSE)</f>
        <v>39608</v>
      </c>
      <c r="G23" s="95" t="str">
        <f>VLOOKUP(C23,'База спортсменов'!A:H,5,FALSE)</f>
        <v>КМС</v>
      </c>
      <c r="H23" s="97" t="str">
        <f>VLOOKUP(C23,'База спортсменов'!A:H,6,FALSE)</f>
        <v>г. Санкт-Петербург</v>
      </c>
      <c r="I23" s="57">
        <v>7.4780092592592592E-2</v>
      </c>
      <c r="J23" s="58"/>
      <c r="K23" s="79">
        <f>$L$19/((I23*24))</f>
        <v>39.560439560439562</v>
      </c>
      <c r="L23" s="60" t="s">
        <v>24</v>
      </c>
      <c r="M23" s="59"/>
    </row>
    <row r="24" spans="1:13" s="64" customFormat="1" ht="18.75" customHeight="1">
      <c r="A24" s="92">
        <v>2</v>
      </c>
      <c r="B24" s="92">
        <v>2</v>
      </c>
      <c r="C24" s="92">
        <v>121</v>
      </c>
      <c r="D24" s="92">
        <f>VLOOKUP(C24,'База спортсменов'!A:H,2,FALSE)</f>
        <v>10125311654</v>
      </c>
      <c r="E24" s="93" t="str">
        <f>VLOOKUP(C24,'База спортсменов'!A:H,3,FALSE)</f>
        <v>НОВОЛОДСКИЙ Ростислав</v>
      </c>
      <c r="F24" s="94">
        <f>VLOOKUP(C24,'База спортсменов'!A:H,4,FALSE)</f>
        <v>39586</v>
      </c>
      <c r="G24" s="95" t="str">
        <f>VLOOKUP(C24,'База спортсменов'!A:H,5,FALSE)</f>
        <v>КМС</v>
      </c>
      <c r="H24" s="97" t="str">
        <f>VLOOKUP(C24,'База спортсменов'!A:H,6,FALSE)</f>
        <v>г. Санкт-Петербург</v>
      </c>
      <c r="I24" s="57">
        <v>7.4907407407407409E-2</v>
      </c>
      <c r="J24" s="57">
        <f>I24-$I$23</f>
        <v>1.2731481481481621E-4</v>
      </c>
      <c r="K24" s="79">
        <f t="shared" ref="K24:K87" si="0">$L$19/((I24*24))</f>
        <v>39.493201483312731</v>
      </c>
      <c r="L24" s="60" t="s">
        <v>24</v>
      </c>
      <c r="M24" s="59"/>
    </row>
    <row r="25" spans="1:13" s="64" customFormat="1" ht="18.75" customHeight="1">
      <c r="A25" s="92">
        <v>3</v>
      </c>
      <c r="B25" s="92">
        <v>3</v>
      </c>
      <c r="C25" s="92">
        <v>119</v>
      </c>
      <c r="D25" s="92">
        <f>VLOOKUP(C25,'База спортсменов'!A:H,2,FALSE)</f>
        <v>10137271653</v>
      </c>
      <c r="E25" s="93" t="str">
        <f>VLOOKUP(C25,'База спортсменов'!A:H,3,FALSE)</f>
        <v>ЯКОВЛЕВ Матвей</v>
      </c>
      <c r="F25" s="94">
        <f>VLOOKUP(C25,'База спортсменов'!A:H,4,FALSE)</f>
        <v>39469</v>
      </c>
      <c r="G25" s="95" t="str">
        <f>VLOOKUP(C25,'База спортсменов'!A:H,5,FALSE)</f>
        <v>КМС</v>
      </c>
      <c r="H25" s="97" t="str">
        <f>VLOOKUP(C25,'База спортсменов'!A:H,6,FALSE)</f>
        <v>г. Санкт-Петербург</v>
      </c>
      <c r="I25" s="57">
        <v>7.4907407407407409E-2</v>
      </c>
      <c r="J25" s="57">
        <f t="shared" ref="J25:J88" si="1">I25-$I$23</f>
        <v>1.2731481481481621E-4</v>
      </c>
      <c r="K25" s="79">
        <f t="shared" si="0"/>
        <v>39.493201483312731</v>
      </c>
      <c r="L25" s="60" t="s">
        <v>24</v>
      </c>
      <c r="M25" s="59"/>
    </row>
    <row r="26" spans="1:13" s="64" customFormat="1" ht="18.75" customHeight="1">
      <c r="A26" s="92">
        <v>4</v>
      </c>
      <c r="B26" s="92">
        <v>4</v>
      </c>
      <c r="C26" s="92">
        <v>120</v>
      </c>
      <c r="D26" s="92" t="str">
        <f>VLOOKUP(C26,'База спортсменов'!A:H,2,FALSE)</f>
        <v xml:space="preserve">10125311856 </v>
      </c>
      <c r="E26" s="93" t="str">
        <f>VLOOKUP(C26,'База спортсменов'!A:H,3,FALSE)</f>
        <v>СВИЛОВСКИЙ Денис</v>
      </c>
      <c r="F26" s="94">
        <f>VLOOKUP(C26,'База спортсменов'!A:H,4,FALSE)</f>
        <v>39525</v>
      </c>
      <c r="G26" s="95" t="str">
        <f>VLOOKUP(C26,'База спортсменов'!A:H,5,FALSE)</f>
        <v>КМС</v>
      </c>
      <c r="H26" s="97" t="str">
        <f>VLOOKUP(C26,'База спортсменов'!A:H,6,FALSE)</f>
        <v>г. Санкт-Петербург</v>
      </c>
      <c r="I26" s="57">
        <v>7.4907407407407409E-2</v>
      </c>
      <c r="J26" s="57">
        <f t="shared" si="1"/>
        <v>1.2731481481481621E-4</v>
      </c>
      <c r="K26" s="79">
        <f t="shared" si="0"/>
        <v>39.493201483312731</v>
      </c>
      <c r="L26" s="60" t="s">
        <v>24</v>
      </c>
      <c r="M26" s="59"/>
    </row>
    <row r="27" spans="1:13" s="64" customFormat="1" ht="18.75" customHeight="1">
      <c r="A27" s="92">
        <v>5</v>
      </c>
      <c r="B27" s="92">
        <v>5</v>
      </c>
      <c r="C27" s="92">
        <v>109</v>
      </c>
      <c r="D27" s="92">
        <f>VLOOKUP(C27,'База спортсменов'!A:H,2,FALSE)</f>
        <v>10125311957</v>
      </c>
      <c r="E27" s="93" t="str">
        <f>VLOOKUP(C27,'База спортсменов'!A:H,3,FALSE)</f>
        <v>СВИЛОВСКИЙ Данил</v>
      </c>
      <c r="F27" s="94">
        <f>VLOOKUP(C27,'База спортсменов'!A:H,4,FALSE)</f>
        <v>39525</v>
      </c>
      <c r="G27" s="95" t="str">
        <f>VLOOKUP(C27,'База спортсменов'!A:H,5,FALSE)</f>
        <v>КМС</v>
      </c>
      <c r="H27" s="97" t="str">
        <f>VLOOKUP(C27,'База спортсменов'!A:H,6,FALSE)</f>
        <v>г. Санкт-Петербург</v>
      </c>
      <c r="I27" s="57">
        <v>7.4907407407407409E-2</v>
      </c>
      <c r="J27" s="57">
        <f t="shared" si="1"/>
        <v>1.2731481481481621E-4</v>
      </c>
      <c r="K27" s="79">
        <f t="shared" si="0"/>
        <v>39.493201483312731</v>
      </c>
      <c r="L27" s="60" t="s">
        <v>24</v>
      </c>
      <c r="M27" s="59"/>
    </row>
    <row r="28" spans="1:13" s="64" customFormat="1" ht="18.75" customHeight="1">
      <c r="A28" s="92">
        <v>6</v>
      </c>
      <c r="B28" s="92">
        <v>6</v>
      </c>
      <c r="C28" s="92">
        <v>110</v>
      </c>
      <c r="D28" s="92">
        <f>VLOOKUP(C28,'База спортсменов'!A:H,2,FALSE)</f>
        <v>10137307322</v>
      </c>
      <c r="E28" s="93" t="str">
        <f>VLOOKUP(C28,'База спортсменов'!A:H,3,FALSE)</f>
        <v>ВЕШНЯКОВ Даниил</v>
      </c>
      <c r="F28" s="94">
        <f>VLOOKUP(C28,'База спортсменов'!A:H,4,FALSE)</f>
        <v>39527</v>
      </c>
      <c r="G28" s="95" t="str">
        <f>VLOOKUP(C28,'База спортсменов'!A:H,5,FALSE)</f>
        <v>КМС</v>
      </c>
      <c r="H28" s="97" t="str">
        <f>VLOOKUP(C28,'База спортсменов'!A:H,6,FALSE)</f>
        <v>г. Санкт-Петербург</v>
      </c>
      <c r="I28" s="57">
        <v>7.4907407407407409E-2</v>
      </c>
      <c r="J28" s="57">
        <f t="shared" si="1"/>
        <v>1.2731481481481621E-4</v>
      </c>
      <c r="K28" s="79">
        <f t="shared" si="0"/>
        <v>39.493201483312731</v>
      </c>
      <c r="L28" s="60" t="s">
        <v>24</v>
      </c>
      <c r="M28" s="59"/>
    </row>
    <row r="29" spans="1:13" s="64" customFormat="1" ht="18.75" customHeight="1">
      <c r="A29" s="92">
        <v>7</v>
      </c>
      <c r="B29" s="92">
        <v>7</v>
      </c>
      <c r="C29" s="92">
        <v>111</v>
      </c>
      <c r="D29" s="92">
        <f>VLOOKUP(C29,'База спортсменов'!A:H,2,FALSE)</f>
        <v>10137306312</v>
      </c>
      <c r="E29" s="93" t="str">
        <f>VLOOKUP(C29,'База спортсменов'!A:H,3,FALSE)</f>
        <v>СМИРНОВ Андрей</v>
      </c>
      <c r="F29" s="94">
        <f>VLOOKUP(C29,'База спортсменов'!A:H,4,FALSE)</f>
        <v>39974</v>
      </c>
      <c r="G29" s="95" t="str">
        <f>VLOOKUP(C29,'База спортсменов'!A:H,5,FALSE)</f>
        <v>КМС</v>
      </c>
      <c r="H29" s="97" t="str">
        <f>VLOOKUP(C29,'База спортсменов'!A:H,6,FALSE)</f>
        <v>г. Санкт-Петербург</v>
      </c>
      <c r="I29" s="57">
        <v>7.5150462962962961E-2</v>
      </c>
      <c r="J29" s="57">
        <f t="shared" si="1"/>
        <v>3.7037037037036813E-4</v>
      </c>
      <c r="K29" s="79">
        <f t="shared" si="0"/>
        <v>39.365470506699523</v>
      </c>
      <c r="L29" s="60" t="s">
        <v>24</v>
      </c>
      <c r="M29" s="59"/>
    </row>
    <row r="30" spans="1:13" s="64" customFormat="1" ht="18.75" customHeight="1">
      <c r="A30" s="92">
        <v>8</v>
      </c>
      <c r="B30" s="92">
        <v>8</v>
      </c>
      <c r="C30" s="92">
        <v>113</v>
      </c>
      <c r="D30" s="92">
        <f>VLOOKUP(C30,'База спортсменов'!A:H,2,FALSE)</f>
        <v>10137306716</v>
      </c>
      <c r="E30" s="93" t="str">
        <f>VLOOKUP(C30,'База спортсменов'!A:H,3,FALSE)</f>
        <v>КЛИШОВ Николай</v>
      </c>
      <c r="F30" s="94">
        <f>VLOOKUP(C30,'База спортсменов'!A:H,4,FALSE)</f>
        <v>39955</v>
      </c>
      <c r="G30" s="95" t="str">
        <f>VLOOKUP(C30,'База спортсменов'!A:H,5,FALSE)</f>
        <v>КМС</v>
      </c>
      <c r="H30" s="97" t="str">
        <f>VLOOKUP(C30,'База спортсменов'!A:H,6,FALSE)</f>
        <v>г. Санкт-Петербург</v>
      </c>
      <c r="I30" s="57">
        <v>7.5150462962962961E-2</v>
      </c>
      <c r="J30" s="57">
        <f t="shared" si="1"/>
        <v>3.7037037037036813E-4</v>
      </c>
      <c r="K30" s="79">
        <f t="shared" si="0"/>
        <v>39.365470506699523</v>
      </c>
      <c r="L30" s="60" t="s">
        <v>77</v>
      </c>
      <c r="M30" s="59"/>
    </row>
    <row r="31" spans="1:13" s="64" customFormat="1" ht="18.75" customHeight="1">
      <c r="A31" s="92">
        <v>9</v>
      </c>
      <c r="B31" s="92">
        <v>9</v>
      </c>
      <c r="C31" s="92">
        <v>115</v>
      </c>
      <c r="D31" s="92">
        <f>VLOOKUP(C31,'База спортсменов'!A:H,2,FALSE)</f>
        <v>10144862915</v>
      </c>
      <c r="E31" s="93" t="str">
        <f>VLOOKUP(C31,'База спортсменов'!A:H,3,FALSE)</f>
        <v>ЯЦИНА Артем</v>
      </c>
      <c r="F31" s="94">
        <f>VLOOKUP(C31,'База спортсменов'!A:H,4,FALSE)</f>
        <v>40126</v>
      </c>
      <c r="G31" s="95" t="str">
        <f>VLOOKUP(C31,'База спортсменов'!A:H,5,FALSE)</f>
        <v>КМС</v>
      </c>
      <c r="H31" s="97" t="str">
        <f>VLOOKUP(C31,'База спортсменов'!A:H,6,FALSE)</f>
        <v>г. Санкт-Петербург</v>
      </c>
      <c r="I31" s="57">
        <v>7.5150462962962961E-2</v>
      </c>
      <c r="J31" s="57">
        <f t="shared" si="1"/>
        <v>3.7037037037036813E-4</v>
      </c>
      <c r="K31" s="79">
        <f t="shared" si="0"/>
        <v>39.365470506699523</v>
      </c>
      <c r="L31" s="60" t="s">
        <v>77</v>
      </c>
      <c r="M31" s="59"/>
    </row>
    <row r="32" spans="1:13" s="64" customFormat="1" ht="18.75" customHeight="1">
      <c r="A32" s="92">
        <v>10</v>
      </c>
      <c r="B32" s="92">
        <v>10</v>
      </c>
      <c r="C32" s="92">
        <v>114</v>
      </c>
      <c r="D32" s="92">
        <f>VLOOKUP(C32,'База спортсменов'!A:H,2,FALSE)</f>
        <v>10144855740</v>
      </c>
      <c r="E32" s="93" t="str">
        <f>VLOOKUP(C32,'База спортсменов'!A:H,3,FALSE)</f>
        <v>КРУГЛОВ Сергей</v>
      </c>
      <c r="F32" s="94">
        <f>VLOOKUP(C32,'База спортсменов'!A:H,4,FALSE)</f>
        <v>39918</v>
      </c>
      <c r="G32" s="95" t="str">
        <f>VLOOKUP(C32,'База спортсменов'!A:H,5,FALSE)</f>
        <v>КМС</v>
      </c>
      <c r="H32" s="97" t="str">
        <f>VLOOKUP(C32,'База спортсменов'!A:H,6,FALSE)</f>
        <v>г. Санкт-Петербург</v>
      </c>
      <c r="I32" s="57">
        <v>7.7754629629629632E-2</v>
      </c>
      <c r="J32" s="57">
        <f t="shared" si="1"/>
        <v>2.9745370370370394E-3</v>
      </c>
      <c r="K32" s="79">
        <f t="shared" si="0"/>
        <v>38.047037808871686</v>
      </c>
      <c r="L32" s="60" t="s">
        <v>77</v>
      </c>
      <c r="M32" s="59"/>
    </row>
    <row r="33" spans="1:13" s="64" customFormat="1" ht="18.75" customHeight="1">
      <c r="A33" s="92">
        <v>11</v>
      </c>
      <c r="B33" s="92">
        <v>11</v>
      </c>
      <c r="C33" s="92">
        <v>1</v>
      </c>
      <c r="D33" s="92">
        <f>VLOOKUP(C33,'База спортсменов'!A:H,2,FALSE)</f>
        <v>10136817470</v>
      </c>
      <c r="E33" s="93" t="str">
        <f>VLOOKUP(C33,'База спортсменов'!A:H,3,FALSE)</f>
        <v>ЛАРИЧЕВ Вадим</v>
      </c>
      <c r="F33" s="94">
        <f>VLOOKUP(C33,'База спортсменов'!A:H,4,FALSE)</f>
        <v>39472</v>
      </c>
      <c r="G33" s="95" t="str">
        <f>VLOOKUP(C33,'База спортсменов'!A:H,5,FALSE)</f>
        <v>КМС</v>
      </c>
      <c r="H33" s="97" t="str">
        <f>VLOOKUP(C33,'База спортсменов'!A:H,6,FALSE)</f>
        <v>Республика Адыгея</v>
      </c>
      <c r="I33" s="57">
        <v>7.7916666666666676E-2</v>
      </c>
      <c r="J33" s="57">
        <f t="shared" si="1"/>
        <v>3.1365740740740833E-3</v>
      </c>
      <c r="K33" s="79">
        <f t="shared" si="0"/>
        <v>37.967914438502675</v>
      </c>
      <c r="L33" s="60" t="s">
        <v>77</v>
      </c>
      <c r="M33" s="59"/>
    </row>
    <row r="34" spans="1:13" s="64" customFormat="1" ht="18.75" customHeight="1">
      <c r="A34" s="92">
        <v>12</v>
      </c>
      <c r="B34" s="92">
        <v>12</v>
      </c>
      <c r="C34" s="92">
        <v>62</v>
      </c>
      <c r="D34" s="92">
        <f>VLOOKUP(C34,'База спортсменов'!A:H,2,FALSE)</f>
        <v>10138326327</v>
      </c>
      <c r="E34" s="93" t="str">
        <f>VLOOKUP(C34,'База спортсменов'!A:H,3,FALSE)</f>
        <v>ДУПАК Ярослав</v>
      </c>
      <c r="F34" s="94">
        <f>VLOOKUP(C34,'База спортсменов'!A:H,4,FALSE)</f>
        <v>39489</v>
      </c>
      <c r="G34" s="95" t="str">
        <f>VLOOKUP(C34,'База спортсменов'!A:H,5,FALSE)</f>
        <v>КМС</v>
      </c>
      <c r="H34" s="97" t="str">
        <f>VLOOKUP(C34,'База спортсменов'!A:H,6,FALSE)</f>
        <v>г. Москва</v>
      </c>
      <c r="I34" s="57">
        <v>7.8090277777777786E-2</v>
      </c>
      <c r="J34" s="57">
        <f t="shared" si="1"/>
        <v>3.3101851851851938E-3</v>
      </c>
      <c r="K34" s="79">
        <f t="shared" si="0"/>
        <v>37.883503779457527</v>
      </c>
      <c r="L34" s="80"/>
      <c r="M34" s="59"/>
    </row>
    <row r="35" spans="1:13" s="64" customFormat="1" ht="18.75" customHeight="1">
      <c r="A35" s="92">
        <v>13</v>
      </c>
      <c r="B35" s="92">
        <v>13</v>
      </c>
      <c r="C35" s="92">
        <v>79</v>
      </c>
      <c r="D35" s="92">
        <f>VLOOKUP(C35,'База спортсменов'!A:H,2,FALSE)</f>
        <v>10123564341</v>
      </c>
      <c r="E35" s="93" t="str">
        <f>VLOOKUP(C35,'База спортсменов'!A:H,3,FALSE)</f>
        <v>КЕЗЕРЕВ Николай</v>
      </c>
      <c r="F35" s="94">
        <f>VLOOKUP(C35,'База спортсменов'!A:H,4,FALSE)</f>
        <v>39672</v>
      </c>
      <c r="G35" s="95" t="str">
        <f>VLOOKUP(C35,'База спортсменов'!A:H,5,FALSE)</f>
        <v>КМС</v>
      </c>
      <c r="H35" s="97" t="str">
        <f>VLOOKUP(C35,'База спортсменов'!A:H,6,FALSE)</f>
        <v>Ленинградская область</v>
      </c>
      <c r="I35" s="57">
        <v>7.8148148148148147E-2</v>
      </c>
      <c r="J35" s="57">
        <f t="shared" si="1"/>
        <v>3.3680555555555547E-3</v>
      </c>
      <c r="K35" s="79">
        <f t="shared" si="0"/>
        <v>37.855450236966824</v>
      </c>
      <c r="L35" s="80"/>
      <c r="M35" s="59"/>
    </row>
    <row r="36" spans="1:13" s="64" customFormat="1" ht="18.75" customHeight="1">
      <c r="A36" s="92">
        <v>14</v>
      </c>
      <c r="B36" s="92">
        <v>14</v>
      </c>
      <c r="C36" s="92">
        <v>161</v>
      </c>
      <c r="D36" s="92">
        <f>VLOOKUP(C36,'База спортсменов'!A:H,2,FALSE)</f>
        <v>10140927139</v>
      </c>
      <c r="E36" s="93" t="str">
        <f>VLOOKUP(C36,'База спортсменов'!A:H,3,FALSE)</f>
        <v>КОВЯЗИН Дмитрий</v>
      </c>
      <c r="F36" s="94">
        <f>VLOOKUP(C36,'База спортсменов'!A:H,4,FALSE)</f>
        <v>39475</v>
      </c>
      <c r="G36" s="95" t="str">
        <f>VLOOKUP(C36,'База спортсменов'!A:H,5,FALSE)</f>
        <v>1 сп.р.</v>
      </c>
      <c r="H36" s="97" t="str">
        <f>VLOOKUP(C36,'База спортсменов'!A:H,6,FALSE)</f>
        <v>Калининградская область</v>
      </c>
      <c r="I36" s="57">
        <v>7.8240740740740736E-2</v>
      </c>
      <c r="J36" s="57">
        <f t="shared" si="1"/>
        <v>3.4606481481481433E-3</v>
      </c>
      <c r="K36" s="79">
        <f t="shared" si="0"/>
        <v>37.810650887573964</v>
      </c>
      <c r="L36" s="80"/>
      <c r="M36" s="59"/>
    </row>
    <row r="37" spans="1:13" s="64" customFormat="1" ht="18.75" customHeight="1">
      <c r="A37" s="92">
        <v>15</v>
      </c>
      <c r="B37" s="92">
        <v>15</v>
      </c>
      <c r="C37" s="92">
        <v>116</v>
      </c>
      <c r="D37" s="92">
        <f>VLOOKUP(C37,'База спортсменов'!A:H,2,FALSE)</f>
        <v>10141468319</v>
      </c>
      <c r="E37" s="93" t="str">
        <f>VLOOKUP(C37,'База спортсменов'!A:H,3,FALSE)</f>
        <v>КЛЮЕВ Артем</v>
      </c>
      <c r="F37" s="94">
        <f>VLOOKUP(C37,'База спортсменов'!A:H,4,FALSE)</f>
        <v>39917</v>
      </c>
      <c r="G37" s="95" t="str">
        <f>VLOOKUP(C37,'База спортсменов'!A:H,5,FALSE)</f>
        <v>КМС</v>
      </c>
      <c r="H37" s="97" t="str">
        <f>VLOOKUP(C37,'База спортсменов'!A:H,6,FALSE)</f>
        <v>г. Санкт-Петербург</v>
      </c>
      <c r="I37" s="57">
        <v>7.8263888888888897E-2</v>
      </c>
      <c r="J37" s="57">
        <f t="shared" si="1"/>
        <v>3.4837962962963043E-3</v>
      </c>
      <c r="K37" s="79">
        <f t="shared" si="0"/>
        <v>37.799467613132208</v>
      </c>
      <c r="L37" s="80"/>
      <c r="M37" s="59"/>
    </row>
    <row r="38" spans="1:13" s="64" customFormat="1" ht="18.75" customHeight="1">
      <c r="A38" s="92">
        <v>16</v>
      </c>
      <c r="B38" s="92">
        <v>16</v>
      </c>
      <c r="C38" s="92">
        <v>112</v>
      </c>
      <c r="D38" s="92">
        <f>VLOOKUP(C38,'База спортсменов'!A:H,2,FALSE)</f>
        <v>10137272259</v>
      </c>
      <c r="E38" s="93" t="str">
        <f>VLOOKUP(C38,'База спортсменов'!A:H,3,FALSE)</f>
        <v>СКОРНЯКОВ Борис</v>
      </c>
      <c r="F38" s="94">
        <f>VLOOKUP(C38,'База спортсменов'!A:H,4,FALSE)</f>
        <v>39956</v>
      </c>
      <c r="G38" s="95" t="str">
        <f>VLOOKUP(C38,'База спортсменов'!A:H,5,FALSE)</f>
        <v>КМС</v>
      </c>
      <c r="H38" s="97" t="str">
        <f>VLOOKUP(C38,'База спортсменов'!A:H,6,FALSE)</f>
        <v>г. Санкт-Петербург</v>
      </c>
      <c r="I38" s="57">
        <v>7.8391203703703713E-2</v>
      </c>
      <c r="J38" s="57">
        <f t="shared" si="1"/>
        <v>3.6111111111111205E-3</v>
      </c>
      <c r="K38" s="79">
        <f t="shared" si="0"/>
        <v>37.738077661302228</v>
      </c>
      <c r="L38" s="80"/>
      <c r="M38" s="59"/>
    </row>
    <row r="39" spans="1:13" s="64" customFormat="1" ht="18.75" customHeight="1">
      <c r="A39" s="92">
        <v>17</v>
      </c>
      <c r="B39" s="92">
        <v>17</v>
      </c>
      <c r="C39" s="92">
        <v>80</v>
      </c>
      <c r="D39" s="92">
        <f>VLOOKUP(C39,'База спортсменов'!A:H,2,FALSE)</f>
        <v>10116030370</v>
      </c>
      <c r="E39" s="93" t="str">
        <f>VLOOKUP(C39,'База спортсменов'!A:H,3,FALSE)</f>
        <v>ЛОМОВ Кирилл</v>
      </c>
      <c r="F39" s="94">
        <f>VLOOKUP(C39,'База спортсменов'!A:H,4,FALSE)</f>
        <v>39894</v>
      </c>
      <c r="G39" s="95" t="str">
        <f>VLOOKUP(C39,'База спортсменов'!A:H,5,FALSE)</f>
        <v>КМС</v>
      </c>
      <c r="H39" s="97" t="str">
        <f>VLOOKUP(C39,'База спортсменов'!A:H,6,FALSE)</f>
        <v>Ленинградская область</v>
      </c>
      <c r="I39" s="57">
        <v>7.9652777777777781E-2</v>
      </c>
      <c r="J39" s="57">
        <f t="shared" si="1"/>
        <v>4.8726851851851882E-3</v>
      </c>
      <c r="K39" s="79">
        <f t="shared" si="0"/>
        <v>37.14036617262424</v>
      </c>
      <c r="L39" s="80"/>
      <c r="M39" s="59"/>
    </row>
    <row r="40" spans="1:13" s="64" customFormat="1" ht="18.75" customHeight="1">
      <c r="A40" s="92">
        <v>18</v>
      </c>
      <c r="B40" s="92">
        <v>18</v>
      </c>
      <c r="C40" s="8">
        <v>78</v>
      </c>
      <c r="D40" s="92">
        <f>VLOOKUP(C40,'База спортсменов'!A:H,2,FALSE)</f>
        <v>10116100900</v>
      </c>
      <c r="E40" s="93" t="str">
        <f>VLOOKUP(C40,'База спортсменов'!A:H,3,FALSE)</f>
        <v>СТЕПАНОВ Тарас</v>
      </c>
      <c r="F40" s="94">
        <f>VLOOKUP(C40,'База спортсменов'!A:H,4,FALSE)</f>
        <v>39611</v>
      </c>
      <c r="G40" s="95" t="str">
        <f>VLOOKUP(C40,'База спортсменов'!A:H,5,FALSE)</f>
        <v>КМС</v>
      </c>
      <c r="H40" s="97" t="str">
        <f>VLOOKUP(C40,'База спортсменов'!A:H,6,FALSE)</f>
        <v>Ленинградская область</v>
      </c>
      <c r="I40" s="57">
        <v>7.9652777777777781E-2</v>
      </c>
      <c r="J40" s="57">
        <f t="shared" si="1"/>
        <v>4.8726851851851882E-3</v>
      </c>
      <c r="K40" s="79">
        <f t="shared" si="0"/>
        <v>37.14036617262424</v>
      </c>
      <c r="L40" s="80"/>
      <c r="M40" s="7"/>
    </row>
    <row r="41" spans="1:13" s="64" customFormat="1" ht="18.75" customHeight="1">
      <c r="A41" s="92">
        <v>19</v>
      </c>
      <c r="B41" s="92">
        <v>19</v>
      </c>
      <c r="C41" s="92">
        <v>155</v>
      </c>
      <c r="D41" s="92">
        <f>VLOOKUP(C41,'База спортсменов'!A:H,2,FALSE)</f>
        <v>10143843001</v>
      </c>
      <c r="E41" s="93" t="str">
        <f>VLOOKUP(C41,'База спортсменов'!A:H,3,FALSE)</f>
        <v>АГАПОВ Максим</v>
      </c>
      <c r="F41" s="94">
        <f>VLOOKUP(C41,'База спортсменов'!A:H,4,FALSE)</f>
        <v>39843</v>
      </c>
      <c r="G41" s="95" t="str">
        <f>VLOOKUP(C41,'База спортсменов'!A:H,5,FALSE)</f>
        <v>1 сп.р.</v>
      </c>
      <c r="H41" s="97" t="str">
        <f>VLOOKUP(C41,'База спортсменов'!A:H,6,FALSE)</f>
        <v>Воронежская область</v>
      </c>
      <c r="I41" s="57">
        <v>7.9652777777777781E-2</v>
      </c>
      <c r="J41" s="57">
        <f t="shared" si="1"/>
        <v>4.8726851851851882E-3</v>
      </c>
      <c r="K41" s="79">
        <f t="shared" si="0"/>
        <v>37.14036617262424</v>
      </c>
      <c r="L41" s="80"/>
      <c r="M41" s="59"/>
    </row>
    <row r="42" spans="1:13" s="64" customFormat="1" ht="18.75" customHeight="1">
      <c r="A42" s="92">
        <v>20</v>
      </c>
      <c r="B42" s="92">
        <v>20</v>
      </c>
      <c r="C42" s="92">
        <v>130</v>
      </c>
      <c r="D42" s="92">
        <f>VLOOKUP(C42,'База спортсменов'!A:H,2,FALSE)</f>
        <v>10117968350</v>
      </c>
      <c r="E42" s="93" t="str">
        <f>VLOOKUP(C42,'База спортсменов'!A:H,3,FALSE)</f>
        <v>КУРЬЯНОВ Никита</v>
      </c>
      <c r="F42" s="94">
        <f>VLOOKUP(C42,'База спортсменов'!A:H,4,FALSE)</f>
        <v>39728</v>
      </c>
      <c r="G42" s="95" t="str">
        <f>VLOOKUP(C42,'База спортсменов'!A:H,5,FALSE)</f>
        <v>1 сп.р.</v>
      </c>
      <c r="H42" s="97" t="str">
        <f>VLOOKUP(C42,'База спортсменов'!A:H,6,FALSE)</f>
        <v>г. Санкт-Петербург</v>
      </c>
      <c r="I42" s="57">
        <v>7.9652777777777781E-2</v>
      </c>
      <c r="J42" s="57">
        <f t="shared" si="1"/>
        <v>4.8726851851851882E-3</v>
      </c>
      <c r="K42" s="79">
        <f t="shared" si="0"/>
        <v>37.14036617262424</v>
      </c>
      <c r="L42" s="80"/>
      <c r="M42" s="59"/>
    </row>
    <row r="43" spans="1:13" s="64" customFormat="1" ht="18.75" customHeight="1">
      <c r="A43" s="92">
        <v>21</v>
      </c>
      <c r="B43" s="92">
        <v>21</v>
      </c>
      <c r="C43" s="92">
        <v>65</v>
      </c>
      <c r="D43" s="92">
        <f>VLOOKUP(C43,'База спортсменов'!A:H,2,FALSE)</f>
        <v>10132956163</v>
      </c>
      <c r="E43" s="93" t="str">
        <f>VLOOKUP(C43,'База спортсменов'!A:H,3,FALSE)</f>
        <v>САВОСТИКОВ Никита</v>
      </c>
      <c r="F43" s="94">
        <f>VLOOKUP(C43,'База спортсменов'!A:H,4,FALSE)</f>
        <v>39675</v>
      </c>
      <c r="G43" s="95" t="str">
        <f>VLOOKUP(C43,'База спортсменов'!A:H,5,FALSE)</f>
        <v>КМС</v>
      </c>
      <c r="H43" s="97" t="str">
        <f>VLOOKUP(C43,'База спортсменов'!A:H,6,FALSE)</f>
        <v>г. Москва</v>
      </c>
      <c r="I43" s="57">
        <v>7.9722222222222222E-2</v>
      </c>
      <c r="J43" s="57">
        <f t="shared" si="1"/>
        <v>4.9421296296296297E-3</v>
      </c>
      <c r="K43" s="79">
        <f t="shared" si="0"/>
        <v>37.10801393728223</v>
      </c>
      <c r="L43" s="80"/>
      <c r="M43" s="59"/>
    </row>
    <row r="44" spans="1:13" s="64" customFormat="1" ht="18.75" customHeight="1">
      <c r="A44" s="92">
        <v>22</v>
      </c>
      <c r="B44" s="92">
        <v>22</v>
      </c>
      <c r="C44" s="8">
        <v>60</v>
      </c>
      <c r="D44" s="92">
        <f>VLOOKUP(C44,'База спортсменов'!A:H,2,FALSE)</f>
        <v>10129837817</v>
      </c>
      <c r="E44" s="93" t="str">
        <f>VLOOKUP(C44,'База спортсменов'!A:H,3,FALSE)</f>
        <v>СИТДИКОВ Амир</v>
      </c>
      <c r="F44" s="94">
        <f>VLOOKUP(C44,'База спортсменов'!A:H,4,FALSE)</f>
        <v>39858</v>
      </c>
      <c r="G44" s="95" t="str">
        <f>VLOOKUP(C44,'База спортсменов'!A:H,5,FALSE)</f>
        <v>КМС</v>
      </c>
      <c r="H44" s="97" t="str">
        <f>VLOOKUP(C44,'База спортсменов'!A:H,6,FALSE)</f>
        <v>г. Москва</v>
      </c>
      <c r="I44" s="57">
        <v>7.9722222222222222E-2</v>
      </c>
      <c r="J44" s="57">
        <f t="shared" si="1"/>
        <v>4.9421296296296297E-3</v>
      </c>
      <c r="K44" s="79">
        <f t="shared" si="0"/>
        <v>37.10801393728223</v>
      </c>
      <c r="L44" s="80"/>
      <c r="M44" s="7"/>
    </row>
    <row r="45" spans="1:13" s="64" customFormat="1" ht="18.75" customHeight="1">
      <c r="A45" s="92">
        <v>23</v>
      </c>
      <c r="B45" s="92">
        <v>23</v>
      </c>
      <c r="C45" s="92">
        <v>71</v>
      </c>
      <c r="D45" s="92">
        <f>VLOOKUP(C45,'База спортсменов'!A:H,2,FALSE)</f>
        <v>10129325737</v>
      </c>
      <c r="E45" s="93" t="str">
        <f>VLOOKUP(C45,'База спортсменов'!A:H,3,FALSE)</f>
        <v>АНДРИАНОВ Максим</v>
      </c>
      <c r="F45" s="94">
        <f>VLOOKUP(C45,'База спортсменов'!A:H,4,FALSE)</f>
        <v>39492</v>
      </c>
      <c r="G45" s="95" t="str">
        <f>VLOOKUP(C45,'База спортсменов'!A:H,5,FALSE)</f>
        <v>КМС</v>
      </c>
      <c r="H45" s="97" t="str">
        <f>VLOOKUP(C45,'База спортсменов'!A:H,6,FALSE)</f>
        <v>Нижегородская область</v>
      </c>
      <c r="I45" s="57">
        <v>7.9722222222222222E-2</v>
      </c>
      <c r="J45" s="57">
        <f t="shared" si="1"/>
        <v>4.9421296296296297E-3</v>
      </c>
      <c r="K45" s="79">
        <f t="shared" si="0"/>
        <v>37.10801393728223</v>
      </c>
      <c r="L45" s="80"/>
      <c r="M45" s="59"/>
    </row>
    <row r="46" spans="1:13" s="64" customFormat="1" ht="18.75" customHeight="1">
      <c r="A46" s="92">
        <v>24</v>
      </c>
      <c r="B46" s="92">
        <v>24</v>
      </c>
      <c r="C46" s="92">
        <v>53</v>
      </c>
      <c r="D46" s="92">
        <f>VLOOKUP(C46,'База спортсменов'!A:H,2,FALSE)</f>
        <v>10129902885</v>
      </c>
      <c r="E46" s="93" t="str">
        <f>VLOOKUP(C46,'База спортсменов'!A:H,3,FALSE)</f>
        <v>БОРТНИК Степан</v>
      </c>
      <c r="F46" s="94">
        <f>VLOOKUP(C46,'База спортсменов'!A:H,4,FALSE)</f>
        <v>40113</v>
      </c>
      <c r="G46" s="95" t="str">
        <f>VLOOKUP(C46,'База спортсменов'!A:H,5,FALSE)</f>
        <v>КМС</v>
      </c>
      <c r="H46" s="97" t="str">
        <f>VLOOKUP(C46,'База спортсменов'!A:H,6,FALSE)</f>
        <v>г. Москва</v>
      </c>
      <c r="I46" s="57">
        <v>7.9722222222222222E-2</v>
      </c>
      <c r="J46" s="57">
        <f t="shared" si="1"/>
        <v>4.9421296296296297E-3</v>
      </c>
      <c r="K46" s="79">
        <f t="shared" si="0"/>
        <v>37.10801393728223</v>
      </c>
      <c r="L46" s="80"/>
      <c r="M46" s="59"/>
    </row>
    <row r="47" spans="1:13" s="64" customFormat="1" ht="18.75" customHeight="1">
      <c r="A47" s="92">
        <v>25</v>
      </c>
      <c r="B47" s="92">
        <v>25</v>
      </c>
      <c r="C47" s="92">
        <v>12</v>
      </c>
      <c r="D47" s="92">
        <f>VLOOKUP(C47,'База спортсменов'!A:H,2,FALSE)</f>
        <v>10140222473</v>
      </c>
      <c r="E47" s="93" t="str">
        <f>VLOOKUP(C47,'База спортсменов'!A:H,3,FALSE)</f>
        <v>БЕРТУНОВ Максим</v>
      </c>
      <c r="F47" s="94">
        <f>VLOOKUP(C47,'База спортсменов'!A:H,4,FALSE)</f>
        <v>39609</v>
      </c>
      <c r="G47" s="95" t="str">
        <f>VLOOKUP(C47,'База спортсменов'!A:H,5,FALSE)</f>
        <v>КМС</v>
      </c>
      <c r="H47" s="97" t="str">
        <f>VLOOKUP(C47,'База спортсменов'!A:H,6,FALSE)</f>
        <v>Иркутская область</v>
      </c>
      <c r="I47" s="57">
        <v>7.9722222222222222E-2</v>
      </c>
      <c r="J47" s="57">
        <f t="shared" si="1"/>
        <v>4.9421296296296297E-3</v>
      </c>
      <c r="K47" s="79">
        <f t="shared" si="0"/>
        <v>37.10801393728223</v>
      </c>
      <c r="L47" s="80"/>
      <c r="M47" s="59"/>
    </row>
    <row r="48" spans="1:13" s="64" customFormat="1" ht="18.75" customHeight="1">
      <c r="A48" s="92">
        <v>26</v>
      </c>
      <c r="B48" s="92">
        <v>26</v>
      </c>
      <c r="C48" s="92">
        <v>128</v>
      </c>
      <c r="D48" s="92">
        <f>VLOOKUP(C48,'База спортсменов'!A:H,2,FALSE)</f>
        <v>10131460747</v>
      </c>
      <c r="E48" s="93" t="str">
        <f>VLOOKUP(C48,'База спортсменов'!A:H,3,FALSE)</f>
        <v>ВАСИЛЬЕВ Олег</v>
      </c>
      <c r="F48" s="94">
        <f>VLOOKUP(C48,'База спортсменов'!A:H,4,FALSE)</f>
        <v>39558</v>
      </c>
      <c r="G48" s="95" t="str">
        <f>VLOOKUP(C48,'База спортсменов'!A:H,5,FALSE)</f>
        <v>1 сп.р.</v>
      </c>
      <c r="H48" s="97" t="str">
        <f>VLOOKUP(C48,'База спортсменов'!A:H,6,FALSE)</f>
        <v>г. Санкт-Петербург</v>
      </c>
      <c r="I48" s="57">
        <v>7.9722222222222222E-2</v>
      </c>
      <c r="J48" s="57">
        <f t="shared" si="1"/>
        <v>4.9421296296296297E-3</v>
      </c>
      <c r="K48" s="79">
        <f t="shared" si="0"/>
        <v>37.10801393728223</v>
      </c>
      <c r="L48" s="80"/>
      <c r="M48" s="59"/>
    </row>
    <row r="49" spans="1:13" s="64" customFormat="1" ht="18.75" customHeight="1">
      <c r="A49" s="92"/>
      <c r="B49" s="92">
        <v>27</v>
      </c>
      <c r="C49" s="92">
        <v>199</v>
      </c>
      <c r="D49" s="92" t="str">
        <f>VLOOKUP(C49,'База спортсменов'!A:H,2,FALSE)</f>
        <v>KAZ20091029</v>
      </c>
      <c r="E49" s="93" t="str">
        <f>VLOOKUP(C49,'База спортсменов'!A:H,3,FALSE)</f>
        <v>НОВИКОВ Глеб</v>
      </c>
      <c r="F49" s="94">
        <f>VLOOKUP(C49,'База спортсменов'!A:H,4,FALSE)</f>
        <v>40115</v>
      </c>
      <c r="G49" s="95" t="str">
        <f>VLOOKUP(C49,'База спортсменов'!A:H,5,FALSE)</f>
        <v>КМС</v>
      </c>
      <c r="H49" s="97" t="str">
        <f>VLOOKUP(C49,'База спортсменов'!A:H,6,FALSE)</f>
        <v>Казахстан</v>
      </c>
      <c r="I49" s="57">
        <v>7.9722222222222222E-2</v>
      </c>
      <c r="J49" s="57">
        <f t="shared" si="1"/>
        <v>4.9421296296296297E-3</v>
      </c>
      <c r="K49" s="79">
        <f t="shared" si="0"/>
        <v>37.10801393728223</v>
      </c>
      <c r="L49" s="80"/>
      <c r="M49" s="59"/>
    </row>
    <row r="50" spans="1:13" s="64" customFormat="1" ht="18.75" customHeight="1">
      <c r="A50" s="92">
        <v>27</v>
      </c>
      <c r="B50" s="92">
        <v>28</v>
      </c>
      <c r="C50" s="8">
        <v>64</v>
      </c>
      <c r="D50" s="92">
        <f>VLOOKUP(C50,'База спортсменов'!A:H,2,FALSE)</f>
        <v>10131865420</v>
      </c>
      <c r="E50" s="93" t="str">
        <f>VLOOKUP(C50,'База спортсменов'!A:H,3,FALSE)</f>
        <v>ЛУКЬЯНСКОВ Макар</v>
      </c>
      <c r="F50" s="94">
        <f>VLOOKUP(C50,'База спортсменов'!A:H,4,FALSE)</f>
        <v>39739</v>
      </c>
      <c r="G50" s="95" t="str">
        <f>VLOOKUP(C50,'База спортсменов'!A:H,5,FALSE)</f>
        <v>КМС</v>
      </c>
      <c r="H50" s="97" t="str">
        <f>VLOOKUP(C50,'База спортсменов'!A:H,6,FALSE)</f>
        <v>г. Москва</v>
      </c>
      <c r="I50" s="57">
        <v>7.9722222222222222E-2</v>
      </c>
      <c r="J50" s="57">
        <f t="shared" si="1"/>
        <v>4.9421296296296297E-3</v>
      </c>
      <c r="K50" s="79">
        <f t="shared" si="0"/>
        <v>37.10801393728223</v>
      </c>
      <c r="L50" s="80"/>
      <c r="M50" s="7"/>
    </row>
    <row r="51" spans="1:13" s="64" customFormat="1" ht="18.75" customHeight="1">
      <c r="A51" s="92">
        <v>28</v>
      </c>
      <c r="B51" s="92">
        <v>29</v>
      </c>
      <c r="C51" s="92">
        <v>26</v>
      </c>
      <c r="D51" s="92">
        <f>VLOOKUP(C51,'База спортсменов'!A:H,2,FALSE)</f>
        <v>10132009607</v>
      </c>
      <c r="E51" s="93" t="str">
        <f>VLOOKUP(C51,'База спортсменов'!A:H,3,FALSE)</f>
        <v>МИТЬКОВ Дмитрий</v>
      </c>
      <c r="F51" s="94">
        <f>VLOOKUP(C51,'База спортсменов'!A:H,4,FALSE)</f>
        <v>39777</v>
      </c>
      <c r="G51" s="95" t="str">
        <f>VLOOKUP(C51,'База спортсменов'!A:H,5,FALSE)</f>
        <v>КМС</v>
      </c>
      <c r="H51" s="97" t="str">
        <f>VLOOKUP(C51,'База спортсменов'!A:H,6,FALSE)</f>
        <v>Самарская область</v>
      </c>
      <c r="I51" s="57">
        <v>7.9722222222222222E-2</v>
      </c>
      <c r="J51" s="57">
        <f t="shared" si="1"/>
        <v>4.9421296296296297E-3</v>
      </c>
      <c r="K51" s="79">
        <f t="shared" si="0"/>
        <v>37.10801393728223</v>
      </c>
      <c r="L51" s="80"/>
      <c r="M51" s="59"/>
    </row>
    <row r="52" spans="1:13" s="64" customFormat="1" ht="18.75" customHeight="1">
      <c r="A52" s="92">
        <v>29</v>
      </c>
      <c r="B52" s="92">
        <v>30</v>
      </c>
      <c r="C52" s="92">
        <v>118</v>
      </c>
      <c r="D52" s="92">
        <f>VLOOKUP(C52,'База спортсменов'!A:H,2,FALSE)</f>
        <v>10132607771</v>
      </c>
      <c r="E52" s="93" t="str">
        <f>VLOOKUP(C52,'База спортсменов'!A:H,3,FALSE)</f>
        <v>КОНСТАНТИНОВ Феликс</v>
      </c>
      <c r="F52" s="94">
        <f>VLOOKUP(C52,'База спортсменов'!A:H,4,FALSE)</f>
        <v>40255</v>
      </c>
      <c r="G52" s="95" t="str">
        <f>VLOOKUP(C52,'База спортсменов'!A:H,5,FALSE)</f>
        <v>1 сп.р.</v>
      </c>
      <c r="H52" s="97" t="str">
        <f>VLOOKUP(C52,'База спортсменов'!A:H,6,FALSE)</f>
        <v>г. Санкт-Петербург</v>
      </c>
      <c r="I52" s="57">
        <v>7.9722222222222222E-2</v>
      </c>
      <c r="J52" s="57">
        <f t="shared" si="1"/>
        <v>4.9421296296296297E-3</v>
      </c>
      <c r="K52" s="79">
        <f t="shared" si="0"/>
        <v>37.10801393728223</v>
      </c>
      <c r="L52" s="80"/>
      <c r="M52" s="59"/>
    </row>
    <row r="53" spans="1:13" s="64" customFormat="1" ht="18.75" customHeight="1">
      <c r="A53" s="92">
        <v>30</v>
      </c>
      <c r="B53" s="92">
        <v>31</v>
      </c>
      <c r="C53" s="8">
        <v>159</v>
      </c>
      <c r="D53" s="92">
        <f>VLOOKUP(C53,'База спортсменов'!A:H,2,FALSE)</f>
        <v>10143842391</v>
      </c>
      <c r="E53" s="93" t="str">
        <f>VLOOKUP(C53,'База спортсменов'!A:H,3,FALSE)</f>
        <v>ТЫМЧУК Денис</v>
      </c>
      <c r="F53" s="94">
        <f>VLOOKUP(C53,'База спортсменов'!A:H,4,FALSE)</f>
        <v>40022</v>
      </c>
      <c r="G53" s="95" t="str">
        <f>VLOOKUP(C53,'База спортсменов'!A:H,5,FALSE)</f>
        <v>1 сп.р.</v>
      </c>
      <c r="H53" s="97" t="str">
        <f>VLOOKUP(C53,'База спортсменов'!A:H,6,FALSE)</f>
        <v>Воронежская область</v>
      </c>
      <c r="I53" s="57">
        <v>7.9722222222222222E-2</v>
      </c>
      <c r="J53" s="57">
        <f t="shared" si="1"/>
        <v>4.9421296296296297E-3</v>
      </c>
      <c r="K53" s="79">
        <f t="shared" si="0"/>
        <v>37.10801393728223</v>
      </c>
      <c r="L53" s="80"/>
      <c r="M53" s="59"/>
    </row>
    <row r="54" spans="1:13" s="64" customFormat="1" ht="18.75" customHeight="1">
      <c r="A54" s="92">
        <v>31</v>
      </c>
      <c r="B54" s="92">
        <v>32</v>
      </c>
      <c r="C54" s="92">
        <v>166</v>
      </c>
      <c r="D54" s="92">
        <f>VLOOKUP(C54,'База спортсменов'!A:H,2,FALSE)</f>
        <v>10125793624</v>
      </c>
      <c r="E54" s="93" t="str">
        <f>VLOOKUP(C54,'База спортсменов'!A:H,3,FALSE)</f>
        <v>УГРОВАТОВ Тимур</v>
      </c>
      <c r="F54" s="94">
        <f>VLOOKUP(C54,'База спортсменов'!A:H,4,FALSE)</f>
        <v>39792</v>
      </c>
      <c r="G54" s="95" t="str">
        <f>VLOOKUP(C54,'База спортсменов'!A:H,5,FALSE)</f>
        <v>2 сп.р.</v>
      </c>
      <c r="H54" s="97" t="str">
        <f>VLOOKUP(C54,'База спортсменов'!A:H,6,FALSE)</f>
        <v>Калининградская область</v>
      </c>
      <c r="I54" s="57">
        <v>7.9722222222222222E-2</v>
      </c>
      <c r="J54" s="57">
        <f t="shared" si="1"/>
        <v>4.9421296296296297E-3</v>
      </c>
      <c r="K54" s="79">
        <f t="shared" si="0"/>
        <v>37.10801393728223</v>
      </c>
      <c r="L54" s="80"/>
      <c r="M54" s="7"/>
    </row>
    <row r="55" spans="1:13" s="64" customFormat="1" ht="18.75" customHeight="1">
      <c r="A55" s="92">
        <v>32</v>
      </c>
      <c r="B55" s="92">
        <v>33</v>
      </c>
      <c r="C55" s="92">
        <v>156</v>
      </c>
      <c r="D55" s="92">
        <f>VLOOKUP(C55,'База спортсменов'!A:H,2,FALSE)</f>
        <v>10143804201</v>
      </c>
      <c r="E55" s="93" t="str">
        <f>VLOOKUP(C55,'База спортсменов'!A:H,3,FALSE)</f>
        <v>ДЫБЛЕНКО Артем</v>
      </c>
      <c r="F55" s="94">
        <f>VLOOKUP(C55,'База спортсменов'!A:H,4,FALSE)</f>
        <v>39832</v>
      </c>
      <c r="G55" s="95" t="str">
        <f>VLOOKUP(C55,'База спортсменов'!A:H,5,FALSE)</f>
        <v>1 сп.р.</v>
      </c>
      <c r="H55" s="97" t="str">
        <f>VLOOKUP(C55,'База спортсменов'!A:H,6,FALSE)</f>
        <v>Воронежская область</v>
      </c>
      <c r="I55" s="57">
        <v>7.9722222222222222E-2</v>
      </c>
      <c r="J55" s="57">
        <f t="shared" si="1"/>
        <v>4.9421296296296297E-3</v>
      </c>
      <c r="K55" s="79">
        <f t="shared" si="0"/>
        <v>37.10801393728223</v>
      </c>
      <c r="L55" s="80"/>
      <c r="M55" s="59"/>
    </row>
    <row r="56" spans="1:13" s="64" customFormat="1" ht="18.75" customHeight="1">
      <c r="A56" s="92">
        <v>33</v>
      </c>
      <c r="B56" s="92">
        <v>34</v>
      </c>
      <c r="C56" s="92">
        <v>132</v>
      </c>
      <c r="D56" s="92">
        <f>VLOOKUP(C56,'База спортсменов'!A:H,2,FALSE)</f>
        <v>10116160918</v>
      </c>
      <c r="E56" s="93" t="str">
        <f>VLOOKUP(C56,'База спортсменов'!A:H,3,FALSE)</f>
        <v>ГАРБУЗ Даниил</v>
      </c>
      <c r="F56" s="94">
        <f>VLOOKUP(C56,'База спортсменов'!A:H,4,FALSE)</f>
        <v>39643</v>
      </c>
      <c r="G56" s="95" t="str">
        <f>VLOOKUP(C56,'База спортсменов'!A:H,5,FALSE)</f>
        <v>1 сп.р.</v>
      </c>
      <c r="H56" s="97" t="str">
        <f>VLOOKUP(C56,'База спортсменов'!A:H,6,FALSE)</f>
        <v>г. Санкт-Петербург</v>
      </c>
      <c r="I56" s="57">
        <v>7.9722222222222222E-2</v>
      </c>
      <c r="J56" s="57">
        <f t="shared" si="1"/>
        <v>4.9421296296296297E-3</v>
      </c>
      <c r="K56" s="79">
        <f t="shared" si="0"/>
        <v>37.10801393728223</v>
      </c>
      <c r="L56" s="80"/>
      <c r="M56" s="59"/>
    </row>
    <row r="57" spans="1:13" s="64" customFormat="1" ht="18.75" customHeight="1">
      <c r="A57" s="92">
        <v>34</v>
      </c>
      <c r="B57" s="92">
        <v>35</v>
      </c>
      <c r="C57" s="8">
        <v>63</v>
      </c>
      <c r="D57" s="92">
        <f>VLOOKUP(C57,'База спортсменов'!A:H,2,FALSE)</f>
        <v>10132054164</v>
      </c>
      <c r="E57" s="93" t="str">
        <f>VLOOKUP(C57,'База спортсменов'!A:H,3,FALSE)</f>
        <v>ЛОЛО Вадим</v>
      </c>
      <c r="F57" s="94">
        <f>VLOOKUP(C57,'База спортсменов'!A:H,4,FALSE)</f>
        <v>39642</v>
      </c>
      <c r="G57" s="95" t="str">
        <f>VLOOKUP(C57,'База спортсменов'!A:H,5,FALSE)</f>
        <v>КМС</v>
      </c>
      <c r="H57" s="97" t="str">
        <f>VLOOKUP(C57,'База спортсменов'!A:H,6,FALSE)</f>
        <v>г. Москва</v>
      </c>
      <c r="I57" s="57">
        <v>7.9722222222222222E-2</v>
      </c>
      <c r="J57" s="57">
        <f t="shared" si="1"/>
        <v>4.9421296296296297E-3</v>
      </c>
      <c r="K57" s="79">
        <f t="shared" si="0"/>
        <v>37.10801393728223</v>
      </c>
      <c r="L57" s="80"/>
      <c r="M57" s="59"/>
    </row>
    <row r="58" spans="1:13" s="64" customFormat="1" ht="18.75" customHeight="1">
      <c r="A58" s="92">
        <v>35</v>
      </c>
      <c r="B58" s="92">
        <v>36</v>
      </c>
      <c r="C58" s="92">
        <v>140</v>
      </c>
      <c r="D58" s="92">
        <f>VLOOKUP(C58,'База спортсменов'!A:H,2,FALSE)</f>
        <v>10136031366</v>
      </c>
      <c r="E58" s="93" t="str">
        <f>VLOOKUP(C58,'База спортсменов'!A:H,3,FALSE)</f>
        <v>ДОНЧЕНКО Александр</v>
      </c>
      <c r="F58" s="94">
        <f>VLOOKUP(C58,'База спортсменов'!A:H,4,FALSE)</f>
        <v>40174</v>
      </c>
      <c r="G58" s="95" t="str">
        <f>VLOOKUP(C58,'База спортсменов'!A:H,5,FALSE)</f>
        <v>2 сп.р.</v>
      </c>
      <c r="H58" s="97" t="str">
        <f>VLOOKUP(C58,'База спортсменов'!A:H,6,FALSE)</f>
        <v>Краснодарский край</v>
      </c>
      <c r="I58" s="57">
        <v>7.9826388888888891E-2</v>
      </c>
      <c r="J58" s="57">
        <f t="shared" si="1"/>
        <v>5.0462962962962987E-3</v>
      </c>
      <c r="K58" s="79">
        <f t="shared" si="0"/>
        <v>37.05959112657677</v>
      </c>
      <c r="L58" s="80"/>
      <c r="M58" s="7"/>
    </row>
    <row r="59" spans="1:13" s="64" customFormat="1" ht="18.75" customHeight="1">
      <c r="A59" s="92">
        <v>36</v>
      </c>
      <c r="B59" s="92">
        <v>37</v>
      </c>
      <c r="C59" s="92">
        <v>74</v>
      </c>
      <c r="D59" s="92">
        <f>VLOOKUP(C59,'База спортсменов'!A:H,2,FALSE)</f>
        <v>10125423509</v>
      </c>
      <c r="E59" s="93" t="str">
        <f>VLOOKUP(C59,'База спортсменов'!A:H,3,FALSE)</f>
        <v>ЖАВОРОНКОВ Кирилл</v>
      </c>
      <c r="F59" s="94">
        <f>VLOOKUP(C59,'База спортсменов'!A:H,4,FALSE)</f>
        <v>40131</v>
      </c>
      <c r="G59" s="95" t="str">
        <f>VLOOKUP(C59,'База спортсменов'!A:H,5,FALSE)</f>
        <v>2 сп.р.</v>
      </c>
      <c r="H59" s="97" t="str">
        <f>VLOOKUP(C59,'База спортсменов'!A:H,6,FALSE)</f>
        <v>Нижегородская область</v>
      </c>
      <c r="I59" s="57">
        <v>7.9826388888888891E-2</v>
      </c>
      <c r="J59" s="57">
        <f t="shared" si="1"/>
        <v>5.0462962962962987E-3</v>
      </c>
      <c r="K59" s="79">
        <f t="shared" si="0"/>
        <v>37.05959112657677</v>
      </c>
      <c r="L59" s="80"/>
      <c r="M59" s="59"/>
    </row>
    <row r="60" spans="1:13" s="64" customFormat="1" ht="18.75" customHeight="1">
      <c r="A60" s="92">
        <v>37</v>
      </c>
      <c r="B60" s="92">
        <v>38</v>
      </c>
      <c r="C60" s="92">
        <v>56</v>
      </c>
      <c r="D60" s="92">
        <f>VLOOKUP(C60,'База спортсменов'!A:H,2,FALSE)</f>
        <v>10113107135</v>
      </c>
      <c r="E60" s="93" t="str">
        <f>VLOOKUP(C60,'База спортсменов'!A:H,3,FALSE)</f>
        <v>КУСКОВ Давид</v>
      </c>
      <c r="F60" s="94">
        <f>VLOOKUP(C60,'База спортсменов'!A:H,4,FALSE)</f>
        <v>39483</v>
      </c>
      <c r="G60" s="95" t="str">
        <f>VLOOKUP(C60,'База спортсменов'!A:H,5,FALSE)</f>
        <v>КМС</v>
      </c>
      <c r="H60" s="97" t="str">
        <f>VLOOKUP(C60,'База спортсменов'!A:H,6,FALSE)</f>
        <v>г. Москва</v>
      </c>
      <c r="I60" s="57">
        <v>7.9826388888888891E-2</v>
      </c>
      <c r="J60" s="57">
        <f t="shared" si="1"/>
        <v>5.0462962962962987E-3</v>
      </c>
      <c r="K60" s="79">
        <f t="shared" si="0"/>
        <v>37.05959112657677</v>
      </c>
      <c r="L60" s="80"/>
      <c r="M60" s="61"/>
    </row>
    <row r="61" spans="1:13" s="64" customFormat="1" ht="18.75" customHeight="1">
      <c r="A61" s="92">
        <v>38</v>
      </c>
      <c r="B61" s="92">
        <v>39</v>
      </c>
      <c r="C61" s="8">
        <v>190</v>
      </c>
      <c r="D61" s="92">
        <f>VLOOKUP(C61,'База спортсменов'!A:H,2,FALSE)</f>
        <v>10141993331</v>
      </c>
      <c r="E61" s="93" t="str">
        <f>VLOOKUP(C61,'База спортсменов'!A:H,3,FALSE)</f>
        <v>ШИШКИН Иван</v>
      </c>
      <c r="F61" s="94">
        <f>VLOOKUP(C61,'База спортсменов'!A:H,4,FALSE)</f>
        <v>39651</v>
      </c>
      <c r="G61" s="95" t="str">
        <f>VLOOKUP(C61,'База спортсменов'!A:H,5,FALSE)</f>
        <v>КМС</v>
      </c>
      <c r="H61" s="97" t="str">
        <f>VLOOKUP(C61,'База спортсменов'!A:H,6,FALSE)</f>
        <v>Тульская область</v>
      </c>
      <c r="I61" s="57">
        <v>7.9826388888888891E-2</v>
      </c>
      <c r="J61" s="57">
        <f t="shared" si="1"/>
        <v>5.0462962962962987E-3</v>
      </c>
      <c r="K61" s="79">
        <f t="shared" si="0"/>
        <v>37.05959112657677</v>
      </c>
      <c r="L61" s="80"/>
      <c r="M61" s="59"/>
    </row>
    <row r="62" spans="1:13" s="64" customFormat="1" ht="18.75" customHeight="1">
      <c r="A62" s="92">
        <v>39</v>
      </c>
      <c r="B62" s="92">
        <v>40</v>
      </c>
      <c r="C62" s="92">
        <v>5</v>
      </c>
      <c r="D62" s="92">
        <f>VLOOKUP(C62,'База спортсменов'!A:H,2,FALSE)</f>
        <v>10136904770</v>
      </c>
      <c r="E62" s="93" t="str">
        <f>VLOOKUP(C62,'База спортсменов'!A:H,3,FALSE)</f>
        <v>КНЯЗЕВ Александр</v>
      </c>
      <c r="F62" s="94">
        <f>VLOOKUP(C62,'База спортсменов'!A:H,4,FALSE)</f>
        <v>39968</v>
      </c>
      <c r="G62" s="95" t="str">
        <f>VLOOKUP(C62,'База спортсменов'!A:H,5,FALSE)</f>
        <v>2 сп.р.</v>
      </c>
      <c r="H62" s="97" t="str">
        <f>VLOOKUP(C62,'База спортсменов'!A:H,6,FALSE)</f>
        <v>Республика Адыгея</v>
      </c>
      <c r="I62" s="57">
        <v>7.9942129629629641E-2</v>
      </c>
      <c r="J62" s="57">
        <f t="shared" si="1"/>
        <v>5.1620370370370483E-3</v>
      </c>
      <c r="K62" s="79">
        <f t="shared" si="0"/>
        <v>37.005936006949469</v>
      </c>
      <c r="L62" s="80"/>
      <c r="M62" s="7"/>
    </row>
    <row r="63" spans="1:13" s="64" customFormat="1" ht="18.75" customHeight="1">
      <c r="A63" s="92">
        <v>40</v>
      </c>
      <c r="B63" s="92">
        <v>41</v>
      </c>
      <c r="C63" s="92">
        <v>11</v>
      </c>
      <c r="D63" s="92">
        <f>VLOOKUP(C63,'База спортсменов'!A:H,2,FALSE)</f>
        <v>10140309369</v>
      </c>
      <c r="E63" s="93" t="str">
        <f>VLOOKUP(C63,'База спортсменов'!A:H,3,FALSE)</f>
        <v>СКАЛКИН Кирилл</v>
      </c>
      <c r="F63" s="94">
        <f>VLOOKUP(C63,'База спортсменов'!A:H,4,FALSE)</f>
        <v>39744</v>
      </c>
      <c r="G63" s="95" t="str">
        <f>VLOOKUP(C63,'База спортсменов'!A:H,5,FALSE)</f>
        <v>КМС</v>
      </c>
      <c r="H63" s="97" t="str">
        <f>VLOOKUP(C63,'База спортсменов'!A:H,6,FALSE)</f>
        <v>Иркутская область</v>
      </c>
      <c r="I63" s="57">
        <v>7.9942129629629641E-2</v>
      </c>
      <c r="J63" s="57">
        <f t="shared" si="1"/>
        <v>5.1620370370370483E-3</v>
      </c>
      <c r="K63" s="79">
        <f t="shared" si="0"/>
        <v>37.005936006949469</v>
      </c>
      <c r="L63" s="80"/>
      <c r="M63" s="59"/>
    </row>
    <row r="64" spans="1:13" s="64" customFormat="1" ht="18.75" customHeight="1">
      <c r="A64" s="92">
        <v>41</v>
      </c>
      <c r="B64" s="92">
        <v>42</v>
      </c>
      <c r="C64" s="92">
        <v>133</v>
      </c>
      <c r="D64" s="92">
        <f>VLOOKUP(C64,'База спортсменов'!A:H,2,FALSE)</f>
        <v>10141475288</v>
      </c>
      <c r="E64" s="93" t="str">
        <f>VLOOKUP(C64,'База спортсменов'!A:H,3,FALSE)</f>
        <v>ГРИГОРЬЕВ Артемий</v>
      </c>
      <c r="F64" s="94">
        <f>VLOOKUP(C64,'База спортсменов'!A:H,4,FALSE)</f>
        <v>39482</v>
      </c>
      <c r="G64" s="95" t="str">
        <f>VLOOKUP(C64,'База спортсменов'!A:H,5,FALSE)</f>
        <v>1 сп.р.</v>
      </c>
      <c r="H64" s="97" t="str">
        <f>VLOOKUP(C64,'База спортсменов'!A:H,6,FALSE)</f>
        <v>г. Санкт-Петербург</v>
      </c>
      <c r="I64" s="57">
        <v>7.9942129629629641E-2</v>
      </c>
      <c r="J64" s="57">
        <f t="shared" si="1"/>
        <v>5.1620370370370483E-3</v>
      </c>
      <c r="K64" s="79">
        <f t="shared" si="0"/>
        <v>37.005936006949469</v>
      </c>
      <c r="L64" s="80"/>
      <c r="M64" s="59"/>
    </row>
    <row r="65" spans="1:13" s="64" customFormat="1" ht="18.75" customHeight="1">
      <c r="A65" s="92">
        <v>42</v>
      </c>
      <c r="B65" s="92">
        <v>43</v>
      </c>
      <c r="C65" s="8">
        <v>144</v>
      </c>
      <c r="D65" s="92">
        <f>VLOOKUP(C65,'База спортсменов'!A:H,2,FALSE)</f>
        <v>10128533872</v>
      </c>
      <c r="E65" s="93" t="str">
        <f>VLOOKUP(C65,'База спортсменов'!A:H,3,FALSE)</f>
        <v>ЦАПЕНКО Родион</v>
      </c>
      <c r="F65" s="94">
        <f>VLOOKUP(C65,'База спортсменов'!A:H,4,FALSE)</f>
        <v>39544</v>
      </c>
      <c r="G65" s="95" t="str">
        <f>VLOOKUP(C65,'База спортсменов'!A:H,5,FALSE)</f>
        <v>КМС</v>
      </c>
      <c r="H65" s="97" t="str">
        <f>VLOOKUP(C65,'База спортсменов'!A:H,6,FALSE)</f>
        <v>Краснодарский край</v>
      </c>
      <c r="I65" s="57">
        <v>7.9942129629629641E-2</v>
      </c>
      <c r="J65" s="57">
        <f t="shared" si="1"/>
        <v>5.1620370370370483E-3</v>
      </c>
      <c r="K65" s="79">
        <f t="shared" si="0"/>
        <v>37.005936006949469</v>
      </c>
      <c r="L65" s="80"/>
      <c r="M65" s="59"/>
    </row>
    <row r="66" spans="1:13" s="64" customFormat="1" ht="18.75" customHeight="1">
      <c r="A66" s="92">
        <v>43</v>
      </c>
      <c r="B66" s="92">
        <v>44</v>
      </c>
      <c r="C66" s="92">
        <v>186</v>
      </c>
      <c r="D66" s="92">
        <f>VLOOKUP(C66,'База спортсменов'!A:H,2,FALSE)</f>
        <v>10129852163</v>
      </c>
      <c r="E66" s="93" t="str">
        <f>VLOOKUP(C66,'База спортсменов'!A:H,3,FALSE)</f>
        <v>КАРПУК Максим</v>
      </c>
      <c r="F66" s="94">
        <f>VLOOKUP(C66,'База спортсменов'!A:H,4,FALSE)</f>
        <v>39448</v>
      </c>
      <c r="G66" s="95" t="str">
        <f>VLOOKUP(C66,'База спортсменов'!A:H,5,FALSE)</f>
        <v>1 сп.р.</v>
      </c>
      <c r="H66" s="97" t="str">
        <f>VLOOKUP(C66,'База спортсменов'!A:H,6,FALSE)</f>
        <v>Донецкая Народная Республика</v>
      </c>
      <c r="I66" s="57">
        <v>8.0023148148148149E-2</v>
      </c>
      <c r="J66" s="57">
        <f t="shared" si="1"/>
        <v>5.2430555555555564E-3</v>
      </c>
      <c r="K66" s="79">
        <f t="shared" si="0"/>
        <v>36.968469771478162</v>
      </c>
      <c r="L66" s="80"/>
      <c r="M66" s="7"/>
    </row>
    <row r="67" spans="1:13" s="64" customFormat="1" ht="18.75" customHeight="1">
      <c r="A67" s="92">
        <v>44</v>
      </c>
      <c r="B67" s="92">
        <v>45</v>
      </c>
      <c r="C67" s="92">
        <v>76</v>
      </c>
      <c r="D67" s="92">
        <f>VLOOKUP(C67,'База спортсменов'!A:H,2,FALSE)</f>
        <v>10133681643</v>
      </c>
      <c r="E67" s="93" t="str">
        <f>VLOOKUP(C67,'База спортсменов'!A:H,3,FALSE)</f>
        <v>КИРЖАНОВ Максим</v>
      </c>
      <c r="F67" s="94">
        <f>VLOOKUP(C67,'База спортсменов'!A:H,4,FALSE)</f>
        <v>39932</v>
      </c>
      <c r="G67" s="95" t="str">
        <f>VLOOKUP(C67,'База спортсменов'!A:H,5,FALSE)</f>
        <v>1 сп.р.</v>
      </c>
      <c r="H67" s="97" t="str">
        <f>VLOOKUP(C67,'База спортсменов'!A:H,6,FALSE)</f>
        <v>Саратовская область</v>
      </c>
      <c r="I67" s="57">
        <v>8.0023148148148149E-2</v>
      </c>
      <c r="J67" s="57">
        <f t="shared" si="1"/>
        <v>5.2430555555555564E-3</v>
      </c>
      <c r="K67" s="79">
        <f t="shared" si="0"/>
        <v>36.968469771478162</v>
      </c>
      <c r="L67" s="80"/>
      <c r="M67" s="59"/>
    </row>
    <row r="68" spans="1:13" s="64" customFormat="1" ht="18.75" customHeight="1">
      <c r="A68" s="92">
        <v>45</v>
      </c>
      <c r="B68" s="92">
        <v>46</v>
      </c>
      <c r="C68" s="92">
        <v>170</v>
      </c>
      <c r="D68" s="92">
        <f>VLOOKUP(C68,'База спортсменов'!A:H,2,FALSE)</f>
        <v>10127677242</v>
      </c>
      <c r="E68" s="93" t="str">
        <f>VLOOKUP(C68,'База спортсменов'!A:H,3,FALSE)</f>
        <v>ПОКРОВСКИЙ Владислав</v>
      </c>
      <c r="F68" s="94">
        <f>VLOOKUP(C68,'База спортсменов'!A:H,4,FALSE)</f>
        <v>39474</v>
      </c>
      <c r="G68" s="95" t="str">
        <f>VLOOKUP(C68,'База спортсменов'!A:H,5,FALSE)</f>
        <v>2 сп.р.</v>
      </c>
      <c r="H68" s="97" t="str">
        <f>VLOOKUP(C68,'База спортсменов'!A:H,6,FALSE)</f>
        <v>Новосибирская область</v>
      </c>
      <c r="I68" s="57">
        <v>8.0023148148148149E-2</v>
      </c>
      <c r="J68" s="57">
        <f t="shared" si="1"/>
        <v>5.2430555555555564E-3</v>
      </c>
      <c r="K68" s="79">
        <f t="shared" si="0"/>
        <v>36.968469771478162</v>
      </c>
      <c r="L68" s="80"/>
      <c r="M68" s="59"/>
    </row>
    <row r="69" spans="1:13" s="64" customFormat="1" ht="18.75" customHeight="1">
      <c r="A69" s="92">
        <v>46</v>
      </c>
      <c r="B69" s="92">
        <v>47</v>
      </c>
      <c r="C69" s="92">
        <v>193</v>
      </c>
      <c r="D69" s="92">
        <f>VLOOKUP(C69,'База спортсменов'!A:H,2,FALSE)</f>
        <v>10142217744</v>
      </c>
      <c r="E69" s="93" t="str">
        <f>VLOOKUP(C69,'База спортсменов'!A:H,3,FALSE)</f>
        <v>БОЙКОВ Даниил</v>
      </c>
      <c r="F69" s="94">
        <f>VLOOKUP(C69,'База спортсменов'!A:H,4,FALSE)</f>
        <v>39877</v>
      </c>
      <c r="G69" s="95" t="str">
        <f>VLOOKUP(C69,'База спортсменов'!A:H,5,FALSE)</f>
        <v>2 сп.р.</v>
      </c>
      <c r="H69" s="97" t="str">
        <f>VLOOKUP(C69,'База спортсменов'!A:H,6,FALSE)</f>
        <v>Тверская область</v>
      </c>
      <c r="I69" s="57">
        <v>8.0023148148148149E-2</v>
      </c>
      <c r="J69" s="57">
        <f t="shared" si="1"/>
        <v>5.2430555555555564E-3</v>
      </c>
      <c r="K69" s="79">
        <f t="shared" si="0"/>
        <v>36.968469771478162</v>
      </c>
      <c r="L69" s="80"/>
      <c r="M69" s="59"/>
    </row>
    <row r="70" spans="1:13" s="64" customFormat="1" ht="18.75" customHeight="1">
      <c r="A70" s="92">
        <v>47</v>
      </c>
      <c r="B70" s="92">
        <v>48</v>
      </c>
      <c r="C70" s="92">
        <v>39</v>
      </c>
      <c r="D70" s="92">
        <f>VLOOKUP(C70,'База спортсменов'!A:H,2,FALSE)</f>
        <v>10113383078</v>
      </c>
      <c r="E70" s="93" t="str">
        <f>VLOOKUP(C70,'База спортсменов'!A:H,3,FALSE)</f>
        <v>ИВАНАЕВ Максим</v>
      </c>
      <c r="F70" s="94">
        <f>VLOOKUP(C70,'База спортсменов'!A:H,4,FALSE)</f>
        <v>39450</v>
      </c>
      <c r="G70" s="95" t="str">
        <f>VLOOKUP(C70,'База спортсменов'!A:H,5,FALSE)</f>
        <v>1 сп.р.</v>
      </c>
      <c r="H70" s="97" t="str">
        <f>VLOOKUP(C70,'База спортсменов'!A:H,6,FALSE)</f>
        <v>Свердловская область</v>
      </c>
      <c r="I70" s="57">
        <v>8.0023148148148149E-2</v>
      </c>
      <c r="J70" s="57">
        <f t="shared" si="1"/>
        <v>5.2430555555555564E-3</v>
      </c>
      <c r="K70" s="79">
        <f t="shared" si="0"/>
        <v>36.968469771478162</v>
      </c>
      <c r="L70" s="80"/>
      <c r="M70" s="59"/>
    </row>
    <row r="71" spans="1:13" s="64" customFormat="1" ht="18.75" customHeight="1">
      <c r="A71" s="92"/>
      <c r="B71" s="92">
        <v>49</v>
      </c>
      <c r="C71" s="8">
        <v>196</v>
      </c>
      <c r="D71" s="92" t="str">
        <f>VLOOKUP(C71,'База спортсменов'!A:H,2,FALSE)</f>
        <v>KAZ20080214</v>
      </c>
      <c r="E71" s="93" t="str">
        <f>VLOOKUP(C71,'База спортсменов'!A:H,3,FALSE)</f>
        <v>АЗАМАТУЛЫ Файзолла</v>
      </c>
      <c r="F71" s="94">
        <f>VLOOKUP(C71,'База спортсменов'!A:H,4,FALSE)</f>
        <v>39492</v>
      </c>
      <c r="G71" s="95" t="str">
        <f>VLOOKUP(C71,'База спортсменов'!A:H,5,FALSE)</f>
        <v>КМС</v>
      </c>
      <c r="H71" s="97" t="str">
        <f>VLOOKUP(C71,'База спортсменов'!A:H,6,FALSE)</f>
        <v>Казахстан</v>
      </c>
      <c r="I71" s="57">
        <v>8.0023148148148149E-2</v>
      </c>
      <c r="J71" s="57">
        <f t="shared" si="1"/>
        <v>5.2430555555555564E-3</v>
      </c>
      <c r="K71" s="79">
        <f t="shared" si="0"/>
        <v>36.968469771478162</v>
      </c>
      <c r="L71" s="80"/>
      <c r="M71" s="7"/>
    </row>
    <row r="72" spans="1:13" s="64" customFormat="1" ht="18.75" customHeight="1">
      <c r="A72" s="92">
        <v>48</v>
      </c>
      <c r="B72" s="92">
        <v>50</v>
      </c>
      <c r="C72" s="92">
        <v>47</v>
      </c>
      <c r="D72" s="92">
        <f>VLOOKUP(C72,'База спортсменов'!A:H,2,FALSE)</f>
        <v>10124554549</v>
      </c>
      <c r="E72" s="93" t="str">
        <f>VLOOKUP(C72,'База спортсменов'!A:H,3,FALSE)</f>
        <v>АБРАМОВ Сергей</v>
      </c>
      <c r="F72" s="94">
        <f>VLOOKUP(C72,'База спортсменов'!A:H,4,FALSE)</f>
        <v>39681</v>
      </c>
      <c r="G72" s="95" t="str">
        <f>VLOOKUP(C72,'База спортсменов'!A:H,5,FALSE)</f>
        <v>1 сп.р.</v>
      </c>
      <c r="H72" s="97" t="str">
        <f>VLOOKUP(C72,'База спортсменов'!A:H,6,FALSE)</f>
        <v>Свердловская область</v>
      </c>
      <c r="I72" s="57">
        <v>8.037037037037037E-2</v>
      </c>
      <c r="J72" s="57">
        <f t="shared" si="1"/>
        <v>5.5902777777777773E-3</v>
      </c>
      <c r="K72" s="79">
        <f t="shared" si="0"/>
        <v>36.808755760368662</v>
      </c>
      <c r="L72" s="80"/>
      <c r="M72" s="59"/>
    </row>
    <row r="73" spans="1:13" s="64" customFormat="1" ht="18.75" customHeight="1">
      <c r="A73" s="92">
        <v>49</v>
      </c>
      <c r="B73" s="92">
        <v>51</v>
      </c>
      <c r="C73" s="92">
        <v>108</v>
      </c>
      <c r="D73" s="92">
        <f>VLOOKUP(C73,'База спортсменов'!A:H,2,FALSE)</f>
        <v>10115495456</v>
      </c>
      <c r="E73" s="93" t="str">
        <f>VLOOKUP(C73,'База спортсменов'!A:H,3,FALSE)</f>
        <v>ТУГБАЕВ Максим</v>
      </c>
      <c r="F73" s="94">
        <f>VLOOKUP(C73,'База спортсменов'!A:H,4,FALSE)</f>
        <v>39555</v>
      </c>
      <c r="G73" s="95" t="str">
        <f>VLOOKUP(C73,'База спортсменов'!A:H,5,FALSE)</f>
        <v>1 сп.р.</v>
      </c>
      <c r="H73" s="97" t="str">
        <f>VLOOKUP(C73,'База спортсменов'!A:H,6,FALSE)</f>
        <v>Удмуртская Республика</v>
      </c>
      <c r="I73" s="57">
        <v>8.0902777777777782E-2</v>
      </c>
      <c r="J73" s="57">
        <f t="shared" si="1"/>
        <v>6.1226851851851893E-3</v>
      </c>
      <c r="K73" s="79">
        <f t="shared" si="0"/>
        <v>36.566523605150209</v>
      </c>
      <c r="L73" s="80"/>
      <c r="M73" s="59"/>
    </row>
    <row r="74" spans="1:13" s="64" customFormat="1" ht="18.75" customHeight="1">
      <c r="A74" s="92">
        <v>50</v>
      </c>
      <c r="B74" s="92">
        <v>52</v>
      </c>
      <c r="C74" s="92">
        <v>58</v>
      </c>
      <c r="D74" s="92">
        <f>VLOOKUP(C74,'База спортсменов'!A:H,2,FALSE)</f>
        <v>10132054972</v>
      </c>
      <c r="E74" s="93" t="str">
        <f>VLOOKUP(C74,'База спортсменов'!A:H,3,FALSE)</f>
        <v>НИКИТИН Степан</v>
      </c>
      <c r="F74" s="94">
        <f>VLOOKUP(C74,'База спортсменов'!A:H,4,FALSE)</f>
        <v>39489</v>
      </c>
      <c r="G74" s="95" t="str">
        <f>VLOOKUP(C74,'База спортсменов'!A:H,5,FALSE)</f>
        <v>КМС</v>
      </c>
      <c r="H74" s="97" t="str">
        <f>VLOOKUP(C74,'База спортсменов'!A:H,6,FALSE)</f>
        <v>г. Москва</v>
      </c>
      <c r="I74" s="57">
        <v>8.1030092592592584E-2</v>
      </c>
      <c r="J74" s="57">
        <f t="shared" si="1"/>
        <v>6.2499999999999917E-3</v>
      </c>
      <c r="K74" s="79">
        <f t="shared" si="0"/>
        <v>36.509070132838168</v>
      </c>
      <c r="L74" s="80"/>
      <c r="M74" s="59"/>
    </row>
    <row r="75" spans="1:13" s="64" customFormat="1" ht="18.75" customHeight="1">
      <c r="A75" s="92">
        <v>51</v>
      </c>
      <c r="B75" s="92">
        <v>53</v>
      </c>
      <c r="C75" s="8">
        <v>66</v>
      </c>
      <c r="D75" s="92">
        <f>VLOOKUP(C75,'База спортсменов'!A:H,2,FALSE)</f>
        <v>10139061608</v>
      </c>
      <c r="E75" s="93" t="str">
        <f>VLOOKUP(C75,'База спортсменов'!A:H,3,FALSE)</f>
        <v>СОКОЛОВСКИЙ Кирилл</v>
      </c>
      <c r="F75" s="94">
        <f>VLOOKUP(C75,'База спортсменов'!A:H,4,FALSE)</f>
        <v>39562</v>
      </c>
      <c r="G75" s="95" t="str">
        <f>VLOOKUP(C75,'База спортсменов'!A:H,5,FALSE)</f>
        <v>КМС</v>
      </c>
      <c r="H75" s="97" t="str">
        <f>VLOOKUP(C75,'База спортсменов'!A:H,6,FALSE)</f>
        <v>г. Москва</v>
      </c>
      <c r="I75" s="57">
        <v>8.1192129629629628E-2</v>
      </c>
      <c r="J75" s="57">
        <f t="shared" si="1"/>
        <v>6.4120370370370355E-3</v>
      </c>
      <c r="K75" s="79">
        <f t="shared" si="0"/>
        <v>36.436208125445475</v>
      </c>
      <c r="L75" s="80"/>
      <c r="M75" s="7"/>
    </row>
    <row r="76" spans="1:13" s="64" customFormat="1" ht="18.75" customHeight="1">
      <c r="A76" s="92">
        <v>52</v>
      </c>
      <c r="B76" s="92">
        <v>54</v>
      </c>
      <c r="C76" s="92">
        <v>168</v>
      </c>
      <c r="D76" s="92">
        <f>VLOOKUP(C76,'База спортсменов'!A:H,2,FALSE)</f>
        <v>10150431523</v>
      </c>
      <c r="E76" s="93" t="str">
        <f>VLOOKUP(C76,'База спортсменов'!A:H,3,FALSE)</f>
        <v>НЕЙМАН Глеб</v>
      </c>
      <c r="F76" s="94">
        <f>VLOOKUP(C76,'База спортсменов'!A:H,4,FALSE)</f>
        <v>39669</v>
      </c>
      <c r="G76" s="95" t="str">
        <f>VLOOKUP(C76,'База спортсменов'!A:H,5,FALSE)</f>
        <v>2 сп.р.</v>
      </c>
      <c r="H76" s="97" t="str">
        <f>VLOOKUP(C76,'База спортсменов'!A:H,6,FALSE)</f>
        <v>Калининградская область</v>
      </c>
      <c r="I76" s="57">
        <v>8.1296296296296297E-2</v>
      </c>
      <c r="J76" s="57">
        <f t="shared" si="1"/>
        <v>6.5162037037037046E-3</v>
      </c>
      <c r="K76" s="79">
        <f t="shared" si="0"/>
        <v>36.389521640091118</v>
      </c>
      <c r="L76" s="80"/>
      <c r="M76" s="59"/>
    </row>
    <row r="77" spans="1:13" s="64" customFormat="1" ht="18.75" customHeight="1">
      <c r="A77" s="92">
        <v>53</v>
      </c>
      <c r="B77" s="92">
        <v>55</v>
      </c>
      <c r="C77" s="92">
        <v>127</v>
      </c>
      <c r="D77" s="92">
        <f>VLOOKUP(C77,'База спортсменов'!A:H,2,FALSE)</f>
        <v>10141983227</v>
      </c>
      <c r="E77" s="93" t="str">
        <f>VLOOKUP(C77,'База спортсменов'!A:H,3,FALSE)</f>
        <v>НИКОНОВ Михаил</v>
      </c>
      <c r="F77" s="94">
        <f>VLOOKUP(C77,'База спортсменов'!A:H,4,FALSE)</f>
        <v>40024</v>
      </c>
      <c r="G77" s="95" t="str">
        <f>VLOOKUP(C77,'База спортсменов'!A:H,5,FALSE)</f>
        <v>1 сп.р.</v>
      </c>
      <c r="H77" s="97" t="str">
        <f>VLOOKUP(C77,'База спортсменов'!A:H,6,FALSE)</f>
        <v>г. Санкт-Петербург</v>
      </c>
      <c r="I77" s="57">
        <v>8.1354166666666672E-2</v>
      </c>
      <c r="J77" s="57">
        <f t="shared" si="1"/>
        <v>6.5740740740740794E-3</v>
      </c>
      <c r="K77" s="79">
        <f t="shared" si="0"/>
        <v>36.36363636363636</v>
      </c>
      <c r="L77" s="80"/>
      <c r="M77" s="59"/>
    </row>
    <row r="78" spans="1:13" s="64" customFormat="1" ht="18.75" customHeight="1">
      <c r="A78" s="92">
        <v>54</v>
      </c>
      <c r="B78" s="92">
        <v>56</v>
      </c>
      <c r="C78" s="92">
        <v>100</v>
      </c>
      <c r="D78" s="92">
        <f>VLOOKUP(C78,'База спортсменов'!A:H,2,FALSE)</f>
        <v>10118633610</v>
      </c>
      <c r="E78" s="93" t="str">
        <f>VLOOKUP(C78,'База спортсменов'!A:H,3,FALSE)</f>
        <v>КИРЕЕВ Степан</v>
      </c>
      <c r="F78" s="94">
        <f>VLOOKUP(C78,'База спортсменов'!A:H,4,FALSE)</f>
        <v>40101</v>
      </c>
      <c r="G78" s="95" t="str">
        <f>VLOOKUP(C78,'База спортсменов'!A:H,5,FALSE)</f>
        <v>2 сп.р.</v>
      </c>
      <c r="H78" s="97" t="str">
        <f>VLOOKUP(C78,'База спортсменов'!A:H,6,FALSE)</f>
        <v>Ульяновская область</v>
      </c>
      <c r="I78" s="57">
        <v>8.1354166666666672E-2</v>
      </c>
      <c r="J78" s="57">
        <f t="shared" si="1"/>
        <v>6.5740740740740794E-3</v>
      </c>
      <c r="K78" s="79">
        <f t="shared" si="0"/>
        <v>36.36363636363636</v>
      </c>
      <c r="L78" s="80"/>
      <c r="M78" s="59"/>
    </row>
    <row r="79" spans="1:13" s="64" customFormat="1" ht="18.75" customHeight="1">
      <c r="A79" s="92">
        <v>55</v>
      </c>
      <c r="B79" s="92">
        <v>57</v>
      </c>
      <c r="C79" s="8">
        <v>44</v>
      </c>
      <c r="D79" s="92">
        <f>VLOOKUP(C79,'База спортсменов'!A:H,2,FALSE)</f>
        <v>10113385102</v>
      </c>
      <c r="E79" s="93" t="str">
        <f>VLOOKUP(C79,'База спортсменов'!A:H,3,FALSE)</f>
        <v>ЦВЕТЦИХ Кирилл</v>
      </c>
      <c r="F79" s="94">
        <f>VLOOKUP(C79,'База спортсменов'!A:H,4,FALSE)</f>
        <v>39556</v>
      </c>
      <c r="G79" s="95" t="str">
        <f>VLOOKUP(C79,'База спортсменов'!A:H,5,FALSE)</f>
        <v>1 сп.р.</v>
      </c>
      <c r="H79" s="97" t="str">
        <f>VLOOKUP(C79,'База спортсменов'!A:H,6,FALSE)</f>
        <v>Свердловская область</v>
      </c>
      <c r="I79" s="57">
        <v>8.1354166666666672E-2</v>
      </c>
      <c r="J79" s="57">
        <f t="shared" si="1"/>
        <v>6.5740740740740794E-3</v>
      </c>
      <c r="K79" s="79">
        <f t="shared" si="0"/>
        <v>36.36363636363636</v>
      </c>
      <c r="L79" s="80"/>
      <c r="M79" s="7"/>
    </row>
    <row r="80" spans="1:13" s="64" customFormat="1" ht="18.75" customHeight="1">
      <c r="A80" s="92">
        <v>56</v>
      </c>
      <c r="B80" s="92">
        <v>58</v>
      </c>
      <c r="C80" s="92">
        <v>104</v>
      </c>
      <c r="D80" s="92">
        <f>VLOOKUP(C80,'База спортсменов'!A:H,2,FALSE)</f>
        <v>10140889551</v>
      </c>
      <c r="E80" s="93" t="str">
        <f>VLOOKUP(C80,'База спортсменов'!A:H,3,FALSE)</f>
        <v>ДОРОНИН Степан</v>
      </c>
      <c r="F80" s="94">
        <f>VLOOKUP(C80,'База спортсменов'!A:H,4,FALSE)</f>
        <v>40151</v>
      </c>
      <c r="G80" s="95" t="str">
        <f>VLOOKUP(C80,'База спортсменов'!A:H,5,FALSE)</f>
        <v>2 сп.р.</v>
      </c>
      <c r="H80" s="97" t="str">
        <f>VLOOKUP(C80,'База спортсменов'!A:H,6,FALSE)</f>
        <v>Псковская область</v>
      </c>
      <c r="I80" s="57">
        <v>8.1354166666666672E-2</v>
      </c>
      <c r="J80" s="57">
        <f t="shared" si="1"/>
        <v>6.5740740740740794E-3</v>
      </c>
      <c r="K80" s="79">
        <f t="shared" si="0"/>
        <v>36.36363636363636</v>
      </c>
      <c r="L80" s="80"/>
      <c r="M80" s="59"/>
    </row>
    <row r="81" spans="1:13" s="64" customFormat="1" ht="18.75" customHeight="1">
      <c r="A81" s="92">
        <v>57</v>
      </c>
      <c r="B81" s="92">
        <v>59</v>
      </c>
      <c r="C81" s="92">
        <v>105</v>
      </c>
      <c r="D81" s="92">
        <f>VLOOKUP(C81,'База спортсменов'!A:H,2,FALSE)</f>
        <v>10140973619</v>
      </c>
      <c r="E81" s="93" t="str">
        <f>VLOOKUP(C81,'База спортсменов'!A:H,3,FALSE)</f>
        <v>ШАБАНОВ Кирилл</v>
      </c>
      <c r="F81" s="94">
        <f>VLOOKUP(C81,'База спортсменов'!A:H,4,FALSE)</f>
        <v>40046</v>
      </c>
      <c r="G81" s="95" t="str">
        <f>VLOOKUP(C81,'База спортсменов'!A:H,5,FALSE)</f>
        <v>2 сп.р.</v>
      </c>
      <c r="H81" s="97" t="str">
        <f>VLOOKUP(C81,'База спортсменов'!A:H,6,FALSE)</f>
        <v>Псковская область</v>
      </c>
      <c r="I81" s="57">
        <v>8.1458333333333341E-2</v>
      </c>
      <c r="J81" s="57">
        <f t="shared" si="1"/>
        <v>6.6782407407407485E-3</v>
      </c>
      <c r="K81" s="79">
        <f t="shared" si="0"/>
        <v>36.31713554987212</v>
      </c>
      <c r="L81" s="80"/>
      <c r="M81" s="59"/>
    </row>
    <row r="82" spans="1:13" s="64" customFormat="1" ht="18.75" customHeight="1">
      <c r="A82" s="92">
        <v>58</v>
      </c>
      <c r="B82" s="92">
        <v>60</v>
      </c>
      <c r="C82" s="92">
        <v>98</v>
      </c>
      <c r="D82" s="92">
        <f>VLOOKUP(C82,'База спортсменов'!A:H,2,FALSE)</f>
        <v>10141404358</v>
      </c>
      <c r="E82" s="93" t="str">
        <f>VLOOKUP(C82,'База спортсменов'!A:H,3,FALSE)</f>
        <v>КОЖУХОВ Алексей</v>
      </c>
      <c r="F82" s="94">
        <f>VLOOKUP(C82,'База спортсменов'!A:H,4,FALSE)</f>
        <v>39637</v>
      </c>
      <c r="G82" s="95" t="str">
        <f>VLOOKUP(C82,'База спортсменов'!A:H,5,FALSE)</f>
        <v>КМС</v>
      </c>
      <c r="H82" s="97" t="str">
        <f>VLOOKUP(C82,'База спортсменов'!A:H,6,FALSE)</f>
        <v>Ростовская область</v>
      </c>
      <c r="I82" s="57">
        <v>8.1504629629629635E-2</v>
      </c>
      <c r="J82" s="57">
        <f t="shared" si="1"/>
        <v>6.7245370370370428E-3</v>
      </c>
      <c r="K82" s="79">
        <f t="shared" si="0"/>
        <v>36.29650667424027</v>
      </c>
      <c r="L82" s="80"/>
      <c r="M82" s="59"/>
    </row>
    <row r="83" spans="1:13" s="64" customFormat="1" ht="18.75" customHeight="1">
      <c r="A83" s="92">
        <v>59</v>
      </c>
      <c r="B83" s="92">
        <v>61</v>
      </c>
      <c r="C83" s="8">
        <v>182</v>
      </c>
      <c r="D83" s="92">
        <f>VLOOKUP(C83,'База спортсменов'!A:H,2,FALSE)</f>
        <v>10139699481</v>
      </c>
      <c r="E83" s="93" t="str">
        <f>VLOOKUP(C83,'База спортсменов'!A:H,3,FALSE)</f>
        <v>ДЬЯКОНОВ Михаил</v>
      </c>
      <c r="F83" s="94">
        <f>VLOOKUP(C83,'База спортсменов'!A:H,4,FALSE)</f>
        <v>39794</v>
      </c>
      <c r="G83" s="95" t="str">
        <f>VLOOKUP(C83,'База спортсменов'!A:H,5,FALSE)</f>
        <v>2 сп.р.</v>
      </c>
      <c r="H83" s="97" t="str">
        <f>VLOOKUP(C83,'База спортсменов'!A:H,6,FALSE)</f>
        <v>г. Севастополь</v>
      </c>
      <c r="I83" s="57">
        <v>8.1504629629629635E-2</v>
      </c>
      <c r="J83" s="57">
        <f t="shared" si="1"/>
        <v>6.7245370370370428E-3</v>
      </c>
      <c r="K83" s="79">
        <f t="shared" si="0"/>
        <v>36.29650667424027</v>
      </c>
      <c r="L83" s="80"/>
      <c r="M83" s="7"/>
    </row>
    <row r="84" spans="1:13" s="64" customFormat="1" ht="18.75" customHeight="1">
      <c r="A84" s="92">
        <v>60</v>
      </c>
      <c r="B84" s="92">
        <v>62</v>
      </c>
      <c r="C84" s="92">
        <v>147</v>
      </c>
      <c r="D84" s="92">
        <f>VLOOKUP(C84,'База спортсменов'!A:H,2,FALSE)</f>
        <v>10131638680</v>
      </c>
      <c r="E84" s="93" t="str">
        <f>VLOOKUP(C84,'База спортсменов'!A:H,3,FALSE)</f>
        <v>ЩЕРБИНИН Сергей</v>
      </c>
      <c r="F84" s="94">
        <f>VLOOKUP(C84,'База спортсменов'!A:H,4,FALSE)</f>
        <v>39755</v>
      </c>
      <c r="G84" s="95" t="str">
        <f>VLOOKUP(C84,'База спортсменов'!A:H,5,FALSE)</f>
        <v>1 сп.р.</v>
      </c>
      <c r="H84" s="97" t="str">
        <f>VLOOKUP(C84,'База спортсменов'!A:H,6,FALSE)</f>
        <v>Челябинская область</v>
      </c>
      <c r="I84" s="57">
        <v>8.160879629629629E-2</v>
      </c>
      <c r="J84" s="57">
        <f t="shared" si="1"/>
        <v>6.8287037037036979E-3</v>
      </c>
      <c r="K84" s="79">
        <f t="shared" si="0"/>
        <v>36.250177279818473</v>
      </c>
      <c r="L84" s="80"/>
      <c r="M84" s="59"/>
    </row>
    <row r="85" spans="1:13" s="64" customFormat="1" ht="18.75" customHeight="1">
      <c r="A85" s="92">
        <v>61</v>
      </c>
      <c r="B85" s="92">
        <v>63</v>
      </c>
      <c r="C85" s="92">
        <v>192</v>
      </c>
      <c r="D85" s="92">
        <f>VLOOKUP(C85,'База спортсменов'!A:H,2,FALSE)</f>
        <v>10140726570</v>
      </c>
      <c r="E85" s="93" t="str">
        <f>VLOOKUP(C85,'База спортсменов'!A:H,3,FALSE)</f>
        <v>САЗОНОВ Ярослав</v>
      </c>
      <c r="F85" s="94">
        <f>VLOOKUP(C85,'База спортсменов'!A:H,4,FALSE)</f>
        <v>39463</v>
      </c>
      <c r="G85" s="95" t="str">
        <f>VLOOKUP(C85,'База спортсменов'!A:H,5,FALSE)</f>
        <v>2 сп.р.</v>
      </c>
      <c r="H85" s="97" t="str">
        <f>VLOOKUP(C85,'База спортсменов'!A:H,6,FALSE)</f>
        <v>Тверская область</v>
      </c>
      <c r="I85" s="57">
        <v>8.160879629629629E-2</v>
      </c>
      <c r="J85" s="57">
        <f t="shared" si="1"/>
        <v>6.8287037037036979E-3</v>
      </c>
      <c r="K85" s="79">
        <f t="shared" si="0"/>
        <v>36.250177279818473</v>
      </c>
      <c r="L85" s="80"/>
      <c r="M85" s="59"/>
    </row>
    <row r="86" spans="1:13" s="64" customFormat="1" ht="18.75" customHeight="1">
      <c r="A86" s="92">
        <v>62</v>
      </c>
      <c r="B86" s="92">
        <v>64</v>
      </c>
      <c r="C86" s="92">
        <v>46</v>
      </c>
      <c r="D86" s="92">
        <f>VLOOKUP(C86,'База спортсменов'!A:H,2,FALSE)</f>
        <v>10131114678</v>
      </c>
      <c r="E86" s="93" t="str">
        <f>VLOOKUP(C86,'База спортсменов'!A:H,3,FALSE)</f>
        <v>СОКОЛОВ Виктор</v>
      </c>
      <c r="F86" s="94">
        <f>VLOOKUP(C86,'База спортсменов'!A:H,4,FALSE)</f>
        <v>39767</v>
      </c>
      <c r="G86" s="95" t="str">
        <f>VLOOKUP(C86,'База спортсменов'!A:H,5,FALSE)</f>
        <v>КМС</v>
      </c>
      <c r="H86" s="97" t="str">
        <f>VLOOKUP(C86,'База спортсменов'!A:H,6,FALSE)</f>
        <v>Свердловская область</v>
      </c>
      <c r="I86" s="57">
        <v>8.1851851851851856E-2</v>
      </c>
      <c r="J86" s="57">
        <f t="shared" si="1"/>
        <v>7.0717592592592637E-3</v>
      </c>
      <c r="K86" s="79">
        <f t="shared" si="0"/>
        <v>36.142533936651581</v>
      </c>
      <c r="L86" s="80"/>
      <c r="M86" s="59"/>
    </row>
    <row r="87" spans="1:13" s="64" customFormat="1" ht="18.75" customHeight="1">
      <c r="A87" s="92"/>
      <c r="B87" s="92">
        <v>65</v>
      </c>
      <c r="C87" s="8">
        <v>194</v>
      </c>
      <c r="D87" s="92" t="str">
        <f>VLOOKUP(C87,'База спортсменов'!A:H,2,FALSE)</f>
        <v>KAZ20080321</v>
      </c>
      <c r="E87" s="93" t="str">
        <f>VLOOKUP(C87,'База спортсменов'!A:H,3,FALSE)</f>
        <v>КУЙТЕНОВ Мурат</v>
      </c>
      <c r="F87" s="94">
        <f>VLOOKUP(C87,'База спортсменов'!A:H,4,FALSE)</f>
        <v>39528</v>
      </c>
      <c r="G87" s="95" t="str">
        <f>VLOOKUP(C87,'База спортсменов'!A:H,5,FALSE)</f>
        <v>КМС</v>
      </c>
      <c r="H87" s="97" t="str">
        <f>VLOOKUP(C87,'База спортсменов'!A:H,6,FALSE)</f>
        <v>Казахстан</v>
      </c>
      <c r="I87" s="57">
        <v>8.1956018518518511E-2</v>
      </c>
      <c r="J87" s="57">
        <f t="shared" si="1"/>
        <v>7.1759259259259189E-3</v>
      </c>
      <c r="K87" s="79">
        <f t="shared" si="0"/>
        <v>36.096596525914421</v>
      </c>
      <c r="L87" s="80"/>
      <c r="M87" s="7"/>
    </row>
    <row r="88" spans="1:13" s="64" customFormat="1" ht="18.75" customHeight="1">
      <c r="A88" s="92">
        <v>63</v>
      </c>
      <c r="B88" s="92">
        <v>66</v>
      </c>
      <c r="C88" s="92">
        <v>37</v>
      </c>
      <c r="D88" s="92">
        <f>VLOOKUP(C88,'База спортсменов'!A:H,2,FALSE)</f>
        <v>10127774545</v>
      </c>
      <c r="E88" s="93" t="str">
        <f>VLOOKUP(C88,'База спортсменов'!A:H,3,FALSE)</f>
        <v>ОРЛОВ Степан</v>
      </c>
      <c r="F88" s="94">
        <f>VLOOKUP(C88,'База спортсменов'!A:H,4,FALSE)</f>
        <v>39737</v>
      </c>
      <c r="G88" s="95" t="str">
        <f>VLOOKUP(C88,'База спортсменов'!A:H,5,FALSE)</f>
        <v>1 сп.р.</v>
      </c>
      <c r="H88" s="97" t="str">
        <f>VLOOKUP(C88,'База спортсменов'!A:H,6,FALSE)</f>
        <v>Свердловская область</v>
      </c>
      <c r="I88" s="57">
        <v>8.2013888888888886E-2</v>
      </c>
      <c r="J88" s="57">
        <f t="shared" si="1"/>
        <v>7.2337962962962937E-3</v>
      </c>
      <c r="K88" s="79">
        <f t="shared" ref="K88:K147" si="2">$L$19/((I88*24))</f>
        <v>36.071126164267568</v>
      </c>
      <c r="L88" s="80"/>
      <c r="M88" s="59"/>
    </row>
    <row r="89" spans="1:13" s="64" customFormat="1" ht="18.75" customHeight="1">
      <c r="A89" s="92">
        <v>64</v>
      </c>
      <c r="B89" s="92">
        <v>67</v>
      </c>
      <c r="C89" s="92">
        <v>45</v>
      </c>
      <c r="D89" s="92">
        <f>VLOOKUP(C89,'База спортсменов'!A:H,2,FALSE)</f>
        <v>10124492410</v>
      </c>
      <c r="E89" s="93" t="str">
        <f>VLOOKUP(C89,'База спортсменов'!A:H,3,FALSE)</f>
        <v>КУДРИНСКИХ Дмитрий</v>
      </c>
      <c r="F89" s="94">
        <f>VLOOKUP(C89,'База спортсменов'!A:H,4,FALSE)</f>
        <v>39643</v>
      </c>
      <c r="G89" s="95" t="str">
        <f>VLOOKUP(C89,'База спортсменов'!A:H,5,FALSE)</f>
        <v>КМС</v>
      </c>
      <c r="H89" s="97" t="str">
        <f>VLOOKUP(C89,'База спортсменов'!A:H,6,FALSE)</f>
        <v>Свердловская область</v>
      </c>
      <c r="I89" s="57">
        <v>8.2199074074074077E-2</v>
      </c>
      <c r="J89" s="57">
        <f t="shared" ref="J89:J147" si="3">I89-$I$23</f>
        <v>7.4189814814814847E-3</v>
      </c>
      <c r="K89" s="79">
        <f t="shared" si="2"/>
        <v>35.989862010701209</v>
      </c>
      <c r="L89" s="80"/>
      <c r="M89" s="59"/>
    </row>
    <row r="90" spans="1:13" s="64" customFormat="1" ht="18.75" customHeight="1">
      <c r="A90" s="92">
        <v>65</v>
      </c>
      <c r="B90" s="92">
        <v>68</v>
      </c>
      <c r="C90" s="92">
        <v>2</v>
      </c>
      <c r="D90" s="92">
        <f>VLOOKUP(C90,'База спортсменов'!A:H,2,FALSE)</f>
        <v>10136972266</v>
      </c>
      <c r="E90" s="93" t="str">
        <f>VLOOKUP(C90,'База спортсменов'!A:H,3,FALSE)</f>
        <v>ВУЛЬПИ Максим</v>
      </c>
      <c r="F90" s="94">
        <f>VLOOKUP(C90,'База спортсменов'!A:H,4,FALSE)</f>
        <v>39941</v>
      </c>
      <c r="G90" s="95" t="str">
        <f>VLOOKUP(C90,'База спортсменов'!A:H,5,FALSE)</f>
        <v>1 сп.р.</v>
      </c>
      <c r="H90" s="97" t="str">
        <f>VLOOKUP(C90,'База спортсменов'!A:H,6,FALSE)</f>
        <v>Республика Адыгея</v>
      </c>
      <c r="I90" s="57">
        <v>8.3009259259259269E-2</v>
      </c>
      <c r="J90" s="57">
        <f t="shared" si="3"/>
        <v>8.2291666666666763E-3</v>
      </c>
      <c r="K90" s="79">
        <f t="shared" si="2"/>
        <v>35.638594534300054</v>
      </c>
      <c r="L90" s="80"/>
      <c r="M90" s="59"/>
    </row>
    <row r="91" spans="1:13" s="64" customFormat="1" ht="18.75" customHeight="1">
      <c r="A91" s="92">
        <v>66</v>
      </c>
      <c r="B91" s="92">
        <v>69</v>
      </c>
      <c r="C91" s="92">
        <v>54</v>
      </c>
      <c r="D91" s="92">
        <f>VLOOKUP(C91,'База спортсменов'!A:H,2,FALSE)</f>
        <v>10139175378</v>
      </c>
      <c r="E91" s="93" t="str">
        <f>VLOOKUP(C91,'База спортсменов'!A:H,3,FALSE)</f>
        <v>ГАММЕРШМИДТ Антон</v>
      </c>
      <c r="F91" s="94">
        <f>VLOOKUP(C91,'База спортсменов'!A:H,4,FALSE)</f>
        <v>39878</v>
      </c>
      <c r="G91" s="95" t="str">
        <f>VLOOKUP(C91,'База спортсменов'!A:H,5,FALSE)</f>
        <v>1 сп.р.</v>
      </c>
      <c r="H91" s="97" t="str">
        <f>VLOOKUP(C91,'База спортсменов'!A:H,6,FALSE)</f>
        <v>г. Москва</v>
      </c>
      <c r="I91" s="57">
        <v>8.324074074074074E-2</v>
      </c>
      <c r="J91" s="57">
        <f t="shared" si="3"/>
        <v>8.4606481481481477E-3</v>
      </c>
      <c r="K91" s="79">
        <f t="shared" si="2"/>
        <v>35.53948832035595</v>
      </c>
      <c r="L91" s="80"/>
      <c r="M91" s="7"/>
    </row>
    <row r="92" spans="1:13" s="64" customFormat="1" ht="18.75" customHeight="1">
      <c r="A92" s="92">
        <v>67</v>
      </c>
      <c r="B92" s="92">
        <v>70</v>
      </c>
      <c r="C92" s="8">
        <v>8</v>
      </c>
      <c r="D92" s="92">
        <f>VLOOKUP(C92,'База спортсменов'!A:H,2,FALSE)</f>
        <v>10150168916</v>
      </c>
      <c r="E92" s="93" t="str">
        <f>VLOOKUP(C92,'База спортсменов'!A:H,3,FALSE)</f>
        <v>БЛИНОВ Сергей</v>
      </c>
      <c r="F92" s="94">
        <f>VLOOKUP(C92,'База спортсменов'!A:H,4,FALSE)</f>
        <v>40078</v>
      </c>
      <c r="G92" s="95" t="str">
        <f>VLOOKUP(C92,'База спортсменов'!A:H,5,FALSE)</f>
        <v>КМС</v>
      </c>
      <c r="H92" s="97" t="str">
        <f>VLOOKUP(C92,'База спортсменов'!A:H,6,FALSE)</f>
        <v>Иркутская область</v>
      </c>
      <c r="I92" s="57">
        <v>8.3668981481481483E-2</v>
      </c>
      <c r="J92" s="57">
        <f t="shared" si="3"/>
        <v>8.8888888888888906E-3</v>
      </c>
      <c r="K92" s="79">
        <f t="shared" si="2"/>
        <v>35.357587494812563</v>
      </c>
      <c r="L92" s="80"/>
      <c r="M92" s="59"/>
    </row>
    <row r="93" spans="1:13" s="64" customFormat="1" ht="18.75" customHeight="1">
      <c r="A93" s="92">
        <v>68</v>
      </c>
      <c r="B93" s="92">
        <v>71</v>
      </c>
      <c r="C93" s="92">
        <v>83</v>
      </c>
      <c r="D93" s="92">
        <f>VLOOKUP(C93,'База спортсменов'!A:H,2,FALSE)</f>
        <v>10142164190</v>
      </c>
      <c r="E93" s="93" t="str">
        <f>VLOOKUP(C93,'База спортсменов'!A:H,3,FALSE)</f>
        <v>КОЖУХОВ Арсений</v>
      </c>
      <c r="F93" s="94">
        <f>VLOOKUP(C93,'База спортсменов'!A:H,4,FALSE)</f>
        <v>40247</v>
      </c>
      <c r="G93" s="95" t="str">
        <f>VLOOKUP(C93,'База спортсменов'!A:H,5,FALSE)</f>
        <v>2 сп.р.</v>
      </c>
      <c r="H93" s="97" t="str">
        <f>VLOOKUP(C93,'База спортсменов'!A:H,6,FALSE)</f>
        <v>Ленинградская область</v>
      </c>
      <c r="I93" s="57">
        <v>8.3668981481481483E-2</v>
      </c>
      <c r="J93" s="57">
        <f t="shared" si="3"/>
        <v>8.8888888888888906E-3</v>
      </c>
      <c r="K93" s="79">
        <f t="shared" si="2"/>
        <v>35.357587494812563</v>
      </c>
      <c r="L93" s="80"/>
      <c r="M93" s="59"/>
    </row>
    <row r="94" spans="1:13" s="64" customFormat="1" ht="18.75" customHeight="1">
      <c r="A94" s="92">
        <v>69</v>
      </c>
      <c r="B94" s="92">
        <v>72</v>
      </c>
      <c r="C94" s="92">
        <v>178</v>
      </c>
      <c r="D94" s="92">
        <f>VLOOKUP(C94,'База спортсменов'!A:H,2,FALSE)</f>
        <v>10114521719</v>
      </c>
      <c r="E94" s="93" t="str">
        <f>VLOOKUP(C94,'База спортсменов'!A:H,3,FALSE)</f>
        <v>СКОРЧЕНКО Данил</v>
      </c>
      <c r="F94" s="94">
        <f>VLOOKUP(C94,'База спортсменов'!A:H,4,FALSE)</f>
        <v>39779</v>
      </c>
      <c r="G94" s="95" t="str">
        <f>VLOOKUP(C94,'База спортсменов'!A:H,5,FALSE)</f>
        <v>КМС</v>
      </c>
      <c r="H94" s="97" t="str">
        <f>VLOOKUP(C94,'База спортсменов'!A:H,6,FALSE)</f>
        <v>Республика Крым</v>
      </c>
      <c r="I94" s="57">
        <v>8.3865740740740755E-2</v>
      </c>
      <c r="J94" s="57">
        <f t="shared" si="3"/>
        <v>9.0856481481481621E-3</v>
      </c>
      <c r="K94" s="79">
        <f t="shared" si="2"/>
        <v>35.27463428098261</v>
      </c>
      <c r="L94" s="80"/>
      <c r="M94" s="59"/>
    </row>
    <row r="95" spans="1:13" s="64" customFormat="1" ht="18.75" customHeight="1">
      <c r="A95" s="92">
        <v>70</v>
      </c>
      <c r="B95" s="92">
        <v>73</v>
      </c>
      <c r="C95" s="92">
        <v>52</v>
      </c>
      <c r="D95" s="92">
        <f>VLOOKUP(C95,'База спортсменов'!A:H,2,FALSE)</f>
        <v>10132957981</v>
      </c>
      <c r="E95" s="93" t="str">
        <f>VLOOKUP(C95,'База спортсменов'!A:H,3,FALSE)</f>
        <v>АБРАМЕНКОВ Илья</v>
      </c>
      <c r="F95" s="94">
        <f>VLOOKUP(C95,'База спортсменов'!A:H,4,FALSE)</f>
        <v>39548</v>
      </c>
      <c r="G95" s="95" t="str">
        <f>VLOOKUP(C95,'База спортсменов'!A:H,5,FALSE)</f>
        <v>1 сп.р.</v>
      </c>
      <c r="H95" s="97" t="str">
        <f>VLOOKUP(C95,'База спортсменов'!A:H,6,FALSE)</f>
        <v>г. Москва</v>
      </c>
      <c r="I95" s="57">
        <v>8.3865740740740755E-2</v>
      </c>
      <c r="J95" s="57">
        <f t="shared" si="3"/>
        <v>9.0856481481481621E-3</v>
      </c>
      <c r="K95" s="79">
        <f t="shared" si="2"/>
        <v>35.27463428098261</v>
      </c>
      <c r="L95" s="80"/>
      <c r="M95" s="7"/>
    </row>
    <row r="96" spans="1:13" s="64" customFormat="1" ht="18.75" customHeight="1">
      <c r="A96" s="92">
        <v>71</v>
      </c>
      <c r="B96" s="92">
        <v>74</v>
      </c>
      <c r="C96" s="8">
        <v>73</v>
      </c>
      <c r="D96" s="92">
        <f>VLOOKUP(C96,'База спортсменов'!A:H,2,FALSE)</f>
        <v>10112701654</v>
      </c>
      <c r="E96" s="93" t="str">
        <f>VLOOKUP(C96,'База спортсменов'!A:H,3,FALSE)</f>
        <v>ПЫРКОВ Никита</v>
      </c>
      <c r="F96" s="94">
        <f>VLOOKUP(C96,'База спортсменов'!A:H,4,FALSE)</f>
        <v>40086</v>
      </c>
      <c r="G96" s="95" t="str">
        <f>VLOOKUP(C96,'База спортсменов'!A:H,5,FALSE)</f>
        <v>1 сп.р.</v>
      </c>
      <c r="H96" s="97" t="str">
        <f>VLOOKUP(C96,'База спортсменов'!A:H,6,FALSE)</f>
        <v>Нижегородская область</v>
      </c>
      <c r="I96" s="57">
        <v>8.3923611111111115E-2</v>
      </c>
      <c r="J96" s="57">
        <f t="shared" si="3"/>
        <v>9.143518518518523E-3</v>
      </c>
      <c r="K96" s="79">
        <f t="shared" si="2"/>
        <v>35.250310302027309</v>
      </c>
      <c r="L96" s="80"/>
      <c r="M96" s="59"/>
    </row>
    <row r="97" spans="1:13" s="64" customFormat="1" ht="18.75" customHeight="1">
      <c r="A97" s="92">
        <v>72</v>
      </c>
      <c r="B97" s="92">
        <v>75</v>
      </c>
      <c r="C97" s="92">
        <v>93</v>
      </c>
      <c r="D97" s="92">
        <f>VLOOKUP(C97,'База спортсменов'!A:H,2,FALSE)</f>
        <v>10138543666</v>
      </c>
      <c r="E97" s="93" t="str">
        <f>VLOOKUP(C97,'База спортсменов'!A:H,3,FALSE)</f>
        <v>ИЗВАРИН Дмитрий</v>
      </c>
      <c r="F97" s="94">
        <f>VLOOKUP(C97,'База спортсменов'!A:H,4,FALSE)</f>
        <v>39765</v>
      </c>
      <c r="G97" s="95" t="str">
        <f>VLOOKUP(C97,'База спортсменов'!A:H,5,FALSE)</f>
        <v>1 сп.р.</v>
      </c>
      <c r="H97" s="97" t="str">
        <f>VLOOKUP(C97,'База спортсменов'!A:H,6,FALSE)</f>
        <v>Ростовская область</v>
      </c>
      <c r="I97" s="57">
        <v>8.3958333333333343E-2</v>
      </c>
      <c r="J97" s="57">
        <f t="shared" si="3"/>
        <v>9.1782407407407507E-3</v>
      </c>
      <c r="K97" s="79">
        <f t="shared" si="2"/>
        <v>35.235732009925556</v>
      </c>
      <c r="L97" s="80"/>
      <c r="M97" s="59"/>
    </row>
    <row r="98" spans="1:13" s="64" customFormat="1" ht="18.75" customHeight="1">
      <c r="A98" s="92">
        <v>73</v>
      </c>
      <c r="B98" s="92">
        <v>76</v>
      </c>
      <c r="C98" s="92">
        <v>142</v>
      </c>
      <c r="D98" s="92">
        <f>VLOOKUP(C98,'База спортсменов'!A:H,2,FALSE)</f>
        <v>10131541478</v>
      </c>
      <c r="E98" s="93" t="str">
        <f>VLOOKUP(C98,'База спортсменов'!A:H,3,FALSE)</f>
        <v>МАЛАХОВ Антон</v>
      </c>
      <c r="F98" s="94">
        <f>VLOOKUP(C98,'База спортсменов'!A:H,4,FALSE)</f>
        <v>39898</v>
      </c>
      <c r="G98" s="95" t="str">
        <f>VLOOKUP(C98,'База спортсменов'!A:H,5,FALSE)</f>
        <v>2 сп.р.</v>
      </c>
      <c r="H98" s="97" t="str">
        <f>VLOOKUP(C98,'База спортсменов'!A:H,6,FALSE)</f>
        <v>Краснодарский край</v>
      </c>
      <c r="I98" s="57">
        <v>8.3958333333333343E-2</v>
      </c>
      <c r="J98" s="57">
        <f t="shared" si="3"/>
        <v>9.1782407407407507E-3</v>
      </c>
      <c r="K98" s="79">
        <f t="shared" si="2"/>
        <v>35.235732009925556</v>
      </c>
      <c r="L98" s="80"/>
      <c r="M98" s="59"/>
    </row>
    <row r="99" spans="1:13" s="64" customFormat="1" ht="18.75" customHeight="1">
      <c r="A99" s="92">
        <v>74</v>
      </c>
      <c r="B99" s="92">
        <v>77</v>
      </c>
      <c r="C99" s="92">
        <v>25</v>
      </c>
      <c r="D99" s="92">
        <f>VLOOKUP(C99,'База спортсменов'!A:H,2,FALSE)</f>
        <v>10144517452</v>
      </c>
      <c r="E99" s="93" t="str">
        <f>VLOOKUP(C99,'База спортсменов'!A:H,3,FALSE)</f>
        <v>КУЗНЕЦОВ Даниил</v>
      </c>
      <c r="F99" s="94">
        <f>VLOOKUP(C99,'База спортсменов'!A:H,4,FALSE)</f>
        <v>40006</v>
      </c>
      <c r="G99" s="95" t="str">
        <f>VLOOKUP(C99,'База спортсменов'!A:H,5,FALSE)</f>
        <v>1 сп.р.</v>
      </c>
      <c r="H99" s="97" t="str">
        <f>VLOOKUP(C99,'База спортсменов'!A:H,6,FALSE)</f>
        <v>Самарская область</v>
      </c>
      <c r="I99" s="57">
        <v>8.3958333333333343E-2</v>
      </c>
      <c r="J99" s="57">
        <f t="shared" si="3"/>
        <v>9.1782407407407507E-3</v>
      </c>
      <c r="K99" s="79">
        <f t="shared" si="2"/>
        <v>35.235732009925556</v>
      </c>
      <c r="L99" s="80"/>
      <c r="M99" s="7"/>
    </row>
    <row r="100" spans="1:13" s="64" customFormat="1" ht="18.75" customHeight="1">
      <c r="A100" s="92">
        <v>75</v>
      </c>
      <c r="B100" s="92">
        <v>78</v>
      </c>
      <c r="C100" s="8">
        <v>177</v>
      </c>
      <c r="D100" s="92">
        <f>VLOOKUP(C100,'База спортсменов'!A:H,2,FALSE)</f>
        <v>10145448955</v>
      </c>
      <c r="E100" s="93" t="str">
        <f>VLOOKUP(C100,'База спортсменов'!A:H,3,FALSE)</f>
        <v>КАДОЧНИКОВ Лев</v>
      </c>
      <c r="F100" s="94">
        <f>VLOOKUP(C100,'База спортсменов'!A:H,4,FALSE)</f>
        <v>40016</v>
      </c>
      <c r="G100" s="95" t="str">
        <f>VLOOKUP(C100,'База спортсменов'!A:H,5,FALSE)</f>
        <v>2 сп.р.</v>
      </c>
      <c r="H100" s="97" t="str">
        <f>VLOOKUP(C100,'База спортсменов'!A:H,6,FALSE)</f>
        <v>Республика Крым</v>
      </c>
      <c r="I100" s="57">
        <v>8.3958333333333343E-2</v>
      </c>
      <c r="J100" s="57">
        <f t="shared" si="3"/>
        <v>9.1782407407407507E-3</v>
      </c>
      <c r="K100" s="79">
        <f t="shared" si="2"/>
        <v>35.235732009925556</v>
      </c>
      <c r="L100" s="80"/>
      <c r="M100" s="59"/>
    </row>
    <row r="101" spans="1:13" s="64" customFormat="1" ht="18.75" customHeight="1">
      <c r="A101" s="92">
        <v>76</v>
      </c>
      <c r="B101" s="92">
        <v>79</v>
      </c>
      <c r="C101" s="92">
        <v>153</v>
      </c>
      <c r="D101" s="92">
        <f>VLOOKUP(C101,'База спортсменов'!A:H,2,FALSE)</f>
        <v>10144140364</v>
      </c>
      <c r="E101" s="93" t="str">
        <f>VLOOKUP(C101,'База спортсменов'!A:H,3,FALSE)</f>
        <v>ДОЛЖЕНКО Кирилл</v>
      </c>
      <c r="F101" s="94">
        <f>VLOOKUP(C101,'База спортсменов'!A:H,4,FALSE)</f>
        <v>39693</v>
      </c>
      <c r="G101" s="95" t="str">
        <f>VLOOKUP(C101,'База спортсменов'!A:H,5,FALSE)</f>
        <v>КМС</v>
      </c>
      <c r="H101" s="97" t="str">
        <f>VLOOKUP(C101,'База спортсменов'!A:H,6,FALSE)</f>
        <v>Воронежская область</v>
      </c>
      <c r="I101" s="57">
        <v>8.3958333333333343E-2</v>
      </c>
      <c r="J101" s="57">
        <f t="shared" si="3"/>
        <v>9.1782407407407507E-3</v>
      </c>
      <c r="K101" s="79">
        <f t="shared" si="2"/>
        <v>35.235732009925556</v>
      </c>
      <c r="L101" s="80"/>
      <c r="M101" s="59"/>
    </row>
    <row r="102" spans="1:13" s="64" customFormat="1" ht="18.75" customHeight="1">
      <c r="A102" s="92">
        <v>77</v>
      </c>
      <c r="B102" s="92">
        <v>80</v>
      </c>
      <c r="C102" s="92">
        <v>152</v>
      </c>
      <c r="D102" s="92">
        <f>VLOOKUP(C102,'База спортсменов'!A:H,2,FALSE)</f>
        <v>10143841886</v>
      </c>
      <c r="E102" s="93" t="str">
        <f>VLOOKUP(C102,'База спортсменов'!A:H,3,FALSE)</f>
        <v>КОЛЕСНИКОВ Иван</v>
      </c>
      <c r="F102" s="94">
        <f>VLOOKUP(C102,'База спортсменов'!A:H,4,FALSE)</f>
        <v>39548</v>
      </c>
      <c r="G102" s="95" t="str">
        <f>VLOOKUP(C102,'База спортсменов'!A:H,5,FALSE)</f>
        <v>КМС</v>
      </c>
      <c r="H102" s="97" t="str">
        <f>VLOOKUP(C102,'База спортсменов'!A:H,6,FALSE)</f>
        <v>Воронежская область</v>
      </c>
      <c r="I102" s="57">
        <v>8.3958333333333343E-2</v>
      </c>
      <c r="J102" s="57">
        <f t="shared" si="3"/>
        <v>9.1782407407407507E-3</v>
      </c>
      <c r="K102" s="79">
        <f t="shared" si="2"/>
        <v>35.235732009925556</v>
      </c>
      <c r="L102" s="80"/>
      <c r="M102" s="59"/>
    </row>
    <row r="103" spans="1:13" s="64" customFormat="1" ht="18.75" customHeight="1">
      <c r="A103" s="92">
        <v>78</v>
      </c>
      <c r="B103" s="92">
        <v>81</v>
      </c>
      <c r="C103" s="92">
        <v>67</v>
      </c>
      <c r="D103" s="92">
        <f>VLOOKUP(C103,'База спортсменов'!A:H,2,FALSE)</f>
        <v>10149663809</v>
      </c>
      <c r="E103" s="93" t="str">
        <f>VLOOKUP(C103,'База спортсменов'!A:H,3,FALSE)</f>
        <v>ФАДЕЕВ Владислав</v>
      </c>
      <c r="F103" s="94">
        <f>VLOOKUP(C103,'База спортсменов'!A:H,4,FALSE)</f>
        <v>40147</v>
      </c>
      <c r="G103" s="95" t="str">
        <f>VLOOKUP(C103,'База спортсменов'!A:H,5,FALSE)</f>
        <v>2 сп.р.</v>
      </c>
      <c r="H103" s="97" t="str">
        <f>VLOOKUP(C103,'База спортсменов'!A:H,6,FALSE)</f>
        <v>г. Москва</v>
      </c>
      <c r="I103" s="57">
        <v>8.4097222222222226E-2</v>
      </c>
      <c r="J103" s="57">
        <f t="shared" si="3"/>
        <v>9.3171296296296335E-3</v>
      </c>
      <c r="K103" s="79">
        <f t="shared" si="2"/>
        <v>35.177539223781991</v>
      </c>
      <c r="L103" s="80"/>
      <c r="M103" s="7"/>
    </row>
    <row r="104" spans="1:13" s="64" customFormat="1" ht="18.75" customHeight="1">
      <c r="A104" s="92">
        <v>79</v>
      </c>
      <c r="B104" s="92">
        <v>82</v>
      </c>
      <c r="C104" s="8">
        <v>87</v>
      </c>
      <c r="D104" s="92">
        <f>VLOOKUP(C104,'База спортсменов'!A:H,2,FALSE)</f>
        <v>10139215996</v>
      </c>
      <c r="E104" s="93" t="str">
        <f>VLOOKUP(C104,'База спортсменов'!A:H,3,FALSE)</f>
        <v>ЗАКУСКИН Андрей</v>
      </c>
      <c r="F104" s="94">
        <f>VLOOKUP(C104,'База спортсменов'!A:H,4,FALSE)</f>
        <v>39552</v>
      </c>
      <c r="G104" s="95" t="str">
        <f>VLOOKUP(C104,'База спортсменов'!A:H,5,FALSE)</f>
        <v>1 сп.р.</v>
      </c>
      <c r="H104" s="97" t="str">
        <f>VLOOKUP(C104,'База спортсменов'!A:H,6,FALSE)</f>
        <v>Московская область</v>
      </c>
      <c r="I104" s="57">
        <v>8.4097222222222226E-2</v>
      </c>
      <c r="J104" s="57">
        <f t="shared" si="3"/>
        <v>9.3171296296296335E-3</v>
      </c>
      <c r="K104" s="79">
        <f t="shared" si="2"/>
        <v>35.177539223781991</v>
      </c>
      <c r="L104" s="80"/>
      <c r="M104" s="59"/>
    </row>
    <row r="105" spans="1:13" s="64" customFormat="1" ht="18.75" customHeight="1">
      <c r="A105" s="92">
        <v>80</v>
      </c>
      <c r="B105" s="92">
        <v>83</v>
      </c>
      <c r="C105" s="92">
        <v>174</v>
      </c>
      <c r="D105" s="92">
        <f>VLOOKUP(C105,'База спортсменов'!A:H,2,FALSE)</f>
        <v>10141013934</v>
      </c>
      <c r="E105" s="93" t="str">
        <f>VLOOKUP(C105,'База спортсменов'!A:H,3,FALSE)</f>
        <v>БЕЛОБОРОДОВ Вячеслав</v>
      </c>
      <c r="F105" s="94">
        <f>VLOOKUP(C105,'База спортсменов'!A:H,4,FALSE)</f>
        <v>40016</v>
      </c>
      <c r="G105" s="95" t="str">
        <f>VLOOKUP(C105,'База спортсменов'!A:H,5,FALSE)</f>
        <v>2 сп.р.</v>
      </c>
      <c r="H105" s="97" t="str">
        <f>VLOOKUP(C105,'База спортсменов'!A:H,6,FALSE)</f>
        <v>Новосибирская область</v>
      </c>
      <c r="I105" s="57">
        <v>8.4097222222222226E-2</v>
      </c>
      <c r="J105" s="57">
        <f t="shared" si="3"/>
        <v>9.3171296296296335E-3</v>
      </c>
      <c r="K105" s="79">
        <f t="shared" si="2"/>
        <v>35.177539223781991</v>
      </c>
      <c r="L105" s="80"/>
      <c r="M105" s="59"/>
    </row>
    <row r="106" spans="1:13" s="64" customFormat="1" ht="18.75" customHeight="1">
      <c r="A106" s="92">
        <v>81</v>
      </c>
      <c r="B106" s="92">
        <v>84</v>
      </c>
      <c r="C106" s="92">
        <v>81</v>
      </c>
      <c r="D106" s="92">
        <f>VLOOKUP(C106,'База спортсменов'!A:H,2,FALSE)</f>
        <v>10133605154</v>
      </c>
      <c r="E106" s="93" t="str">
        <f>VLOOKUP(C106,'База спортсменов'!A:H,3,FALSE)</f>
        <v>МИНАЕВ Иван</v>
      </c>
      <c r="F106" s="94">
        <f>VLOOKUP(C106,'База спортсменов'!A:H,4,FALSE)</f>
        <v>39864</v>
      </c>
      <c r="G106" s="95" t="str">
        <f>VLOOKUP(C106,'База спортсменов'!A:H,5,FALSE)</f>
        <v>2 сп.р.</v>
      </c>
      <c r="H106" s="97" t="str">
        <f>VLOOKUP(C106,'База спортсменов'!A:H,6,FALSE)</f>
        <v>Ленинградская область</v>
      </c>
      <c r="I106" s="57">
        <v>8.4270833333333336E-2</v>
      </c>
      <c r="J106" s="57">
        <f t="shared" si="3"/>
        <v>9.490740740740744E-3</v>
      </c>
      <c r="K106" s="79">
        <f t="shared" si="2"/>
        <v>35.105067985166876</v>
      </c>
      <c r="L106" s="80"/>
      <c r="M106" s="33"/>
    </row>
    <row r="107" spans="1:13" s="64" customFormat="1" ht="18.75" customHeight="1">
      <c r="A107" s="92">
        <v>82</v>
      </c>
      <c r="B107" s="92">
        <v>85</v>
      </c>
      <c r="C107" s="92">
        <v>157</v>
      </c>
      <c r="D107" s="92">
        <f>VLOOKUP(C107,'База спортсменов'!A:H,2,FALSE)</f>
        <v>10143841381</v>
      </c>
      <c r="E107" s="93" t="str">
        <f>VLOOKUP(C107,'База спортсменов'!A:H,3,FALSE)</f>
        <v>КУЛЬНЕВ Константин</v>
      </c>
      <c r="F107" s="94">
        <f>VLOOKUP(C107,'База спортсменов'!A:H,4,FALSE)</f>
        <v>40017</v>
      </c>
      <c r="G107" s="95" t="str">
        <f>VLOOKUP(C107,'База спортсменов'!A:H,5,FALSE)</f>
        <v>2 сп.р.</v>
      </c>
      <c r="H107" s="97" t="str">
        <f>VLOOKUP(C107,'База спортсменов'!A:H,6,FALSE)</f>
        <v>Воронежская область</v>
      </c>
      <c r="I107" s="57">
        <v>8.4374999999999992E-2</v>
      </c>
      <c r="J107" s="57">
        <f t="shared" si="3"/>
        <v>9.5949074074073992E-3</v>
      </c>
      <c r="K107" s="79">
        <f t="shared" si="2"/>
        <v>35.061728395061728</v>
      </c>
      <c r="L107" s="80"/>
      <c r="M107" s="33"/>
    </row>
    <row r="108" spans="1:13" s="64" customFormat="1" ht="18.75" customHeight="1">
      <c r="A108" s="92"/>
      <c r="B108" s="92">
        <v>86</v>
      </c>
      <c r="C108" s="8">
        <v>195</v>
      </c>
      <c r="D108" s="92" t="str">
        <f>VLOOKUP(C108,'База спортсменов'!A:H,2,FALSE)</f>
        <v>KAZ20080226</v>
      </c>
      <c r="E108" s="93" t="str">
        <f>VLOOKUP(C108,'База спортсменов'!A:H,3,FALSE)</f>
        <v>РИВЕ Кирилл</v>
      </c>
      <c r="F108" s="94">
        <f>VLOOKUP(C108,'База спортсменов'!A:H,4,FALSE)</f>
        <v>39504</v>
      </c>
      <c r="G108" s="95" t="str">
        <f>VLOOKUP(C108,'База спортсменов'!A:H,5,FALSE)</f>
        <v>КМС</v>
      </c>
      <c r="H108" s="97" t="str">
        <f>VLOOKUP(C108,'База спортсменов'!A:H,6,FALSE)</f>
        <v>Казахстан</v>
      </c>
      <c r="I108" s="57">
        <v>8.4409722222222219E-2</v>
      </c>
      <c r="J108" s="57">
        <f t="shared" si="3"/>
        <v>9.6296296296296269E-3</v>
      </c>
      <c r="K108" s="79">
        <f t="shared" si="2"/>
        <v>35.04730563554093</v>
      </c>
      <c r="L108" s="80"/>
      <c r="M108" s="7"/>
    </row>
    <row r="109" spans="1:13" s="64" customFormat="1" ht="18.75" customHeight="1">
      <c r="A109" s="92">
        <v>83</v>
      </c>
      <c r="B109" s="92">
        <v>87</v>
      </c>
      <c r="C109" s="92">
        <v>134</v>
      </c>
      <c r="D109" s="92">
        <f>VLOOKUP(C109,'База спортсменов'!A:H,2,FALSE)</f>
        <v>10129113246</v>
      </c>
      <c r="E109" s="93" t="str">
        <f>VLOOKUP(C109,'База спортсменов'!A:H,3,FALSE)</f>
        <v>МАЛИКОВ Руслан</v>
      </c>
      <c r="F109" s="94">
        <f>VLOOKUP(C109,'База спортсменов'!A:H,4,FALSE)</f>
        <v>39710</v>
      </c>
      <c r="G109" s="95" t="str">
        <f>VLOOKUP(C109,'База спортсменов'!A:H,5,FALSE)</f>
        <v>1 сп.р.</v>
      </c>
      <c r="H109" s="97" t="str">
        <f>VLOOKUP(C109,'База спортсменов'!A:H,6,FALSE)</f>
        <v>г. Санкт-Петербург</v>
      </c>
      <c r="I109" s="57">
        <v>8.458333333333333E-2</v>
      </c>
      <c r="J109" s="57">
        <f t="shared" si="3"/>
        <v>9.8032407407407374E-3</v>
      </c>
      <c r="K109" s="79">
        <f t="shared" si="2"/>
        <v>34.975369458128085</v>
      </c>
      <c r="L109" s="80"/>
      <c r="M109" s="7"/>
    </row>
    <row r="110" spans="1:13" s="64" customFormat="1" ht="18.75" customHeight="1">
      <c r="A110" s="92">
        <v>84</v>
      </c>
      <c r="B110" s="92">
        <v>88</v>
      </c>
      <c r="C110" s="92">
        <v>51</v>
      </c>
      <c r="D110" s="92">
        <f>VLOOKUP(C110,'База спортсменов'!A:H,2,FALSE)</f>
        <v>10113234750</v>
      </c>
      <c r="E110" s="93" t="str">
        <f>VLOOKUP(C110,'База спортсменов'!A:H,3,FALSE)</f>
        <v>ВЫБОРНЫЙ Максим</v>
      </c>
      <c r="F110" s="94">
        <f>VLOOKUP(C110,'База спортсменов'!A:H,4,FALSE)</f>
        <v>39692</v>
      </c>
      <c r="G110" s="95" t="str">
        <f>VLOOKUP(C110,'База спортсменов'!A:H,5,FALSE)</f>
        <v>1 сп.р.</v>
      </c>
      <c r="H110" s="97" t="str">
        <f>VLOOKUP(C110,'База спортсменов'!A:H,6,FALSE)</f>
        <v>Свердловская область</v>
      </c>
      <c r="I110" s="57">
        <v>8.5960648148148147E-2</v>
      </c>
      <c r="J110" s="57">
        <f t="shared" si="3"/>
        <v>1.1180555555555555E-2</v>
      </c>
      <c r="K110" s="79">
        <f t="shared" si="2"/>
        <v>34.414972398007272</v>
      </c>
      <c r="L110" s="80"/>
      <c r="M110" s="7"/>
    </row>
    <row r="111" spans="1:13" s="64" customFormat="1" ht="18.75" customHeight="1">
      <c r="A111" s="92">
        <v>85</v>
      </c>
      <c r="B111" s="92">
        <v>89</v>
      </c>
      <c r="C111" s="92">
        <v>163</v>
      </c>
      <c r="D111" s="92">
        <f>VLOOKUP(C111,'База спортсменов'!A:H,2,FALSE)</f>
        <v>10142599579</v>
      </c>
      <c r="E111" s="93" t="str">
        <f>VLOOKUP(C111,'База спортсменов'!A:H,3,FALSE)</f>
        <v>КАРПОВ Савелий</v>
      </c>
      <c r="F111" s="94">
        <f>VLOOKUP(C111,'База спортсменов'!A:H,4,FALSE)</f>
        <v>40177</v>
      </c>
      <c r="G111" s="95" t="str">
        <f>VLOOKUP(C111,'База спортсменов'!A:H,5,FALSE)</f>
        <v>2 сп.р.</v>
      </c>
      <c r="H111" s="97" t="str">
        <f>VLOOKUP(C111,'База спортсменов'!A:H,6,FALSE)</f>
        <v>Калининградская область</v>
      </c>
      <c r="I111" s="57">
        <v>8.6504629629629626E-2</v>
      </c>
      <c r="J111" s="57">
        <f t="shared" si="3"/>
        <v>1.1724537037037033E-2</v>
      </c>
      <c r="K111" s="79">
        <f t="shared" si="2"/>
        <v>34.1985549906342</v>
      </c>
      <c r="L111" s="80"/>
      <c r="M111" s="7"/>
    </row>
    <row r="112" spans="1:13" s="64" customFormat="1" ht="18.75" customHeight="1">
      <c r="A112" s="92">
        <v>86</v>
      </c>
      <c r="B112" s="92">
        <v>90</v>
      </c>
      <c r="C112" s="8">
        <v>4</v>
      </c>
      <c r="D112" s="92">
        <f>VLOOKUP(C112,'База спортсменов'!A:H,2,FALSE)</f>
        <v>10136906386</v>
      </c>
      <c r="E112" s="93" t="str">
        <f>VLOOKUP(C112,'База спортсменов'!A:H,3,FALSE)</f>
        <v>ХАРЧЕНКО Святослав</v>
      </c>
      <c r="F112" s="94">
        <f>VLOOKUP(C112,'База спортсменов'!A:H,4,FALSE)</f>
        <v>39984</v>
      </c>
      <c r="G112" s="95" t="str">
        <f>VLOOKUP(C112,'База спортсменов'!A:H,5,FALSE)</f>
        <v>1 сп.р.</v>
      </c>
      <c r="H112" s="97" t="str">
        <f>VLOOKUP(C112,'База спортсменов'!A:H,6,FALSE)</f>
        <v>Республика Адыгея</v>
      </c>
      <c r="I112" s="57">
        <v>8.6504629629629626E-2</v>
      </c>
      <c r="J112" s="57">
        <f t="shared" si="3"/>
        <v>1.1724537037037033E-2</v>
      </c>
      <c r="K112" s="79">
        <f t="shared" si="2"/>
        <v>34.1985549906342</v>
      </c>
      <c r="L112" s="80"/>
      <c r="M112" s="59"/>
    </row>
    <row r="113" spans="1:13" s="64" customFormat="1" ht="18.75" customHeight="1">
      <c r="A113" s="92">
        <v>87</v>
      </c>
      <c r="B113" s="92">
        <v>91</v>
      </c>
      <c r="C113" s="8">
        <v>21</v>
      </c>
      <c r="D113" s="92">
        <f>VLOOKUP(C113,'База спортсменов'!A:H,2,FALSE)</f>
        <v>10140760623</v>
      </c>
      <c r="E113" s="93" t="str">
        <f>VLOOKUP(C113,'База спортсменов'!A:H,3,FALSE)</f>
        <v>ДОРКИН Егор</v>
      </c>
      <c r="F113" s="94">
        <f>VLOOKUP(C113,'База спортсменов'!A:H,4,FALSE)</f>
        <v>39575</v>
      </c>
      <c r="G113" s="95" t="str">
        <f>VLOOKUP(C113,'База спортсменов'!A:H,5,FALSE)</f>
        <v>1 сп.р.</v>
      </c>
      <c r="H113" s="97" t="str">
        <f>VLOOKUP(C113,'База спортсменов'!A:H,6,FALSE)</f>
        <v>Самарская область</v>
      </c>
      <c r="I113" s="57">
        <v>8.6504629629629626E-2</v>
      </c>
      <c r="J113" s="57">
        <f t="shared" si="3"/>
        <v>1.1724537037037033E-2</v>
      </c>
      <c r="K113" s="79">
        <f t="shared" si="2"/>
        <v>34.1985549906342</v>
      </c>
      <c r="L113" s="80"/>
      <c r="M113" s="33"/>
    </row>
    <row r="114" spans="1:13" s="64" customFormat="1" ht="18.75" customHeight="1">
      <c r="A114" s="92">
        <v>88</v>
      </c>
      <c r="B114" s="92">
        <v>92</v>
      </c>
      <c r="C114" s="8">
        <v>181</v>
      </c>
      <c r="D114" s="92">
        <f>VLOOKUP(C114,'База спортсменов'!A:H,2,FALSE)</f>
        <v>10133002643</v>
      </c>
      <c r="E114" s="93" t="str">
        <f>VLOOKUP(C114,'База спортсменов'!A:H,3,FALSE)</f>
        <v>БЕЛОНОГОВ Даниил</v>
      </c>
      <c r="F114" s="94">
        <f>VLOOKUP(C114,'База спортсменов'!A:H,4,FALSE)</f>
        <v>39549</v>
      </c>
      <c r="G114" s="95" t="str">
        <f>VLOOKUP(C114,'База спортсменов'!A:H,5,FALSE)</f>
        <v>2 сп.р.</v>
      </c>
      <c r="H114" s="97" t="str">
        <f>VLOOKUP(C114,'База спортсменов'!A:H,6,FALSE)</f>
        <v>г. Севастополь</v>
      </c>
      <c r="I114" s="57">
        <v>8.6504629629629626E-2</v>
      </c>
      <c r="J114" s="57">
        <f t="shared" si="3"/>
        <v>1.1724537037037033E-2</v>
      </c>
      <c r="K114" s="79">
        <f t="shared" si="2"/>
        <v>34.1985549906342</v>
      </c>
      <c r="L114" s="80"/>
      <c r="M114" s="33"/>
    </row>
    <row r="115" spans="1:13" s="64" customFormat="1" ht="18.75" customHeight="1">
      <c r="A115" s="92">
        <v>89</v>
      </c>
      <c r="B115" s="92">
        <v>93</v>
      </c>
      <c r="C115" s="8">
        <v>16</v>
      </c>
      <c r="D115" s="92">
        <f>VLOOKUP(C115,'База спортсменов'!A:H,2,FALSE)</f>
        <v>10143464600</v>
      </c>
      <c r="E115" s="93" t="str">
        <f>VLOOKUP(C115,'База спортсменов'!A:H,3,FALSE)</f>
        <v>ГАЗИЗОВ Руслан</v>
      </c>
      <c r="F115" s="94">
        <f>VLOOKUP(C115,'База спортсменов'!A:H,4,FALSE)</f>
        <v>40103</v>
      </c>
      <c r="G115" s="95" t="str">
        <f>VLOOKUP(C115,'База спортсменов'!A:H,5,FALSE)</f>
        <v>КМС</v>
      </c>
      <c r="H115" s="97" t="str">
        <f>VLOOKUP(C115,'База спортсменов'!A:H,6,FALSE)</f>
        <v>Республика Башкортостан</v>
      </c>
      <c r="I115" s="57">
        <v>8.6562500000000001E-2</v>
      </c>
      <c r="J115" s="57">
        <f t="shared" si="3"/>
        <v>1.1782407407407408E-2</v>
      </c>
      <c r="K115" s="79">
        <f t="shared" si="2"/>
        <v>34.175691937424787</v>
      </c>
      <c r="L115" s="80"/>
      <c r="M115" s="7"/>
    </row>
    <row r="116" spans="1:13" s="64" customFormat="1" ht="18.75" customHeight="1">
      <c r="A116" s="92">
        <v>90</v>
      </c>
      <c r="B116" s="92">
        <v>94</v>
      </c>
      <c r="C116" s="8">
        <v>72</v>
      </c>
      <c r="D116" s="92">
        <f>VLOOKUP(C116,'База спортсменов'!A:H,2,FALSE)</f>
        <v>10141872483</v>
      </c>
      <c r="E116" s="93" t="str">
        <f>VLOOKUP(C116,'База спортсменов'!A:H,3,FALSE)</f>
        <v>АГЕЕВ Даниил</v>
      </c>
      <c r="F116" s="94">
        <f>VLOOKUP(C116,'База спортсменов'!A:H,4,FALSE)</f>
        <v>39968</v>
      </c>
      <c r="G116" s="95" t="str">
        <f>VLOOKUP(C116,'База спортсменов'!A:H,5,FALSE)</f>
        <v>1 сп.р.</v>
      </c>
      <c r="H116" s="97" t="str">
        <f>VLOOKUP(C116,'База спортсменов'!A:H,6,FALSE)</f>
        <v>Нижегородская область</v>
      </c>
      <c r="I116" s="57">
        <v>8.6608796296296295E-2</v>
      </c>
      <c r="J116" s="57">
        <f t="shared" si="3"/>
        <v>1.1828703703703702E-2</v>
      </c>
      <c r="K116" s="79">
        <f t="shared" si="2"/>
        <v>34.157423493251372</v>
      </c>
      <c r="L116" s="80"/>
      <c r="M116" s="7"/>
    </row>
    <row r="117" spans="1:13" s="64" customFormat="1" ht="18.75" customHeight="1">
      <c r="A117" s="92">
        <v>91</v>
      </c>
      <c r="B117" s="92">
        <v>95</v>
      </c>
      <c r="C117" s="8">
        <v>165</v>
      </c>
      <c r="D117" s="92">
        <f>VLOOKUP(C117,'База спортсменов'!A:H,2,FALSE)</f>
        <v>10142893512</v>
      </c>
      <c r="E117" s="93" t="str">
        <f>VLOOKUP(C117,'База спортсменов'!A:H,3,FALSE)</f>
        <v>КИБАЛЬНИКОВ Игорь</v>
      </c>
      <c r="F117" s="94">
        <f>VLOOKUP(C117,'База спортсменов'!A:H,4,FALSE)</f>
        <v>39754</v>
      </c>
      <c r="G117" s="95" t="str">
        <f>VLOOKUP(C117,'База спортсменов'!A:H,5,FALSE)</f>
        <v>1 сп.р.</v>
      </c>
      <c r="H117" s="97" t="str">
        <f>VLOOKUP(C117,'База спортсменов'!A:H,6,FALSE)</f>
        <v>Калининградская область</v>
      </c>
      <c r="I117" s="57">
        <v>8.6643518518518522E-2</v>
      </c>
      <c r="J117" s="57">
        <f t="shared" si="3"/>
        <v>1.186342592592593E-2</v>
      </c>
      <c r="K117" s="79">
        <f t="shared" si="2"/>
        <v>34.143734971947637</v>
      </c>
      <c r="L117" s="80"/>
      <c r="M117" s="7"/>
    </row>
    <row r="118" spans="1:13" s="64" customFormat="1" ht="18.75" customHeight="1">
      <c r="A118" s="92">
        <v>92</v>
      </c>
      <c r="B118" s="92">
        <v>96</v>
      </c>
      <c r="C118" s="8">
        <v>143</v>
      </c>
      <c r="D118" s="92">
        <f>VLOOKUP(C118,'База спортсменов'!A:H,2,FALSE)</f>
        <v>10145147447</v>
      </c>
      <c r="E118" s="93" t="str">
        <f>VLOOKUP(C118,'База спортсменов'!A:H,3,FALSE)</f>
        <v>СОЛОДОВНИКОВ Владислав</v>
      </c>
      <c r="F118" s="94">
        <f>VLOOKUP(C118,'База спортсменов'!A:H,4,FALSE)</f>
        <v>40033</v>
      </c>
      <c r="G118" s="95" t="str">
        <f>VLOOKUP(C118,'База спортсменов'!A:H,5,FALSE)</f>
        <v>2 сп.р.</v>
      </c>
      <c r="H118" s="97" t="str">
        <f>VLOOKUP(C118,'База спортсменов'!A:H,6,FALSE)</f>
        <v>Краснодарский край</v>
      </c>
      <c r="I118" s="57">
        <v>8.6643518518518522E-2</v>
      </c>
      <c r="J118" s="57">
        <f t="shared" si="3"/>
        <v>1.186342592592593E-2</v>
      </c>
      <c r="K118" s="79">
        <f t="shared" si="2"/>
        <v>34.143734971947637</v>
      </c>
      <c r="L118" s="80"/>
      <c r="M118" s="7"/>
    </row>
    <row r="119" spans="1:13" s="64" customFormat="1" ht="18.75" customHeight="1">
      <c r="A119" s="92">
        <v>93</v>
      </c>
      <c r="B119" s="92">
        <v>97</v>
      </c>
      <c r="C119" s="8">
        <v>28</v>
      </c>
      <c r="D119" s="92">
        <f>VLOOKUP(C119,'База спортсменов'!A:H,2,FALSE)</f>
        <v>10131955043</v>
      </c>
      <c r="E119" s="93" t="str">
        <f>VLOOKUP(C119,'База спортсменов'!A:H,3,FALSE)</f>
        <v>СУБЕЕВ Марат</v>
      </c>
      <c r="F119" s="94">
        <f>VLOOKUP(C119,'База спортсменов'!A:H,4,FALSE)</f>
        <v>39985</v>
      </c>
      <c r="G119" s="95" t="str">
        <f>VLOOKUP(C119,'База спортсменов'!A:H,5,FALSE)</f>
        <v>1 сп.р.</v>
      </c>
      <c r="H119" s="97" t="str">
        <f>VLOOKUP(C119,'База спортсменов'!A:H,6,FALSE)</f>
        <v>Самарская область</v>
      </c>
      <c r="I119" s="57">
        <v>8.6643518518518522E-2</v>
      </c>
      <c r="J119" s="57">
        <f t="shared" si="3"/>
        <v>1.186342592592593E-2</v>
      </c>
      <c r="K119" s="79">
        <f t="shared" si="2"/>
        <v>34.143734971947637</v>
      </c>
      <c r="L119" s="80"/>
      <c r="M119" s="59"/>
    </row>
    <row r="120" spans="1:13" s="64" customFormat="1" ht="18.75" customHeight="1">
      <c r="A120" s="92">
        <v>94</v>
      </c>
      <c r="B120" s="92">
        <v>98</v>
      </c>
      <c r="C120" s="8">
        <v>15</v>
      </c>
      <c r="D120" s="92">
        <f>VLOOKUP(C120,'База спортсменов'!A:H,2,FALSE)</f>
        <v>10149468896</v>
      </c>
      <c r="E120" s="93" t="str">
        <f>VLOOKUP(C120,'База спортсменов'!A:H,3,FALSE)</f>
        <v>ХУСАИНОВ Руслан</v>
      </c>
      <c r="F120" s="94">
        <f>VLOOKUP(C120,'База спортсменов'!A:H,4,FALSE)</f>
        <v>39818</v>
      </c>
      <c r="G120" s="95" t="str">
        <f>VLOOKUP(C120,'База спортсменов'!A:H,5,FALSE)</f>
        <v>2 сп.р.</v>
      </c>
      <c r="H120" s="97" t="str">
        <f>VLOOKUP(C120,'База спортсменов'!A:H,6,FALSE)</f>
        <v>Республика Башкортостан</v>
      </c>
      <c r="I120" s="57">
        <v>8.6643518518518522E-2</v>
      </c>
      <c r="J120" s="57">
        <f t="shared" si="3"/>
        <v>1.186342592592593E-2</v>
      </c>
      <c r="K120" s="79">
        <f t="shared" si="2"/>
        <v>34.143734971947637</v>
      </c>
      <c r="L120" s="80"/>
      <c r="M120" s="7"/>
    </row>
    <row r="121" spans="1:13" s="64" customFormat="1" ht="18.75" customHeight="1">
      <c r="A121" s="92">
        <v>95</v>
      </c>
      <c r="B121" s="92">
        <v>99</v>
      </c>
      <c r="C121" s="8">
        <v>29</v>
      </c>
      <c r="D121" s="92">
        <f>VLOOKUP(C121,'База спортсменов'!A:H,2,FALSE)</f>
        <v>10140874700</v>
      </c>
      <c r="E121" s="93" t="str">
        <f>VLOOKUP(C121,'База спортсменов'!A:H,3,FALSE)</f>
        <v>ЦУПРИК Владислав</v>
      </c>
      <c r="F121" s="94">
        <f>VLOOKUP(C121,'База спортсменов'!A:H,4,FALSE)</f>
        <v>39890</v>
      </c>
      <c r="G121" s="95" t="str">
        <f>VLOOKUP(C121,'База спортсменов'!A:H,5,FALSE)</f>
        <v>1 сп.р.</v>
      </c>
      <c r="H121" s="97" t="str">
        <f>VLOOKUP(C121,'База спортсменов'!A:H,6,FALSE)</f>
        <v>Самарская область</v>
      </c>
      <c r="I121" s="57">
        <v>8.6643518518518522E-2</v>
      </c>
      <c r="J121" s="57">
        <f t="shared" si="3"/>
        <v>1.186342592592593E-2</v>
      </c>
      <c r="K121" s="79">
        <f t="shared" si="2"/>
        <v>34.143734971947637</v>
      </c>
      <c r="L121" s="80"/>
      <c r="M121" s="7"/>
    </row>
    <row r="122" spans="1:13" s="64" customFormat="1" ht="18.75" customHeight="1">
      <c r="A122" s="92">
        <v>96</v>
      </c>
      <c r="B122" s="92">
        <v>100</v>
      </c>
      <c r="C122" s="8">
        <v>41</v>
      </c>
      <c r="D122" s="92">
        <f>VLOOKUP(C122,'База спортсменов'!A:H,2,FALSE)</f>
        <v>10114018026</v>
      </c>
      <c r="E122" s="93" t="str">
        <f>VLOOKUP(C122,'База спортсменов'!A:H,3,FALSE)</f>
        <v>ТРЕНИН Кирилл</v>
      </c>
      <c r="F122" s="94">
        <f>VLOOKUP(C122,'База спортсменов'!A:H,4,FALSE)</f>
        <v>39561</v>
      </c>
      <c r="G122" s="95" t="str">
        <f>VLOOKUP(C122,'База спортсменов'!A:H,5,FALSE)</f>
        <v>2 сп.р.</v>
      </c>
      <c r="H122" s="97" t="str">
        <f>VLOOKUP(C122,'База спортсменов'!A:H,6,FALSE)</f>
        <v>Свердловская область</v>
      </c>
      <c r="I122" s="57">
        <v>8.6643518518518522E-2</v>
      </c>
      <c r="J122" s="57">
        <f t="shared" si="3"/>
        <v>1.186342592592593E-2</v>
      </c>
      <c r="K122" s="79">
        <f t="shared" si="2"/>
        <v>34.143734971947637</v>
      </c>
      <c r="L122" s="80"/>
      <c r="M122" s="7"/>
    </row>
    <row r="123" spans="1:13" s="64" customFormat="1" ht="18.75" customHeight="1">
      <c r="A123" s="92">
        <v>97</v>
      </c>
      <c r="B123" s="92">
        <v>101</v>
      </c>
      <c r="C123" s="8">
        <v>10</v>
      </c>
      <c r="D123" s="92">
        <f>VLOOKUP(C123,'База спортсменов'!A:H,2,FALSE)</f>
        <v>10150168512</v>
      </c>
      <c r="E123" s="93" t="str">
        <f>VLOOKUP(C123,'База спортсменов'!A:H,3,FALSE)</f>
        <v>ШАРАШОВ Роман</v>
      </c>
      <c r="F123" s="94">
        <f>VLOOKUP(C123,'База спортсменов'!A:H,4,FALSE)</f>
        <v>39551</v>
      </c>
      <c r="G123" s="95" t="str">
        <f>VLOOKUP(C123,'База спортсменов'!A:H,5,FALSE)</f>
        <v>КМС</v>
      </c>
      <c r="H123" s="97" t="str">
        <f>VLOOKUP(C123,'База спортсменов'!A:H,6,FALSE)</f>
        <v>Иркутская область</v>
      </c>
      <c r="I123" s="57">
        <v>8.6979166666666663E-2</v>
      </c>
      <c r="J123" s="57">
        <f t="shared" si="3"/>
        <v>1.2199074074074071E-2</v>
      </c>
      <c r="K123" s="79">
        <f t="shared" si="2"/>
        <v>34.011976047904191</v>
      </c>
      <c r="L123" s="80"/>
      <c r="M123" s="7"/>
    </row>
    <row r="124" spans="1:13" s="64" customFormat="1" ht="18.75" customHeight="1">
      <c r="A124" s="92">
        <v>98</v>
      </c>
      <c r="B124" s="92">
        <v>102</v>
      </c>
      <c r="C124" s="8">
        <v>7</v>
      </c>
      <c r="D124" s="92">
        <f>VLOOKUP(C124,'База спортсменов'!A:H,2,FALSE)</f>
        <v>10136832224</v>
      </c>
      <c r="E124" s="93" t="str">
        <f>VLOOKUP(C124,'База спортсменов'!A:H,3,FALSE)</f>
        <v>ГРИШКО Артем</v>
      </c>
      <c r="F124" s="94">
        <f>VLOOKUP(C124,'База спортсменов'!A:H,4,FALSE)</f>
        <v>39655</v>
      </c>
      <c r="G124" s="95" t="str">
        <f>VLOOKUP(C124,'База спортсменов'!A:H,5,FALSE)</f>
        <v>2 сп.р.</v>
      </c>
      <c r="H124" s="97" t="str">
        <f>VLOOKUP(C124,'База спортсменов'!A:H,6,FALSE)</f>
        <v>Республика Адыгея</v>
      </c>
      <c r="I124" s="57">
        <v>8.74537037037037E-2</v>
      </c>
      <c r="J124" s="57">
        <f t="shared" si="3"/>
        <v>1.2673611111111108E-2</v>
      </c>
      <c r="K124" s="79">
        <f t="shared" si="2"/>
        <v>33.827421916357864</v>
      </c>
      <c r="L124" s="80"/>
      <c r="M124" s="59"/>
    </row>
    <row r="125" spans="1:13" s="64" customFormat="1" ht="18.75" customHeight="1">
      <c r="A125" s="92">
        <v>99</v>
      </c>
      <c r="B125" s="92">
        <v>103</v>
      </c>
      <c r="C125" s="8">
        <v>22</v>
      </c>
      <c r="D125" s="92">
        <f>VLOOKUP(C125,'База спортсменов'!A:H,2,FALSE)</f>
        <v>10137956818</v>
      </c>
      <c r="E125" s="93" t="str">
        <f>VLOOKUP(C125,'База спортсменов'!A:H,3,FALSE)</f>
        <v>ЕПИШОВ Илья</v>
      </c>
      <c r="F125" s="94">
        <f>VLOOKUP(C125,'База спортсменов'!A:H,4,FALSE)</f>
        <v>39662</v>
      </c>
      <c r="G125" s="95" t="str">
        <f>VLOOKUP(C125,'База спортсменов'!A:H,5,FALSE)</f>
        <v>КМС</v>
      </c>
      <c r="H125" s="97" t="str">
        <f>VLOOKUP(C125,'База спортсменов'!A:H,6,FALSE)</f>
        <v>Самарская область</v>
      </c>
      <c r="I125" s="57">
        <v>8.74537037037037E-2</v>
      </c>
      <c r="J125" s="57">
        <f t="shared" si="3"/>
        <v>1.2673611111111108E-2</v>
      </c>
      <c r="K125" s="79">
        <f t="shared" si="2"/>
        <v>33.827421916357864</v>
      </c>
      <c r="L125" s="80"/>
      <c r="M125" s="33"/>
    </row>
    <row r="126" spans="1:13" s="64" customFormat="1" ht="18.75" customHeight="1">
      <c r="A126" s="92">
        <v>100</v>
      </c>
      <c r="B126" s="92">
        <v>104</v>
      </c>
      <c r="C126" s="8">
        <v>150</v>
      </c>
      <c r="D126" s="92">
        <f>VLOOKUP(C126,'База спортсменов'!A:H,2,FALSE)</f>
        <v>10131106089</v>
      </c>
      <c r="E126" s="93" t="str">
        <f>VLOOKUP(C126,'База спортсменов'!A:H,3,FALSE)</f>
        <v>САБИРОВ Даниил</v>
      </c>
      <c r="F126" s="94">
        <f>VLOOKUP(C126,'База спортсменов'!A:H,4,FALSE)</f>
        <v>39903</v>
      </c>
      <c r="G126" s="95" t="str">
        <f>VLOOKUP(C126,'База спортсменов'!A:H,5,FALSE)</f>
        <v>1 сп.р.</v>
      </c>
      <c r="H126" s="97" t="str">
        <f>VLOOKUP(C126,'База спортсменов'!A:H,6,FALSE)</f>
        <v>Челябинская область</v>
      </c>
      <c r="I126" s="57">
        <v>8.7615740740740744E-2</v>
      </c>
      <c r="J126" s="57">
        <f t="shared" si="3"/>
        <v>1.2835648148148152E-2</v>
      </c>
      <c r="K126" s="79">
        <f t="shared" si="2"/>
        <v>33.764861294583881</v>
      </c>
      <c r="L126" s="80"/>
      <c r="M126" s="7"/>
    </row>
    <row r="127" spans="1:13" s="64" customFormat="1" ht="18.75" customHeight="1">
      <c r="A127" s="92">
        <v>101</v>
      </c>
      <c r="B127" s="92">
        <v>105</v>
      </c>
      <c r="C127" s="8">
        <v>48</v>
      </c>
      <c r="D127" s="92">
        <f>VLOOKUP(C127,'База спортсменов'!A:H,2,FALSE)</f>
        <v>10116980869</v>
      </c>
      <c r="E127" s="93" t="str">
        <f>VLOOKUP(C127,'База спортсменов'!A:H,3,FALSE)</f>
        <v>ЗАГУДАЕВ Матвей</v>
      </c>
      <c r="F127" s="94">
        <f>VLOOKUP(C127,'База спортсменов'!A:H,4,FALSE)</f>
        <v>39723</v>
      </c>
      <c r="G127" s="95" t="str">
        <f>VLOOKUP(C127,'База спортсменов'!A:H,5,FALSE)</f>
        <v>1 сп.р.</v>
      </c>
      <c r="H127" s="97" t="str">
        <f>VLOOKUP(C127,'База спортсменов'!A:H,6,FALSE)</f>
        <v>Свердловская область</v>
      </c>
      <c r="I127" s="57">
        <v>8.7858796296296296E-2</v>
      </c>
      <c r="J127" s="57">
        <f t="shared" si="3"/>
        <v>1.3078703703703703E-2</v>
      </c>
      <c r="K127" s="79">
        <f t="shared" si="2"/>
        <v>33.671453036490583</v>
      </c>
      <c r="L127" s="80"/>
      <c r="M127" s="7"/>
    </row>
    <row r="128" spans="1:13" s="64" customFormat="1" ht="18.75" customHeight="1">
      <c r="A128" s="92">
        <v>102</v>
      </c>
      <c r="B128" s="92">
        <v>106</v>
      </c>
      <c r="C128" s="8">
        <v>172</v>
      </c>
      <c r="D128" s="92">
        <f>VLOOKUP(C128,'База спортсменов'!A:H,2,FALSE)</f>
        <v>10129594004</v>
      </c>
      <c r="E128" s="93" t="str">
        <f>VLOOKUP(C128,'База спортсменов'!A:H,3,FALSE)</f>
        <v>МАСЛЮК Вениамин</v>
      </c>
      <c r="F128" s="94">
        <f>VLOOKUP(C128,'База спортсменов'!A:H,4,FALSE)</f>
        <v>39502</v>
      </c>
      <c r="G128" s="95" t="str">
        <f>VLOOKUP(C128,'База спортсменов'!A:H,5,FALSE)</f>
        <v>1 сп.р.</v>
      </c>
      <c r="H128" s="97" t="str">
        <f>VLOOKUP(C128,'База спортсменов'!A:H,6,FALSE)</f>
        <v>Новосибирская область</v>
      </c>
      <c r="I128" s="57">
        <v>8.7939814814814818E-2</v>
      </c>
      <c r="J128" s="57">
        <f t="shared" si="3"/>
        <v>1.3159722222222225E-2</v>
      </c>
      <c r="K128" s="79">
        <f t="shared" si="2"/>
        <v>33.640431692550671</v>
      </c>
      <c r="L128" s="80"/>
      <c r="M128" s="33"/>
    </row>
    <row r="129" spans="1:13" s="64" customFormat="1" ht="18.75" customHeight="1">
      <c r="A129" s="92">
        <v>103</v>
      </c>
      <c r="B129" s="92">
        <v>107</v>
      </c>
      <c r="C129" s="8">
        <v>183</v>
      </c>
      <c r="D129" s="92">
        <f>VLOOKUP(C129,'База спортсменов'!A:H,2,FALSE)</f>
        <v>10132897357</v>
      </c>
      <c r="E129" s="93" t="str">
        <f>VLOOKUP(C129,'База спортсменов'!A:H,3,FALSE)</f>
        <v>ТОЛМАЧЕВ Никита</v>
      </c>
      <c r="F129" s="94">
        <f>VLOOKUP(C129,'База спортсменов'!A:H,4,FALSE)</f>
        <v>39538</v>
      </c>
      <c r="G129" s="95" t="str">
        <f>VLOOKUP(C129,'База спортсменов'!A:H,5,FALSE)</f>
        <v>2 сп.р.</v>
      </c>
      <c r="H129" s="97" t="str">
        <f>VLOOKUP(C129,'База спортсменов'!A:H,6,FALSE)</f>
        <v>г. Севастополь</v>
      </c>
      <c r="I129" s="57">
        <v>8.7939814814814818E-2</v>
      </c>
      <c r="J129" s="57">
        <f t="shared" si="3"/>
        <v>1.3159722222222225E-2</v>
      </c>
      <c r="K129" s="79">
        <f t="shared" si="2"/>
        <v>33.640431692550671</v>
      </c>
      <c r="L129" s="80"/>
      <c r="M129" s="33"/>
    </row>
    <row r="130" spans="1:13" s="64" customFormat="1" ht="18.75" customHeight="1">
      <c r="A130" s="92">
        <v>104</v>
      </c>
      <c r="B130" s="92">
        <v>108</v>
      </c>
      <c r="C130" s="8">
        <v>158</v>
      </c>
      <c r="D130" s="92">
        <f>VLOOKUP(C130,'База спортсменов'!A:H,2,FALSE)</f>
        <v>10143843304</v>
      </c>
      <c r="E130" s="93" t="str">
        <f>VLOOKUP(C130,'База спортсменов'!A:H,3,FALSE)</f>
        <v>РЯБОВ Максим</v>
      </c>
      <c r="F130" s="94">
        <f>VLOOKUP(C130,'База спортсменов'!A:H,4,FALSE)</f>
        <v>39940</v>
      </c>
      <c r="G130" s="95" t="str">
        <f>VLOOKUP(C130,'База спортсменов'!A:H,5,FALSE)</f>
        <v>1 сп.р.</v>
      </c>
      <c r="H130" s="97" t="str">
        <f>VLOOKUP(C130,'База спортсменов'!A:H,6,FALSE)</f>
        <v>Воронежская область</v>
      </c>
      <c r="I130" s="57">
        <v>8.8946759259259267E-2</v>
      </c>
      <c r="J130" s="57">
        <f t="shared" si="3"/>
        <v>1.4166666666666675E-2</v>
      </c>
      <c r="K130" s="79">
        <f t="shared" si="2"/>
        <v>33.259596616785942</v>
      </c>
      <c r="L130" s="80"/>
      <c r="M130" s="7"/>
    </row>
    <row r="131" spans="1:13" s="64" customFormat="1" ht="18.75" customHeight="1">
      <c r="A131" s="92">
        <v>105</v>
      </c>
      <c r="B131" s="92">
        <v>109</v>
      </c>
      <c r="C131" s="8">
        <v>14</v>
      </c>
      <c r="D131" s="92">
        <f>VLOOKUP(C131,'База спортсменов'!A:H,2,FALSE)</f>
        <v>10148917616</v>
      </c>
      <c r="E131" s="93" t="str">
        <f>VLOOKUP(C131,'База спортсменов'!A:H,3,FALSE)</f>
        <v>КЛИМОВ Роман</v>
      </c>
      <c r="F131" s="94">
        <f>VLOOKUP(C131,'База спортсменов'!A:H,4,FALSE)</f>
        <v>40036</v>
      </c>
      <c r="G131" s="95" t="str">
        <f>VLOOKUP(C131,'База спортсменов'!A:H,5,FALSE)</f>
        <v>1 сп.р.</v>
      </c>
      <c r="H131" s="97" t="str">
        <f>VLOOKUP(C131,'База спортсменов'!A:H,6,FALSE)</f>
        <v>Республика Башкортостан</v>
      </c>
      <c r="I131" s="57">
        <v>8.9386574074074077E-2</v>
      </c>
      <c r="J131" s="57">
        <f t="shared" si="3"/>
        <v>1.4606481481481484E-2</v>
      </c>
      <c r="K131" s="79">
        <f t="shared" si="2"/>
        <v>33.095947170788556</v>
      </c>
      <c r="L131" s="80"/>
      <c r="M131" s="59"/>
    </row>
    <row r="132" spans="1:13" s="64" customFormat="1" ht="18.75" customHeight="1">
      <c r="A132" s="92">
        <v>106</v>
      </c>
      <c r="B132" s="92">
        <v>110</v>
      </c>
      <c r="C132" s="8">
        <v>131</v>
      </c>
      <c r="D132" s="92">
        <f>VLOOKUP(C132,'База спортсменов'!A:H,2,FALSE)</f>
        <v>10114921540</v>
      </c>
      <c r="E132" s="93" t="str">
        <f>VLOOKUP(C132,'База спортсменов'!A:H,3,FALSE)</f>
        <v>ВОЛКОВ Никита</v>
      </c>
      <c r="F132" s="94">
        <f>VLOOKUP(C132,'База спортсменов'!A:H,4,FALSE)</f>
        <v>39736</v>
      </c>
      <c r="G132" s="95" t="str">
        <f>VLOOKUP(C132,'База спортсменов'!A:H,5,FALSE)</f>
        <v>1 сп.р.</v>
      </c>
      <c r="H132" s="97" t="str">
        <f>VLOOKUP(C132,'База спортсменов'!A:H,6,FALSE)</f>
        <v>г. Санкт-Петербург</v>
      </c>
      <c r="I132" s="57">
        <v>8.9502314814814812E-2</v>
      </c>
      <c r="J132" s="57">
        <f t="shared" si="3"/>
        <v>1.472222222222222E-2</v>
      </c>
      <c r="K132" s="79">
        <f t="shared" si="2"/>
        <v>33.053148842622527</v>
      </c>
      <c r="L132" s="80"/>
      <c r="M132" s="7"/>
    </row>
    <row r="133" spans="1:13" s="64" customFormat="1" ht="18.75" customHeight="1">
      <c r="A133" s="92">
        <v>107</v>
      </c>
      <c r="B133" s="92">
        <v>111</v>
      </c>
      <c r="C133" s="8">
        <v>184</v>
      </c>
      <c r="D133" s="92">
        <f>VLOOKUP(C133,'База спортсменов'!A:H,2,FALSE)</f>
        <v>10138219021</v>
      </c>
      <c r="E133" s="93" t="str">
        <f>VLOOKUP(C133,'База спортсменов'!A:H,3,FALSE)</f>
        <v>ШАРИКОВ Вадим</v>
      </c>
      <c r="F133" s="94">
        <f>VLOOKUP(C133,'База спортсменов'!A:H,4,FALSE)</f>
        <v>39863</v>
      </c>
      <c r="G133" s="95" t="str">
        <f>VLOOKUP(C133,'База спортсменов'!A:H,5,FALSE)</f>
        <v>1 сп.р.</v>
      </c>
      <c r="H133" s="97" t="str">
        <f>VLOOKUP(C133,'База спортсменов'!A:H,6,FALSE)</f>
        <v>Донецкая Народная Республика</v>
      </c>
      <c r="I133" s="57">
        <v>8.9837962962962967E-2</v>
      </c>
      <c r="J133" s="57">
        <f t="shared" si="3"/>
        <v>1.5057870370370374E-2</v>
      </c>
      <c r="K133" s="79">
        <f t="shared" si="2"/>
        <v>32.929657304818349</v>
      </c>
      <c r="L133" s="80"/>
      <c r="M133" s="33"/>
    </row>
    <row r="134" spans="1:13" s="64" customFormat="1" ht="18.75" customHeight="1">
      <c r="A134" s="92">
        <v>108</v>
      </c>
      <c r="B134" s="92">
        <v>112</v>
      </c>
      <c r="C134" s="8">
        <v>187</v>
      </c>
      <c r="D134" s="92">
        <f>VLOOKUP(C134,'База спортсменов'!A:H,2,FALSE)</f>
        <v>10139302892</v>
      </c>
      <c r="E134" s="93" t="str">
        <f>VLOOKUP(C134,'База спортсменов'!A:H,3,FALSE)</f>
        <v>ЖАРКОВ Валентин</v>
      </c>
      <c r="F134" s="94">
        <f>VLOOKUP(C134,'База спортсменов'!A:H,4,FALSE)</f>
        <v>39750</v>
      </c>
      <c r="G134" s="95" t="str">
        <f>VLOOKUP(C134,'База спортсменов'!A:H,5,FALSE)</f>
        <v>1 сп.р.</v>
      </c>
      <c r="H134" s="97" t="str">
        <f>VLOOKUP(C134,'База спортсменов'!A:H,6,FALSE)</f>
        <v>Донецкая Народная Республика</v>
      </c>
      <c r="I134" s="57">
        <v>8.9837962962962967E-2</v>
      </c>
      <c r="J134" s="57">
        <f t="shared" si="3"/>
        <v>1.5057870370370374E-2</v>
      </c>
      <c r="K134" s="79">
        <f t="shared" si="2"/>
        <v>32.929657304818349</v>
      </c>
      <c r="L134" s="80"/>
      <c r="M134" s="33"/>
    </row>
    <row r="135" spans="1:13" s="64" customFormat="1" ht="18.75" customHeight="1">
      <c r="A135" s="92"/>
      <c r="B135" s="92">
        <v>113</v>
      </c>
      <c r="C135" s="8">
        <v>197</v>
      </c>
      <c r="D135" s="92" t="str">
        <f>VLOOKUP(C135,'База спортсменов'!A:H,2,FALSE)</f>
        <v>KAZ20090930</v>
      </c>
      <c r="E135" s="93" t="str">
        <f>VLOOKUP(C135,'База спортсменов'!A:H,3,FALSE)</f>
        <v>ВЕЛЬК Денис</v>
      </c>
      <c r="F135" s="94">
        <f>VLOOKUP(C135,'База спортсменов'!A:H,4,FALSE)</f>
        <v>40086</v>
      </c>
      <c r="G135" s="95" t="str">
        <f>VLOOKUP(C135,'База спортсменов'!A:H,5,FALSE)</f>
        <v>КМС</v>
      </c>
      <c r="H135" s="97" t="str">
        <f>VLOOKUP(C135,'База спортсменов'!A:H,6,FALSE)</f>
        <v>Казахстан</v>
      </c>
      <c r="I135" s="57">
        <v>9.003472222222221E-2</v>
      </c>
      <c r="J135" s="57">
        <f t="shared" si="3"/>
        <v>1.5254629629629618E-2</v>
      </c>
      <c r="K135" s="79">
        <f t="shared" si="2"/>
        <v>32.857693790975709</v>
      </c>
      <c r="L135" s="80"/>
      <c r="M135" s="7"/>
    </row>
    <row r="136" spans="1:13" s="64" customFormat="1" ht="18.75" customHeight="1">
      <c r="A136" s="92">
        <v>109</v>
      </c>
      <c r="B136" s="92">
        <v>114</v>
      </c>
      <c r="C136" s="8">
        <v>61</v>
      </c>
      <c r="D136" s="92">
        <f>VLOOKUP(C136,'База спортсменов'!A:H,2,FALSE)</f>
        <v>10127853963</v>
      </c>
      <c r="E136" s="93" t="str">
        <f>VLOOKUP(C136,'База спортсменов'!A:H,3,FALSE)</f>
        <v>ВЫЧЕГЖАНИН Егор</v>
      </c>
      <c r="F136" s="94">
        <f>VLOOKUP(C136,'База спортсменов'!A:H,4,FALSE)</f>
        <v>39572</v>
      </c>
      <c r="G136" s="95" t="str">
        <f>VLOOKUP(C136,'База спортсменов'!A:H,5,FALSE)</f>
        <v>КМС</v>
      </c>
      <c r="H136" s="97" t="str">
        <f>VLOOKUP(C136,'База спортсменов'!A:H,6,FALSE)</f>
        <v>г. Москва</v>
      </c>
      <c r="I136" s="57">
        <v>9.0185185185185188E-2</v>
      </c>
      <c r="J136" s="57">
        <f t="shared" si="3"/>
        <v>1.5405092592592595E-2</v>
      </c>
      <c r="K136" s="79">
        <f t="shared" si="2"/>
        <v>32.802874743326491</v>
      </c>
      <c r="L136" s="80"/>
      <c r="M136" s="33"/>
    </row>
    <row r="137" spans="1:13" s="64" customFormat="1" ht="18.75" customHeight="1">
      <c r="A137" s="92">
        <v>110</v>
      </c>
      <c r="B137" s="92">
        <v>115</v>
      </c>
      <c r="C137" s="8">
        <v>50</v>
      </c>
      <c r="D137" s="92">
        <f>VLOOKUP(C137,'База спортсменов'!A:H,2,FALSE)</f>
        <v>10125790792</v>
      </c>
      <c r="E137" s="93" t="str">
        <f>VLOOKUP(C137,'База спортсменов'!A:H,3,FALSE)</f>
        <v>ЖАДГЕРОВ Денис</v>
      </c>
      <c r="F137" s="94">
        <f>VLOOKUP(C137,'База спортсменов'!A:H,4,FALSE)</f>
        <v>40067</v>
      </c>
      <c r="G137" s="95" t="str">
        <f>VLOOKUP(C137,'База спортсменов'!A:H,5,FALSE)</f>
        <v>2 сп.р.</v>
      </c>
      <c r="H137" s="97" t="str">
        <f>VLOOKUP(C137,'База спортсменов'!A:H,6,FALSE)</f>
        <v>Свердловская область</v>
      </c>
      <c r="I137" s="57">
        <v>9.0185185185185188E-2</v>
      </c>
      <c r="J137" s="57">
        <f t="shared" si="3"/>
        <v>1.5405092592592595E-2</v>
      </c>
      <c r="K137" s="79">
        <f t="shared" si="2"/>
        <v>32.802874743326491</v>
      </c>
      <c r="L137" s="80"/>
      <c r="M137" s="33"/>
    </row>
    <row r="138" spans="1:13" s="64" customFormat="1" ht="18.75" customHeight="1">
      <c r="A138" s="92">
        <v>111</v>
      </c>
      <c r="B138" s="92">
        <v>116</v>
      </c>
      <c r="C138" s="8">
        <v>107</v>
      </c>
      <c r="D138" s="92">
        <f>VLOOKUP(C138,'База спортсменов'!A:H,2,FALSE)</f>
        <v>10130306447</v>
      </c>
      <c r="E138" s="93" t="str">
        <f>VLOOKUP(C138,'База спортсменов'!A:H,3,FALSE)</f>
        <v>ТЕМНИКОВ Артем</v>
      </c>
      <c r="F138" s="94">
        <f>VLOOKUP(C138,'База спортсменов'!A:H,4,FALSE)</f>
        <v>39897</v>
      </c>
      <c r="G138" s="95" t="str">
        <f>VLOOKUP(C138,'База спортсменов'!A:H,5,FALSE)</f>
        <v>2 сп.р.</v>
      </c>
      <c r="H138" s="97" t="str">
        <f>VLOOKUP(C138,'База спортсменов'!A:H,6,FALSE)</f>
        <v>Удмуртская Республика</v>
      </c>
      <c r="I138" s="57">
        <v>9.0231481481481482E-2</v>
      </c>
      <c r="J138" s="57">
        <f t="shared" si="3"/>
        <v>1.545138888888889E-2</v>
      </c>
      <c r="K138" s="79">
        <f t="shared" si="2"/>
        <v>32.786044125192404</v>
      </c>
      <c r="L138" s="80"/>
      <c r="M138" s="33"/>
    </row>
    <row r="139" spans="1:13" s="64" customFormat="1" ht="18.75" customHeight="1">
      <c r="A139" s="92">
        <v>112</v>
      </c>
      <c r="B139" s="92">
        <v>117</v>
      </c>
      <c r="C139" s="8">
        <v>146</v>
      </c>
      <c r="D139" s="92">
        <f>VLOOKUP(C139,'База спортсменов'!A:H,2,FALSE)</f>
        <v>10131110840</v>
      </c>
      <c r="E139" s="93" t="str">
        <f>VLOOKUP(C139,'База спортсменов'!A:H,3,FALSE)</f>
        <v>БУЛАНОВ Михаил</v>
      </c>
      <c r="F139" s="94">
        <f>VLOOKUP(C139,'База спортсменов'!A:H,4,FALSE)</f>
        <v>39499</v>
      </c>
      <c r="G139" s="95" t="str">
        <f>VLOOKUP(C139,'База спортсменов'!A:H,5,FALSE)</f>
        <v>1 сп.р.</v>
      </c>
      <c r="H139" s="97" t="str">
        <f>VLOOKUP(C139,'База спортсменов'!A:H,6,FALSE)</f>
        <v>Челябинская область</v>
      </c>
      <c r="I139" s="57">
        <v>9.0231481481481482E-2</v>
      </c>
      <c r="J139" s="57">
        <f t="shared" si="3"/>
        <v>1.545138888888889E-2</v>
      </c>
      <c r="K139" s="79">
        <f t="shared" si="2"/>
        <v>32.786044125192404</v>
      </c>
      <c r="L139" s="80"/>
      <c r="M139" s="33"/>
    </row>
    <row r="140" spans="1:13" s="64" customFormat="1" ht="18.75" customHeight="1">
      <c r="A140" s="92">
        <v>113</v>
      </c>
      <c r="B140" s="92">
        <v>118</v>
      </c>
      <c r="C140" s="8">
        <v>82</v>
      </c>
      <c r="D140" s="92">
        <f>VLOOKUP(C140,'База спортсменов'!A:H,2,FALSE)</f>
        <v>10144542714</v>
      </c>
      <c r="E140" s="93" t="str">
        <f>VLOOKUP(C140,'База спортсменов'!A:H,3,FALSE)</f>
        <v>АНДРЕЕВ Арсентий</v>
      </c>
      <c r="F140" s="94">
        <f>VLOOKUP(C140,'База спортсменов'!A:H,4,FALSE)</f>
        <v>39953</v>
      </c>
      <c r="G140" s="95" t="str">
        <f>VLOOKUP(C140,'База спортсменов'!A:H,5,FALSE)</f>
        <v>2 сп.р.</v>
      </c>
      <c r="H140" s="97" t="str">
        <f>VLOOKUP(C140,'База спортсменов'!A:H,6,FALSE)</f>
        <v>Ленинградская область</v>
      </c>
      <c r="I140" s="57">
        <v>9.0277777777777776E-2</v>
      </c>
      <c r="J140" s="57">
        <f t="shared" si="3"/>
        <v>1.5497685185185184E-2</v>
      </c>
      <c r="K140" s="79">
        <f t="shared" si="2"/>
        <v>32.769230769230774</v>
      </c>
      <c r="L140" s="80"/>
      <c r="M140" s="59"/>
    </row>
    <row r="141" spans="1:13" s="64" customFormat="1" ht="18.75" customHeight="1">
      <c r="A141" s="92">
        <v>114</v>
      </c>
      <c r="B141" s="92">
        <v>119</v>
      </c>
      <c r="C141" s="8">
        <v>106</v>
      </c>
      <c r="D141" s="92">
        <f>VLOOKUP(C141,'База спортсменов'!A:H,2,FALSE)</f>
        <v>10130305740</v>
      </c>
      <c r="E141" s="93" t="str">
        <f>VLOOKUP(C141,'База спортсменов'!A:H,3,FALSE)</f>
        <v>БАРДАКОВ Тимофей</v>
      </c>
      <c r="F141" s="94">
        <f>VLOOKUP(C141,'База спортсменов'!A:H,4,FALSE)</f>
        <v>40147</v>
      </c>
      <c r="G141" s="95" t="str">
        <f>VLOOKUP(C141,'База спортсменов'!A:H,5,FALSE)</f>
        <v>2 сп.р.</v>
      </c>
      <c r="H141" s="97" t="str">
        <f>VLOOKUP(C141,'База спортсменов'!A:H,6,FALSE)</f>
        <v>Удмуртская Республика</v>
      </c>
      <c r="I141" s="57">
        <v>9.0416666666666659E-2</v>
      </c>
      <c r="J141" s="57">
        <f t="shared" si="3"/>
        <v>1.5636574074074067E-2</v>
      </c>
      <c r="K141" s="79">
        <f t="shared" si="2"/>
        <v>32.718894009216591</v>
      </c>
      <c r="L141" s="80"/>
      <c r="M141" s="33"/>
    </row>
    <row r="142" spans="1:13" s="64" customFormat="1" ht="18.75" customHeight="1">
      <c r="A142" s="92">
        <v>115</v>
      </c>
      <c r="B142" s="92">
        <v>120</v>
      </c>
      <c r="C142" s="8">
        <v>13</v>
      </c>
      <c r="D142" s="92">
        <f>VLOOKUP(C142,'База спортсменов'!A:H,2,FALSE)</f>
        <v>10146296693</v>
      </c>
      <c r="E142" s="93" t="str">
        <f>VLOOKUP(C142,'База спортсменов'!A:H,3,FALSE)</f>
        <v>МИЛЛЕР Кирилл</v>
      </c>
      <c r="F142" s="94">
        <f>VLOOKUP(C142,'База спортсменов'!A:H,4,FALSE)</f>
        <v>40165</v>
      </c>
      <c r="G142" s="95" t="str">
        <f>VLOOKUP(C142,'База спортсменов'!A:H,5,FALSE)</f>
        <v>КМС</v>
      </c>
      <c r="H142" s="97" t="str">
        <f>VLOOKUP(C142,'База спортсменов'!A:H,6,FALSE)</f>
        <v>Иркутская область</v>
      </c>
      <c r="I142" s="57">
        <v>9.0462962962962967E-2</v>
      </c>
      <c r="J142" s="57">
        <f t="shared" si="3"/>
        <v>1.5682870370370375E-2</v>
      </c>
      <c r="K142" s="79">
        <f t="shared" si="2"/>
        <v>32.702149437052199</v>
      </c>
      <c r="L142" s="80"/>
      <c r="M142" s="33"/>
    </row>
    <row r="143" spans="1:13" s="64" customFormat="1" ht="18.75" customHeight="1">
      <c r="A143" s="92">
        <v>116</v>
      </c>
      <c r="B143" s="92">
        <v>121</v>
      </c>
      <c r="C143" s="8">
        <v>135</v>
      </c>
      <c r="D143" s="92">
        <f>VLOOKUP(C143,'База спортсменов'!A:H,2,FALSE)</f>
        <v>10125502927</v>
      </c>
      <c r="E143" s="93" t="str">
        <f>VLOOKUP(C143,'База спортсменов'!A:H,3,FALSE)</f>
        <v>ДЕРЮШЕВ Арсений</v>
      </c>
      <c r="F143" s="94">
        <f>VLOOKUP(C143,'База спортсменов'!A:H,4,FALSE)</f>
        <v>40043</v>
      </c>
      <c r="G143" s="95" t="str">
        <f>VLOOKUP(C143,'База спортсменов'!A:H,5,FALSE)</f>
        <v>1 сп.р.</v>
      </c>
      <c r="H143" s="97" t="str">
        <f>VLOOKUP(C143,'База спортсменов'!A:H,6,FALSE)</f>
        <v>г. Санкт-Петербург</v>
      </c>
      <c r="I143" s="57">
        <v>9.0462962962962967E-2</v>
      </c>
      <c r="J143" s="57">
        <f t="shared" si="3"/>
        <v>1.5682870370370375E-2</v>
      </c>
      <c r="K143" s="79">
        <f t="shared" si="2"/>
        <v>32.702149437052199</v>
      </c>
      <c r="L143" s="80"/>
      <c r="M143" s="33"/>
    </row>
    <row r="144" spans="1:13" s="64" customFormat="1" ht="18.75" customHeight="1">
      <c r="A144" s="92">
        <v>117</v>
      </c>
      <c r="B144" s="92">
        <v>122</v>
      </c>
      <c r="C144" s="8">
        <v>169</v>
      </c>
      <c r="D144" s="92">
        <f>VLOOKUP(C144,'База спортсменов'!A:H,2,FALSE)</f>
        <v>10141439926</v>
      </c>
      <c r="E144" s="93" t="str">
        <f>VLOOKUP(C144,'База спортсменов'!A:H,3,FALSE)</f>
        <v>ГРЕЧКИН Максим</v>
      </c>
      <c r="F144" s="94">
        <f>VLOOKUP(C144,'База спортсменов'!A:H,4,FALSE)</f>
        <v>39795</v>
      </c>
      <c r="G144" s="95" t="str">
        <f>VLOOKUP(C144,'База спортсменов'!A:H,5,FALSE)</f>
        <v>2 сп.р.</v>
      </c>
      <c r="H144" s="97" t="str">
        <f>VLOOKUP(C144,'База спортсменов'!A:H,6,FALSE)</f>
        <v>Новосибирская область</v>
      </c>
      <c r="I144" s="57">
        <v>9.0497685185185181E-2</v>
      </c>
      <c r="J144" s="57">
        <f t="shared" si="3"/>
        <v>1.5717592592592589E-2</v>
      </c>
      <c r="K144" s="79">
        <f t="shared" si="2"/>
        <v>32.68960225092723</v>
      </c>
      <c r="L144" s="80"/>
      <c r="M144" s="33"/>
    </row>
    <row r="145" spans="1:13" s="64" customFormat="1" ht="18.75" customHeight="1">
      <c r="A145" s="92">
        <v>118</v>
      </c>
      <c r="B145" s="92">
        <v>123</v>
      </c>
      <c r="C145" s="8">
        <v>185</v>
      </c>
      <c r="D145" s="92">
        <f>VLOOKUP(C145,'База спортсменов'!A:H,2,FALSE)</f>
        <v>10140570461</v>
      </c>
      <c r="E145" s="93" t="str">
        <f>VLOOKUP(C145,'База спортсменов'!A:H,3,FALSE)</f>
        <v>КОЧЕГУРОВ Егор</v>
      </c>
      <c r="F145" s="94">
        <f>VLOOKUP(C145,'База спортсменов'!A:H,4,FALSE)</f>
        <v>40077</v>
      </c>
      <c r="G145" s="95" t="str">
        <f>VLOOKUP(C145,'База спортсменов'!A:H,5,FALSE)</f>
        <v>2 сп.р.</v>
      </c>
      <c r="H145" s="97" t="str">
        <f>VLOOKUP(C145,'База спортсменов'!A:H,6,FALSE)</f>
        <v>Донецкая Народная Республика</v>
      </c>
      <c r="I145" s="57">
        <v>9.0543981481481475E-2</v>
      </c>
      <c r="J145" s="57">
        <f t="shared" si="3"/>
        <v>1.5763888888888883E-2</v>
      </c>
      <c r="K145" s="79">
        <f t="shared" si="2"/>
        <v>32.672887639013169</v>
      </c>
      <c r="L145" s="80"/>
      <c r="M145" s="59"/>
    </row>
    <row r="146" spans="1:13" s="64" customFormat="1" ht="18.75" customHeight="1">
      <c r="A146" s="92">
        <v>119</v>
      </c>
      <c r="B146" s="92">
        <v>124</v>
      </c>
      <c r="C146" s="8">
        <v>69</v>
      </c>
      <c r="D146" s="92">
        <f>VLOOKUP(C146,'База спортсменов'!A:H,2,FALSE)</f>
        <v>10141575322</v>
      </c>
      <c r="E146" s="93" t="str">
        <f>VLOOKUP(C146,'База спортсменов'!A:H,3,FALSE)</f>
        <v>ШЛЕЙФ Владислав</v>
      </c>
      <c r="F146" s="94">
        <f>VLOOKUP(C146,'База спортсменов'!A:H,4,FALSE)</f>
        <v>40215</v>
      </c>
      <c r="G146" s="95" t="str">
        <f>VLOOKUP(C146,'База спортсменов'!A:H,5,FALSE)</f>
        <v>2 сп.р.</v>
      </c>
      <c r="H146" s="97" t="str">
        <f>VLOOKUP(C146,'База спортсменов'!A:H,6,FALSE)</f>
        <v>Пензенская область</v>
      </c>
      <c r="I146" s="57">
        <v>9.0543981481481475E-2</v>
      </c>
      <c r="J146" s="57">
        <f t="shared" si="3"/>
        <v>1.5763888888888883E-2</v>
      </c>
      <c r="K146" s="79">
        <f t="shared" si="2"/>
        <v>32.672887639013169</v>
      </c>
      <c r="L146" s="80"/>
      <c r="M146" s="7"/>
    </row>
    <row r="147" spans="1:13" s="64" customFormat="1" ht="18.75" customHeight="1">
      <c r="A147" s="92">
        <v>120</v>
      </c>
      <c r="B147" s="92">
        <v>125</v>
      </c>
      <c r="C147" s="8">
        <v>188</v>
      </c>
      <c r="D147" s="92">
        <f>VLOOKUP(C147,'База спортсменов'!A:H,2,FALSE)</f>
        <v>10150760616</v>
      </c>
      <c r="E147" s="93" t="str">
        <f>VLOOKUP(C147,'База спортсменов'!A:H,3,FALSE)</f>
        <v>ЛОГИНОВ Ярослав</v>
      </c>
      <c r="F147" s="94">
        <f>VLOOKUP(C147,'База спортсменов'!A:H,4,FALSE)</f>
        <v>39974</v>
      </c>
      <c r="G147" s="95" t="str">
        <f>VLOOKUP(C147,'База спортсменов'!A:H,5,FALSE)</f>
        <v>2 сп.р.</v>
      </c>
      <c r="H147" s="97" t="str">
        <f>VLOOKUP(C147,'База спортсменов'!A:H,6,FALSE)</f>
        <v>Тульская область</v>
      </c>
      <c r="I147" s="57">
        <v>9.0740740740740733E-2</v>
      </c>
      <c r="J147" s="57">
        <f t="shared" si="3"/>
        <v>1.596064814814814E-2</v>
      </c>
      <c r="K147" s="79">
        <f t="shared" si="2"/>
        <v>32.602040816326536</v>
      </c>
      <c r="L147" s="80"/>
      <c r="M147" s="7"/>
    </row>
    <row r="148" spans="1:13" s="64" customFormat="1" ht="18.75" customHeight="1">
      <c r="A148" s="92" t="s">
        <v>72</v>
      </c>
      <c r="B148" s="92" t="str">
        <f>A148</f>
        <v>НФ</v>
      </c>
      <c r="C148" s="63">
        <v>3</v>
      </c>
      <c r="D148" s="92">
        <f>VLOOKUP(C148,'База спортсменов'!A:H,2,FALSE)</f>
        <v>10138327135</v>
      </c>
      <c r="E148" s="93" t="str">
        <f>VLOOKUP(C148,'База спортсменов'!A:H,3,FALSE)</f>
        <v>ОБОЗОВ Виктор</v>
      </c>
      <c r="F148" s="94">
        <f>VLOOKUP(C148,'База спортсменов'!A:H,4,FALSE)</f>
        <v>39506</v>
      </c>
      <c r="G148" s="95" t="str">
        <f>VLOOKUP(C148,'База спортсменов'!A:H,5,FALSE)</f>
        <v>2 сп.р.</v>
      </c>
      <c r="H148" s="97" t="str">
        <f>VLOOKUP(C148,'База спортсменов'!A:H,6,FALSE)</f>
        <v>Республика Адыгея</v>
      </c>
      <c r="I148" s="57"/>
      <c r="J148" s="57"/>
      <c r="K148" s="82"/>
      <c r="L148" s="80"/>
      <c r="M148" s="33"/>
    </row>
    <row r="149" spans="1:13" s="64" customFormat="1" ht="18.75" customHeight="1">
      <c r="A149" s="92" t="s">
        <v>72</v>
      </c>
      <c r="B149" s="92" t="str">
        <f t="shared" ref="B149:B212" si="4">A149</f>
        <v>НФ</v>
      </c>
      <c r="C149" s="8">
        <v>6</v>
      </c>
      <c r="D149" s="92">
        <f>VLOOKUP(C149,'База спортсменов'!A:H,2,FALSE)</f>
        <v>10136903558</v>
      </c>
      <c r="E149" s="93" t="str">
        <f>VLOOKUP(C149,'База спортсменов'!A:H,3,FALSE)</f>
        <v>КАЛУГИН Дмитрий</v>
      </c>
      <c r="F149" s="94">
        <f>VLOOKUP(C149,'База спортсменов'!A:H,4,FALSE)</f>
        <v>39959</v>
      </c>
      <c r="G149" s="95" t="str">
        <f>VLOOKUP(C149,'База спортсменов'!A:H,5,FALSE)</f>
        <v>2 сп.р.</v>
      </c>
      <c r="H149" s="97" t="str">
        <f>VLOOKUP(C149,'База спортсменов'!A:H,6,FALSE)</f>
        <v>Республика Адыгея</v>
      </c>
      <c r="I149" s="57"/>
      <c r="J149" s="57"/>
      <c r="K149" s="82"/>
      <c r="L149" s="80"/>
      <c r="M149" s="7"/>
    </row>
    <row r="150" spans="1:13" s="64" customFormat="1" ht="18.75" customHeight="1">
      <c r="A150" s="92" t="s">
        <v>72</v>
      </c>
      <c r="B150" s="92" t="str">
        <f t="shared" si="4"/>
        <v>НФ</v>
      </c>
      <c r="C150" s="8">
        <v>9</v>
      </c>
      <c r="D150" s="92">
        <f>VLOOKUP(C150,'База спортсменов'!A:H,2,FALSE)</f>
        <v>10150388174</v>
      </c>
      <c r="E150" s="93" t="str">
        <f>VLOOKUP(C150,'База спортсменов'!A:H,3,FALSE)</f>
        <v>МАРКЕВИЧ Владислав</v>
      </c>
      <c r="F150" s="94">
        <f>VLOOKUP(C150,'База спортсменов'!A:H,4,FALSE)</f>
        <v>39819</v>
      </c>
      <c r="G150" s="95" t="str">
        <f>VLOOKUP(C150,'База спортсменов'!A:H,5,FALSE)</f>
        <v>КМС</v>
      </c>
      <c r="H150" s="97" t="str">
        <f>VLOOKUP(C150,'База спортсменов'!A:H,6,FALSE)</f>
        <v>Иркутская область</v>
      </c>
      <c r="I150" s="57"/>
      <c r="J150" s="57"/>
      <c r="K150" s="82"/>
      <c r="L150" s="80"/>
      <c r="M150" s="7"/>
    </row>
    <row r="151" spans="1:13" s="64" customFormat="1" ht="18.75" customHeight="1">
      <c r="A151" s="92" t="s">
        <v>72</v>
      </c>
      <c r="B151" s="92" t="str">
        <f t="shared" si="4"/>
        <v>НФ</v>
      </c>
      <c r="C151" s="63">
        <v>17</v>
      </c>
      <c r="D151" s="92">
        <f>VLOOKUP(C151,'База спортсменов'!A:H,2,FALSE)</f>
        <v>10151623613</v>
      </c>
      <c r="E151" s="93" t="str">
        <f>VLOOKUP(C151,'База спортсменов'!A:H,3,FALSE)</f>
        <v>СПИРИДОНОВ Денис</v>
      </c>
      <c r="F151" s="94">
        <f>VLOOKUP(C151,'База спортсменов'!A:H,4,FALSE)</f>
        <v>39475</v>
      </c>
      <c r="G151" s="95" t="str">
        <f>VLOOKUP(C151,'База спортсменов'!A:H,5,FALSE)</f>
        <v>2 сп.р.</v>
      </c>
      <c r="H151" s="97" t="str">
        <f>VLOOKUP(C151,'База спортсменов'!A:H,6,FALSE)</f>
        <v>Республика Башкортостан</v>
      </c>
      <c r="I151" s="57"/>
      <c r="J151" s="57"/>
      <c r="K151" s="82"/>
      <c r="L151" s="80"/>
      <c r="M151" s="7"/>
    </row>
    <row r="152" spans="1:13" s="64" customFormat="1" ht="18.75" customHeight="1">
      <c r="A152" s="92" t="s">
        <v>72</v>
      </c>
      <c r="B152" s="92" t="str">
        <f t="shared" si="4"/>
        <v>НФ</v>
      </c>
      <c r="C152" s="8">
        <v>18</v>
      </c>
      <c r="D152" s="92">
        <f>VLOOKUP(C152,'База спортсменов'!A:H,2,FALSE)</f>
        <v>10151624219</v>
      </c>
      <c r="E152" s="93" t="str">
        <f>VLOOKUP(C152,'База спортсменов'!A:H,3,FALSE)</f>
        <v>ХАЕРТДИНОВ Данияр</v>
      </c>
      <c r="F152" s="94">
        <f>VLOOKUP(C152,'База спортсменов'!A:H,4,FALSE)</f>
        <v>40026</v>
      </c>
      <c r="G152" s="95" t="str">
        <f>VLOOKUP(C152,'База спортсменов'!A:H,5,FALSE)</f>
        <v>2 сп.р.</v>
      </c>
      <c r="H152" s="97" t="str">
        <f>VLOOKUP(C152,'База спортсменов'!A:H,6,FALSE)</f>
        <v>Республика Башкортостан</v>
      </c>
      <c r="I152" s="57"/>
      <c r="J152" s="57"/>
      <c r="K152" s="82"/>
      <c r="L152" s="80"/>
      <c r="M152" s="33"/>
    </row>
    <row r="153" spans="1:13" s="64" customFormat="1" ht="18.75" customHeight="1">
      <c r="A153" s="92" t="s">
        <v>72</v>
      </c>
      <c r="B153" s="92" t="str">
        <f t="shared" si="4"/>
        <v>НФ</v>
      </c>
      <c r="C153" s="8">
        <v>19</v>
      </c>
      <c r="D153" s="92">
        <f>VLOOKUP(C153,'База спортсменов'!A:H,2,FALSE)</f>
        <v>10151617448</v>
      </c>
      <c r="E153" s="93" t="str">
        <f>VLOOKUP(C153,'База спортсменов'!A:H,3,FALSE)</f>
        <v>АБДУЛЛИН Артур</v>
      </c>
      <c r="F153" s="94">
        <f>VLOOKUP(C153,'База спортсменов'!A:H,4,FALSE)</f>
        <v>40245</v>
      </c>
      <c r="G153" s="95" t="str">
        <f>VLOOKUP(C153,'База спортсменов'!A:H,5,FALSE)</f>
        <v>2 сп.р.</v>
      </c>
      <c r="H153" s="97" t="str">
        <f>VLOOKUP(C153,'База спортсменов'!A:H,6,FALSE)</f>
        <v>Республика Башкортостан</v>
      </c>
      <c r="I153" s="57"/>
      <c r="J153" s="57"/>
      <c r="K153" s="82"/>
      <c r="L153" s="80"/>
      <c r="M153" s="33"/>
    </row>
    <row r="154" spans="1:13" s="64" customFormat="1" ht="18.75" customHeight="1">
      <c r="A154" s="92" t="s">
        <v>72</v>
      </c>
      <c r="B154" s="92" t="str">
        <f t="shared" si="4"/>
        <v>НФ</v>
      </c>
      <c r="C154" s="8">
        <v>20</v>
      </c>
      <c r="D154" s="92">
        <f>VLOOKUP(C154,'База спортсменов'!A:H,2,FALSE)</f>
        <v>10143967380</v>
      </c>
      <c r="E154" s="93" t="str">
        <f>VLOOKUP(C154,'База спортсменов'!A:H,3,FALSE)</f>
        <v>БЛЮДИН Даниил</v>
      </c>
      <c r="F154" s="94">
        <f>VLOOKUP(C154,'База спортсменов'!A:H,4,FALSE)</f>
        <v>40004</v>
      </c>
      <c r="G154" s="95" t="str">
        <f>VLOOKUP(C154,'База спортсменов'!A:H,5,FALSE)</f>
        <v>1 сп.р.</v>
      </c>
      <c r="H154" s="97" t="str">
        <f>VLOOKUP(C154,'База спортсменов'!A:H,6,FALSE)</f>
        <v>Самарская область</v>
      </c>
      <c r="I154" s="57"/>
      <c r="J154" s="57"/>
      <c r="K154" s="82"/>
      <c r="L154" s="80"/>
      <c r="M154" s="33"/>
    </row>
    <row r="155" spans="1:13" s="64" customFormat="1" ht="18.75" customHeight="1">
      <c r="A155" s="92" t="s">
        <v>72</v>
      </c>
      <c r="B155" s="92" t="str">
        <f t="shared" si="4"/>
        <v>НФ</v>
      </c>
      <c r="C155" s="8">
        <v>23</v>
      </c>
      <c r="D155" s="92">
        <f>VLOOKUP(C155,'База спортсменов'!A:H,2,FALSE)</f>
        <v>10138543060</v>
      </c>
      <c r="E155" s="93" t="str">
        <f>VLOOKUP(C155,'База спортсменов'!A:H,3,FALSE)</f>
        <v>КОЛМЫКОВ Вадим</v>
      </c>
      <c r="F155" s="94">
        <f>VLOOKUP(C155,'База спортсменов'!A:H,4,FALSE)</f>
        <v>39672</v>
      </c>
      <c r="G155" s="95" t="str">
        <f>VLOOKUP(C155,'База спортсменов'!A:H,5,FALSE)</f>
        <v>КМС</v>
      </c>
      <c r="H155" s="97" t="str">
        <f>VLOOKUP(C155,'База спортсменов'!A:H,6,FALSE)</f>
        <v>Самарская область</v>
      </c>
      <c r="I155" s="57"/>
      <c r="J155" s="57"/>
      <c r="K155" s="82"/>
      <c r="L155" s="80"/>
      <c r="M155" s="33"/>
    </row>
    <row r="156" spans="1:13" s="64" customFormat="1" ht="18.75" customHeight="1">
      <c r="A156" s="92" t="s">
        <v>72</v>
      </c>
      <c r="B156" s="92" t="str">
        <f t="shared" si="4"/>
        <v>НФ</v>
      </c>
      <c r="C156" s="8">
        <v>30</v>
      </c>
      <c r="D156" s="92">
        <f>VLOOKUP(C156,'База спортсменов'!A:H,2,FALSE)</f>
        <v>10143689619</v>
      </c>
      <c r="E156" s="93" t="str">
        <f>VLOOKUP(C156,'База спортсменов'!A:H,3,FALSE)</f>
        <v>ЧУГУРОВ Платон</v>
      </c>
      <c r="F156" s="94">
        <f>VLOOKUP(C156,'База спортсменов'!A:H,4,FALSE)</f>
        <v>40024</v>
      </c>
      <c r="G156" s="95" t="str">
        <f>VLOOKUP(C156,'База спортсменов'!A:H,5,FALSE)</f>
        <v>1 сп.р.</v>
      </c>
      <c r="H156" s="97" t="str">
        <f>VLOOKUP(C156,'База спортсменов'!A:H,6,FALSE)</f>
        <v>Самарская область</v>
      </c>
      <c r="I156" s="57"/>
      <c r="J156" s="57"/>
      <c r="K156" s="82"/>
      <c r="L156" s="80"/>
      <c r="M156" s="33"/>
    </row>
    <row r="157" spans="1:13" s="64" customFormat="1" ht="18.75" customHeight="1">
      <c r="A157" s="92" t="s">
        <v>72</v>
      </c>
      <c r="B157" s="92" t="str">
        <f t="shared" si="4"/>
        <v>НФ</v>
      </c>
      <c r="C157" s="63">
        <v>31</v>
      </c>
      <c r="D157" s="92">
        <f>VLOOKUP(C157,'База спортсменов'!A:H,2,FALSE)</f>
        <v>10146254762</v>
      </c>
      <c r="E157" s="93" t="str">
        <f>VLOOKUP(C157,'База спортсменов'!A:H,3,FALSE)</f>
        <v>ИРМАТОВ Азамат</v>
      </c>
      <c r="F157" s="94">
        <f>VLOOKUP(C157,'База спортсменов'!A:H,4,FALSE)</f>
        <v>40284</v>
      </c>
      <c r="G157" s="95" t="str">
        <f>VLOOKUP(C157,'База спортсменов'!A:H,5,FALSE)</f>
        <v>1 сп.р.</v>
      </c>
      <c r="H157" s="97" t="str">
        <f>VLOOKUP(C157,'База спортсменов'!A:H,6,FALSE)</f>
        <v>Самарская область</v>
      </c>
      <c r="I157" s="57"/>
      <c r="J157" s="57"/>
      <c r="K157" s="82"/>
      <c r="L157" s="80"/>
      <c r="M157" s="7"/>
    </row>
    <row r="158" spans="1:13" s="64" customFormat="1" ht="18.75" customHeight="1">
      <c r="A158" s="92" t="s">
        <v>72</v>
      </c>
      <c r="B158" s="92" t="str">
        <f t="shared" si="4"/>
        <v>НФ</v>
      </c>
      <c r="C158" s="63">
        <v>33</v>
      </c>
      <c r="D158" s="92">
        <f>VLOOKUP(C158,'База спортсменов'!A:H,2,FALSE)</f>
        <v>10143689215</v>
      </c>
      <c r="E158" s="93" t="str">
        <f>VLOOKUP(C158,'База спортсменов'!A:H,3,FALSE)</f>
        <v>КРАСИКОВ Антон</v>
      </c>
      <c r="F158" s="94">
        <f>VLOOKUP(C158,'База спортсменов'!A:H,4,FALSE)</f>
        <v>40319</v>
      </c>
      <c r="G158" s="95" t="str">
        <f>VLOOKUP(C158,'База спортсменов'!A:H,5,FALSE)</f>
        <v>1 сп.р.</v>
      </c>
      <c r="H158" s="97" t="str">
        <f>VLOOKUP(C158,'База спортсменов'!A:H,6,FALSE)</f>
        <v>Самарская область</v>
      </c>
      <c r="I158" s="57"/>
      <c r="J158" s="57"/>
      <c r="K158" s="82"/>
      <c r="L158" s="80"/>
      <c r="M158" s="7"/>
    </row>
    <row r="159" spans="1:13" s="64" customFormat="1" ht="18.75" customHeight="1">
      <c r="A159" s="92" t="s">
        <v>72</v>
      </c>
      <c r="B159" s="92" t="str">
        <f t="shared" si="4"/>
        <v>НФ</v>
      </c>
      <c r="C159" s="63">
        <v>38</v>
      </c>
      <c r="D159" s="92">
        <f>VLOOKUP(C159,'База спортсменов'!A:H,2,FALSE)</f>
        <v>10141964332</v>
      </c>
      <c r="E159" s="93" t="str">
        <f>VLOOKUP(C159,'База спортсменов'!A:H,3,FALSE)</f>
        <v>ВЕРЕЩАГА Дмитрий</v>
      </c>
      <c r="F159" s="94">
        <f>VLOOKUP(C159,'База спортсменов'!A:H,4,FALSE)</f>
        <v>40450</v>
      </c>
      <c r="G159" s="95" t="str">
        <f>VLOOKUP(C159,'База спортсменов'!A:H,5,FALSE)</f>
        <v>2 сп.р.</v>
      </c>
      <c r="H159" s="97" t="str">
        <f>VLOOKUP(C159,'База спортсменов'!A:H,6,FALSE)</f>
        <v>Свердловская область</v>
      </c>
      <c r="I159" s="57"/>
      <c r="J159" s="57"/>
      <c r="K159" s="82"/>
      <c r="L159" s="80"/>
      <c r="M159" s="7"/>
    </row>
    <row r="160" spans="1:13" s="64" customFormat="1" ht="18.75" customHeight="1">
      <c r="A160" s="92" t="s">
        <v>72</v>
      </c>
      <c r="B160" s="92" t="str">
        <f t="shared" si="4"/>
        <v>НФ</v>
      </c>
      <c r="C160" s="8">
        <v>43</v>
      </c>
      <c r="D160" s="92">
        <f>VLOOKUP(C160,'База спортсменов'!A:H,2,FALSE)</f>
        <v>10125496257</v>
      </c>
      <c r="E160" s="93" t="str">
        <f>VLOOKUP(C160,'База спортсменов'!A:H,3,FALSE)</f>
        <v>КОСТЯГИН Богдан</v>
      </c>
      <c r="F160" s="94">
        <f>VLOOKUP(C160,'База спортсменов'!A:H,4,FALSE)</f>
        <v>39627</v>
      </c>
      <c r="G160" s="95" t="str">
        <f>VLOOKUP(C160,'База спортсменов'!A:H,5,FALSE)</f>
        <v>2 сп.р.</v>
      </c>
      <c r="H160" s="97" t="str">
        <f>VLOOKUP(C160,'База спортсменов'!A:H,6,FALSE)</f>
        <v>Свердловская область</v>
      </c>
      <c r="I160" s="57"/>
      <c r="J160" s="57"/>
      <c r="K160" s="82"/>
      <c r="L160" s="80"/>
      <c r="M160" s="7"/>
    </row>
    <row r="161" spans="1:13" s="64" customFormat="1" ht="18.75" customHeight="1">
      <c r="A161" s="92" t="s">
        <v>72</v>
      </c>
      <c r="B161" s="92" t="str">
        <f t="shared" si="4"/>
        <v>НФ</v>
      </c>
      <c r="C161" s="8">
        <v>49</v>
      </c>
      <c r="D161" s="92">
        <f>VLOOKUP(C161,'База спортсменов'!A:H,2,FALSE)</f>
        <v>10124492814</v>
      </c>
      <c r="E161" s="93" t="str">
        <f>VLOOKUP(C161,'База спортсменов'!A:H,3,FALSE)</f>
        <v>БУСЛАЕВ Андрей</v>
      </c>
      <c r="F161" s="94">
        <f>VLOOKUP(C161,'База спортсменов'!A:H,4,FALSE)</f>
        <v>39821</v>
      </c>
      <c r="G161" s="95" t="str">
        <f>VLOOKUP(C161,'База спортсменов'!A:H,5,FALSE)</f>
        <v>2 сп.р.</v>
      </c>
      <c r="H161" s="97" t="str">
        <f>VLOOKUP(C161,'База спортсменов'!A:H,6,FALSE)</f>
        <v>Свердловская область</v>
      </c>
      <c r="I161" s="57"/>
      <c r="J161" s="57"/>
      <c r="K161" s="82"/>
      <c r="L161" s="80"/>
      <c r="M161" s="7"/>
    </row>
    <row r="162" spans="1:13" s="64" customFormat="1" ht="18.75" customHeight="1">
      <c r="A162" s="92" t="s">
        <v>72</v>
      </c>
      <c r="B162" s="92" t="str">
        <f t="shared" si="4"/>
        <v>НФ</v>
      </c>
      <c r="C162" s="8">
        <v>55</v>
      </c>
      <c r="D162" s="92">
        <f>VLOOKUP(C162,'База спортсменов'!A:H,2,FALSE)</f>
        <v>10129851355</v>
      </c>
      <c r="E162" s="93" t="str">
        <f>VLOOKUP(C162,'База спортсменов'!A:H,3,FALSE)</f>
        <v>КОНОВАЛОВ Глеб</v>
      </c>
      <c r="F162" s="94">
        <f>VLOOKUP(C162,'База спортсменов'!A:H,4,FALSE)</f>
        <v>39843</v>
      </c>
      <c r="G162" s="95" t="str">
        <f>VLOOKUP(C162,'База спортсменов'!A:H,5,FALSE)</f>
        <v>КМС</v>
      </c>
      <c r="H162" s="97" t="str">
        <f>VLOOKUP(C162,'База спортсменов'!A:H,6,FALSE)</f>
        <v>г. Москва</v>
      </c>
      <c r="I162" s="57"/>
      <c r="J162" s="57"/>
      <c r="K162" s="82"/>
      <c r="L162" s="80"/>
      <c r="M162" s="7"/>
    </row>
    <row r="163" spans="1:13" s="64" customFormat="1" ht="18.75" customHeight="1">
      <c r="A163" s="92" t="s">
        <v>72</v>
      </c>
      <c r="B163" s="92" t="str">
        <f t="shared" si="4"/>
        <v>НФ</v>
      </c>
      <c r="C163" s="8">
        <v>57</v>
      </c>
      <c r="D163" s="92">
        <f>VLOOKUP(C163,'База спортсменов'!A:H,2,FALSE)</f>
        <v>10115495961</v>
      </c>
      <c r="E163" s="93" t="str">
        <f>VLOOKUP(C163,'База спортсменов'!A:H,3,FALSE)</f>
        <v>НАФИКОВ Роман</v>
      </c>
      <c r="F163" s="94">
        <f>VLOOKUP(C163,'База спортсменов'!A:H,4,FALSE)</f>
        <v>39575</v>
      </c>
      <c r="G163" s="95" t="str">
        <f>VLOOKUP(C163,'База спортсменов'!A:H,5,FALSE)</f>
        <v>КМС</v>
      </c>
      <c r="H163" s="97" t="str">
        <f>VLOOKUP(C163,'База спортсменов'!A:H,6,FALSE)</f>
        <v>г. Москва</v>
      </c>
      <c r="I163" s="57"/>
      <c r="J163" s="57"/>
      <c r="K163" s="82"/>
      <c r="L163" s="80"/>
      <c r="M163" s="33"/>
    </row>
    <row r="164" spans="1:13" s="64" customFormat="1" ht="18.75" customHeight="1">
      <c r="A164" s="92" t="s">
        <v>72</v>
      </c>
      <c r="B164" s="92" t="str">
        <f t="shared" si="4"/>
        <v>НФ</v>
      </c>
      <c r="C164" s="63">
        <v>59</v>
      </c>
      <c r="D164" s="92">
        <f>VLOOKUP(C164,'База спортсменов'!A:H,2,FALSE)</f>
        <v>10139408986</v>
      </c>
      <c r="E164" s="93" t="str">
        <f>VLOOKUP(C164,'База спортсменов'!A:H,3,FALSE)</f>
        <v>НИКОНОРОВ Андрей</v>
      </c>
      <c r="F164" s="94">
        <f>VLOOKUP(C164,'База спортсменов'!A:H,4,FALSE)</f>
        <v>40286</v>
      </c>
      <c r="G164" s="95" t="str">
        <f>VLOOKUP(C164,'База спортсменов'!A:H,5,FALSE)</f>
        <v>1 сп.р.</v>
      </c>
      <c r="H164" s="97" t="str">
        <f>VLOOKUP(C164,'База спортсменов'!A:H,6,FALSE)</f>
        <v>г. Москва</v>
      </c>
      <c r="I164" s="57"/>
      <c r="J164" s="57"/>
      <c r="K164" s="82"/>
      <c r="L164" s="80"/>
      <c r="M164" s="7"/>
    </row>
    <row r="165" spans="1:13" s="64" customFormat="1" ht="18.75" customHeight="1">
      <c r="A165" s="92" t="s">
        <v>72</v>
      </c>
      <c r="B165" s="92" t="str">
        <f t="shared" si="4"/>
        <v>НФ</v>
      </c>
      <c r="C165" s="8">
        <v>70</v>
      </c>
      <c r="D165" s="92">
        <f>VLOOKUP(C165,'База спортсменов'!A:H,2,FALSE)</f>
        <v>10141577847</v>
      </c>
      <c r="E165" s="93" t="str">
        <f>VLOOKUP(C165,'База спортсменов'!A:H,3,FALSE)</f>
        <v>КИСЛОВ Артем</v>
      </c>
      <c r="F165" s="94">
        <f>VLOOKUP(C165,'База спортсменов'!A:H,4,FALSE)</f>
        <v>40180</v>
      </c>
      <c r="G165" s="95" t="str">
        <f>VLOOKUP(C165,'База спортсменов'!A:H,5,FALSE)</f>
        <v>2 сп.р.</v>
      </c>
      <c r="H165" s="97" t="str">
        <f>VLOOKUP(C165,'База спортсменов'!A:H,6,FALSE)</f>
        <v>Пензенская область</v>
      </c>
      <c r="I165" s="57"/>
      <c r="J165" s="57"/>
      <c r="K165" s="82"/>
      <c r="L165" s="80"/>
      <c r="M165" s="61"/>
    </row>
    <row r="166" spans="1:13" s="64" customFormat="1" ht="18.75" customHeight="1">
      <c r="A166" s="92" t="s">
        <v>72</v>
      </c>
      <c r="B166" s="92" t="str">
        <f t="shared" si="4"/>
        <v>НФ</v>
      </c>
      <c r="C166" s="63">
        <v>75</v>
      </c>
      <c r="D166" s="92">
        <f>VLOOKUP(C166,'База спортсменов'!A:H,2,FALSE)</f>
        <v>10151918249</v>
      </c>
      <c r="E166" s="93" t="str">
        <f>VLOOKUP(C166,'База спортсменов'!A:H,3,FALSE)</f>
        <v>КИКЕЕВ Егор</v>
      </c>
      <c r="F166" s="94">
        <f>VLOOKUP(C166,'База спортсменов'!A:H,4,FALSE)</f>
        <v>40395</v>
      </c>
      <c r="G166" s="95" t="str">
        <f>VLOOKUP(C166,'База спортсменов'!A:H,5,FALSE)</f>
        <v>2 сп.р.</v>
      </c>
      <c r="H166" s="97" t="str">
        <f>VLOOKUP(C166,'База спортсменов'!A:H,6,FALSE)</f>
        <v>Нижегородская область</v>
      </c>
      <c r="I166" s="57"/>
      <c r="J166" s="57"/>
      <c r="K166" s="82"/>
      <c r="L166" s="80"/>
      <c r="M166" s="33"/>
    </row>
    <row r="167" spans="1:13" s="64" customFormat="1" ht="18.75" customHeight="1">
      <c r="A167" s="92" t="s">
        <v>72</v>
      </c>
      <c r="B167" s="92" t="str">
        <f t="shared" si="4"/>
        <v>НФ</v>
      </c>
      <c r="C167" s="8">
        <v>77</v>
      </c>
      <c r="D167" s="92">
        <f>VLOOKUP(C167,'База спортсменов'!A:H,2,FALSE)</f>
        <v>10127430601</v>
      </c>
      <c r="E167" s="93" t="str">
        <f>VLOOKUP(C167,'База спортсменов'!A:H,3,FALSE)</f>
        <v>ШВОРНИКОВ Иван</v>
      </c>
      <c r="F167" s="94">
        <f>VLOOKUP(C167,'База спортсменов'!A:H,4,FALSE)</f>
        <v>39907</v>
      </c>
      <c r="G167" s="95" t="str">
        <f>VLOOKUP(C167,'База спортсменов'!A:H,5,FALSE)</f>
        <v>2 сп.р.</v>
      </c>
      <c r="H167" s="97" t="str">
        <f>VLOOKUP(C167,'База спортсменов'!A:H,6,FALSE)</f>
        <v>Ленинградская область</v>
      </c>
      <c r="I167" s="57"/>
      <c r="J167" s="57"/>
      <c r="K167" s="82"/>
      <c r="L167" s="80"/>
      <c r="M167" s="33"/>
    </row>
    <row r="168" spans="1:13" s="64" customFormat="1" ht="18.75" customHeight="1">
      <c r="A168" s="92" t="s">
        <v>72</v>
      </c>
      <c r="B168" s="92" t="str">
        <f t="shared" si="4"/>
        <v>НФ</v>
      </c>
      <c r="C168" s="63">
        <v>84</v>
      </c>
      <c r="D168" s="92">
        <f>VLOOKUP(C168,'База спортсменов'!A:H,2,FALSE)</f>
        <v>10142164281</v>
      </c>
      <c r="E168" s="93" t="str">
        <f>VLOOKUP(C168,'База спортсменов'!A:H,3,FALSE)</f>
        <v>АПРЕЛОВ Константин</v>
      </c>
      <c r="F168" s="94">
        <f>VLOOKUP(C168,'База спортсменов'!A:H,4,FALSE)</f>
        <v>40412</v>
      </c>
      <c r="G168" s="95" t="str">
        <f>VLOOKUP(C168,'База спортсменов'!A:H,5,FALSE)</f>
        <v>2 сп.р.</v>
      </c>
      <c r="H168" s="97" t="str">
        <f>VLOOKUP(C168,'База спортсменов'!A:H,6,FALSE)</f>
        <v>Ленинградская область</v>
      </c>
      <c r="I168" s="57"/>
      <c r="J168" s="57"/>
      <c r="K168" s="82"/>
      <c r="L168" s="80"/>
      <c r="M168" s="7"/>
    </row>
    <row r="169" spans="1:13" s="64" customFormat="1" ht="18.75" customHeight="1">
      <c r="A169" s="92" t="s">
        <v>72</v>
      </c>
      <c r="B169" s="92" t="str">
        <f t="shared" si="4"/>
        <v>НФ</v>
      </c>
      <c r="C169" s="63">
        <v>85</v>
      </c>
      <c r="D169" s="92">
        <f>VLOOKUP(C169,'База спортсменов'!A:H,2,FALSE)</f>
        <v>10128264494</v>
      </c>
      <c r="E169" s="93" t="str">
        <f>VLOOKUP(C169,'База спортсменов'!A:H,3,FALSE)</f>
        <v>МИХАЙЛОВСКИЙ Владимир</v>
      </c>
      <c r="F169" s="94">
        <f>VLOOKUP(C169,'База спортсменов'!A:H,4,FALSE)</f>
        <v>39568</v>
      </c>
      <c r="G169" s="95" t="str">
        <f>VLOOKUP(C169,'База спортсменов'!A:H,5,FALSE)</f>
        <v>1 сп.р.</v>
      </c>
      <c r="H169" s="97" t="str">
        <f>VLOOKUP(C169,'База спортсменов'!A:H,6,FALSE)</f>
        <v>Московская область</v>
      </c>
      <c r="I169" s="57"/>
      <c r="J169" s="57"/>
      <c r="K169" s="82"/>
      <c r="L169" s="80"/>
      <c r="M169" s="7"/>
    </row>
    <row r="170" spans="1:13" s="64" customFormat="1" ht="18.75" customHeight="1">
      <c r="A170" s="92" t="s">
        <v>72</v>
      </c>
      <c r="B170" s="92" t="str">
        <f t="shared" si="4"/>
        <v>НФ</v>
      </c>
      <c r="C170" s="8">
        <v>86</v>
      </c>
      <c r="D170" s="92">
        <f>VLOOKUP(C170,'База спортсменов'!A:H,2,FALSE)</f>
        <v>10130345853</v>
      </c>
      <c r="E170" s="93" t="str">
        <f>VLOOKUP(C170,'База спортсменов'!A:H,3,FALSE)</f>
        <v>НИКИШИН Тимофей</v>
      </c>
      <c r="F170" s="94">
        <f>VLOOKUP(C170,'База спортсменов'!A:H,4,FALSE)</f>
        <v>39742</v>
      </c>
      <c r="G170" s="95" t="str">
        <f>VLOOKUP(C170,'База спортсменов'!A:H,5,FALSE)</f>
        <v>1 сп.р.</v>
      </c>
      <c r="H170" s="97" t="str">
        <f>VLOOKUP(C170,'База спортсменов'!A:H,6,FALSE)</f>
        <v>Московская область</v>
      </c>
      <c r="I170" s="57"/>
      <c r="J170" s="57"/>
      <c r="K170" s="82"/>
      <c r="L170" s="80"/>
      <c r="M170" s="7"/>
    </row>
    <row r="171" spans="1:13" s="64" customFormat="1" ht="18.75" customHeight="1">
      <c r="A171" s="92" t="s">
        <v>72</v>
      </c>
      <c r="B171" s="92" t="str">
        <f t="shared" si="4"/>
        <v>НФ</v>
      </c>
      <c r="C171" s="8">
        <v>88</v>
      </c>
      <c r="D171" s="92">
        <f>VLOOKUP(C171,'База спортсменов'!A:H,2,FALSE)</f>
        <v>10141781951</v>
      </c>
      <c r="E171" s="93" t="str">
        <f>VLOOKUP(C171,'База спортсменов'!A:H,3,FALSE)</f>
        <v>ПЛИТАРАК Андрей</v>
      </c>
      <c r="F171" s="94">
        <f>VLOOKUP(C171,'База спортсменов'!A:H,4,FALSE)</f>
        <v>39869</v>
      </c>
      <c r="G171" s="95" t="str">
        <f>VLOOKUP(C171,'База спортсменов'!A:H,5,FALSE)</f>
        <v>2 сп.р.</v>
      </c>
      <c r="H171" s="97" t="str">
        <f>VLOOKUP(C171,'База спортсменов'!A:H,6,FALSE)</f>
        <v>Московская область</v>
      </c>
      <c r="I171" s="57"/>
      <c r="J171" s="57"/>
      <c r="K171" s="82"/>
      <c r="L171" s="80"/>
      <c r="M171" s="7"/>
    </row>
    <row r="172" spans="1:13" s="64" customFormat="1" ht="18.75" customHeight="1">
      <c r="A172" s="92" t="s">
        <v>72</v>
      </c>
      <c r="B172" s="92" t="str">
        <f t="shared" si="4"/>
        <v>НФ</v>
      </c>
      <c r="C172" s="8">
        <v>89</v>
      </c>
      <c r="D172" s="92">
        <f>VLOOKUP(C172,'База спортсменов'!A:H,2,FALSE)</f>
        <v>10142512279</v>
      </c>
      <c r="E172" s="93" t="str">
        <f>VLOOKUP(C172,'База спортсменов'!A:H,3,FALSE)</f>
        <v>СЛЕСАРЕВ Дмитрий</v>
      </c>
      <c r="F172" s="94">
        <f>VLOOKUP(C172,'База спортсменов'!A:H,4,FALSE)</f>
        <v>39842</v>
      </c>
      <c r="G172" s="95" t="str">
        <f>VLOOKUP(C172,'База спортсменов'!A:H,5,FALSE)</f>
        <v>2 сп.р.</v>
      </c>
      <c r="H172" s="97" t="str">
        <f>VLOOKUP(C172,'База спортсменов'!A:H,6,FALSE)</f>
        <v>Московская область</v>
      </c>
      <c r="I172" s="57"/>
      <c r="J172" s="57"/>
      <c r="K172" s="82"/>
      <c r="L172" s="80"/>
      <c r="M172" s="7"/>
    </row>
    <row r="173" spans="1:13" s="64" customFormat="1" ht="18.75" customHeight="1">
      <c r="A173" s="92" t="s">
        <v>72</v>
      </c>
      <c r="B173" s="92" t="str">
        <f t="shared" si="4"/>
        <v>НФ</v>
      </c>
      <c r="C173" s="8">
        <v>90</v>
      </c>
      <c r="D173" s="92">
        <f>VLOOKUP(C173,'База спортсменов'!A:H,2,FALSE)</f>
        <v>10144340024</v>
      </c>
      <c r="E173" s="93" t="str">
        <f>VLOOKUP(C173,'База спортсменов'!A:H,3,FALSE)</f>
        <v>ЛАЧИН Данила</v>
      </c>
      <c r="F173" s="94">
        <f>VLOOKUP(C173,'База спортсменов'!A:H,4,FALSE)</f>
        <v>40185</v>
      </c>
      <c r="G173" s="95" t="str">
        <f>VLOOKUP(C173,'База спортсменов'!A:H,5,FALSE)</f>
        <v>2 сп.р.</v>
      </c>
      <c r="H173" s="97" t="str">
        <f>VLOOKUP(C173,'База спортсменов'!A:H,6,FALSE)</f>
        <v>Московская область</v>
      </c>
      <c r="I173" s="57"/>
      <c r="J173" s="57"/>
      <c r="K173" s="82"/>
      <c r="L173" s="80"/>
      <c r="M173" s="7"/>
    </row>
    <row r="174" spans="1:13" s="64" customFormat="1" ht="18.75" customHeight="1">
      <c r="A174" s="92" t="s">
        <v>72</v>
      </c>
      <c r="B174" s="92" t="str">
        <f t="shared" si="4"/>
        <v>НФ</v>
      </c>
      <c r="C174" s="8">
        <v>91</v>
      </c>
      <c r="D174" s="92">
        <f>VLOOKUP(C174,'База спортсменов'!A:H,2,FALSE)</f>
        <v>10116152531</v>
      </c>
      <c r="E174" s="93" t="str">
        <f>VLOOKUP(C174,'База спортсменов'!A:H,3,FALSE)</f>
        <v>ГРИГОРЬЕВ Михаил</v>
      </c>
      <c r="F174" s="94">
        <f>VLOOKUP(C174,'База спортсменов'!A:H,4,FALSE)</f>
        <v>40100</v>
      </c>
      <c r="G174" s="95" t="str">
        <f>VLOOKUP(C174,'База спортсменов'!A:H,5,FALSE)</f>
        <v>2 сп.р.</v>
      </c>
      <c r="H174" s="97" t="str">
        <f>VLOOKUP(C174,'База спортсменов'!A:H,6,FALSE)</f>
        <v>Московская область</v>
      </c>
      <c r="I174" s="57"/>
      <c r="J174" s="57"/>
      <c r="K174" s="82"/>
      <c r="L174" s="80"/>
      <c r="M174" s="7"/>
    </row>
    <row r="175" spans="1:13" s="64" customFormat="1" ht="18.75" customHeight="1">
      <c r="A175" s="92" t="s">
        <v>72</v>
      </c>
      <c r="B175" s="92" t="str">
        <f t="shared" si="4"/>
        <v>НФ</v>
      </c>
      <c r="C175" s="8">
        <v>92</v>
      </c>
      <c r="D175" s="92">
        <f>VLOOKUP(C175,'База спортсменов'!A:H,2,FALSE)</f>
        <v>10127430803</v>
      </c>
      <c r="E175" s="93" t="str">
        <f>VLOOKUP(C175,'База спортсменов'!A:H,3,FALSE)</f>
        <v>ПРОКОПЕНКО Владислав</v>
      </c>
      <c r="F175" s="94">
        <f>VLOOKUP(C175,'База спортсменов'!A:H,4,FALSE)</f>
        <v>39875</v>
      </c>
      <c r="G175" s="95" t="str">
        <f>VLOOKUP(C175,'База спортсменов'!A:H,5,FALSE)</f>
        <v>1 сп.р.</v>
      </c>
      <c r="H175" s="97" t="str">
        <f>VLOOKUP(C175,'База спортсменов'!A:H,6,FALSE)</f>
        <v>Ростовская область</v>
      </c>
      <c r="I175" s="57"/>
      <c r="J175" s="57"/>
      <c r="K175" s="82"/>
      <c r="L175" s="80"/>
      <c r="M175" s="7"/>
    </row>
    <row r="176" spans="1:13" s="64" customFormat="1" ht="18.75" customHeight="1">
      <c r="A176" s="92" t="s">
        <v>72</v>
      </c>
      <c r="B176" s="92" t="str">
        <f t="shared" si="4"/>
        <v>НФ</v>
      </c>
      <c r="C176" s="92">
        <v>94</v>
      </c>
      <c r="D176" s="92">
        <f>VLOOKUP(C176,'База спортсменов'!A:H,2,FALSE)</f>
        <v>10151530148</v>
      </c>
      <c r="E176" s="93" t="str">
        <f>VLOOKUP(C176,'База спортсменов'!A:H,3,FALSE)</f>
        <v>БОЖЕНКО Сергей</v>
      </c>
      <c r="F176" s="94">
        <f>VLOOKUP(C176,'База спортсменов'!A:H,4,FALSE)</f>
        <v>39848</v>
      </c>
      <c r="G176" s="95" t="str">
        <f>VLOOKUP(C176,'База спортсменов'!A:H,5,FALSE)</f>
        <v>2 сп.р.</v>
      </c>
      <c r="H176" s="97" t="str">
        <f>VLOOKUP(C176,'База спортсменов'!A:H,6,FALSE)</f>
        <v>Ростовская область</v>
      </c>
      <c r="I176" s="57"/>
      <c r="J176" s="57"/>
      <c r="K176" s="82"/>
      <c r="L176" s="80"/>
      <c r="M176" s="7"/>
    </row>
    <row r="177" spans="1:13" s="64" customFormat="1" ht="18.75" customHeight="1">
      <c r="A177" s="92" t="s">
        <v>72</v>
      </c>
      <c r="B177" s="92" t="str">
        <f t="shared" si="4"/>
        <v>НФ</v>
      </c>
      <c r="C177" s="8">
        <v>95</v>
      </c>
      <c r="D177" s="92">
        <f>VLOOKUP(C177,'База спортсменов'!A:H,2,FALSE)</f>
        <v>10137982379</v>
      </c>
      <c r="E177" s="93" t="str">
        <f>VLOOKUP(C177,'База спортсменов'!A:H,3,FALSE)</f>
        <v>ГУСЕЙНОВ Тимур</v>
      </c>
      <c r="F177" s="94">
        <f>VLOOKUP(C177,'База спортсменов'!A:H,4,FALSE)</f>
        <v>40208</v>
      </c>
      <c r="G177" s="95" t="str">
        <f>VLOOKUP(C177,'База спортсменов'!A:H,5,FALSE)</f>
        <v>2 сп.р.</v>
      </c>
      <c r="H177" s="97" t="str">
        <f>VLOOKUP(C177,'База спортсменов'!A:H,6,FALSE)</f>
        <v>Ростовская область</v>
      </c>
      <c r="I177" s="57"/>
      <c r="J177" s="57"/>
      <c r="K177" s="82"/>
      <c r="L177" s="80"/>
      <c r="M177" s="7"/>
    </row>
    <row r="178" spans="1:13" s="64" customFormat="1" ht="18.75" customHeight="1">
      <c r="A178" s="92" t="s">
        <v>72</v>
      </c>
      <c r="B178" s="92" t="str">
        <f t="shared" si="4"/>
        <v>НФ</v>
      </c>
      <c r="C178" s="8">
        <v>96</v>
      </c>
      <c r="D178" s="92">
        <f>VLOOKUP(C178,'База спортсменов'!A:H,2,FALSE)</f>
        <v>10136730978</v>
      </c>
      <c r="E178" s="93" t="str">
        <f>VLOOKUP(C178,'База спортсменов'!A:H,3,FALSE)</f>
        <v>ТКАЧЕНКО Егор</v>
      </c>
      <c r="F178" s="94">
        <f>VLOOKUP(C178,'База спортсменов'!A:H,4,FALSE)</f>
        <v>39645</v>
      </c>
      <c r="G178" s="95" t="str">
        <f>VLOOKUP(C178,'База спортсменов'!A:H,5,FALSE)</f>
        <v>1 сп.р.</v>
      </c>
      <c r="H178" s="97" t="str">
        <f>VLOOKUP(C178,'База спортсменов'!A:H,6,FALSE)</f>
        <v>Ростовская область</v>
      </c>
      <c r="I178" s="57"/>
      <c r="J178" s="57"/>
      <c r="K178" s="82"/>
      <c r="L178" s="80"/>
      <c r="M178" s="7"/>
    </row>
    <row r="179" spans="1:13" s="64" customFormat="1" ht="18.75" customHeight="1">
      <c r="A179" s="92" t="s">
        <v>72</v>
      </c>
      <c r="B179" s="92" t="str">
        <f t="shared" si="4"/>
        <v>НФ</v>
      </c>
      <c r="C179" s="8">
        <v>97</v>
      </c>
      <c r="D179" s="92">
        <f>VLOOKUP(C179,'База спортсменов'!A:H,2,FALSE)</f>
        <v>10146881929</v>
      </c>
      <c r="E179" s="93" t="str">
        <f>VLOOKUP(C179,'База спортсменов'!A:H,3,FALSE)</f>
        <v>ИВАНКИН Максим</v>
      </c>
      <c r="F179" s="94">
        <f>VLOOKUP(C179,'База спортсменов'!A:H,4,FALSE)</f>
        <v>39987</v>
      </c>
      <c r="G179" s="95" t="str">
        <f>VLOOKUP(C179,'База спортсменов'!A:H,5,FALSE)</f>
        <v>2 сп.р.</v>
      </c>
      <c r="H179" s="97" t="str">
        <f>VLOOKUP(C179,'База спортсменов'!A:H,6,FALSE)</f>
        <v>Ростовская область</v>
      </c>
      <c r="I179" s="57"/>
      <c r="J179" s="57"/>
      <c r="K179" s="82"/>
      <c r="L179" s="80"/>
      <c r="M179" s="7"/>
    </row>
    <row r="180" spans="1:13" s="64" customFormat="1" ht="18.75" customHeight="1">
      <c r="A180" s="92" t="s">
        <v>72</v>
      </c>
      <c r="B180" s="92" t="str">
        <f t="shared" si="4"/>
        <v>НФ</v>
      </c>
      <c r="C180" s="8">
        <v>99</v>
      </c>
      <c r="D180" s="92">
        <f>VLOOKUP(C180,'База спортсменов'!A:H,2,FALSE)</f>
        <v>10145448652</v>
      </c>
      <c r="E180" s="93" t="str">
        <f>VLOOKUP(C180,'База спортсменов'!A:H,3,FALSE)</f>
        <v>ВИКУЛОВ Михаил</v>
      </c>
      <c r="F180" s="94">
        <f>VLOOKUP(C180,'База спортсменов'!A:H,4,FALSE)</f>
        <v>39787</v>
      </c>
      <c r="G180" s="95" t="str">
        <f>VLOOKUP(C180,'База спортсменов'!A:H,5,FALSE)</f>
        <v>1 сп.р.</v>
      </c>
      <c r="H180" s="97" t="str">
        <f>VLOOKUP(C180,'База спортсменов'!A:H,6,FALSE)</f>
        <v>Ростовская область</v>
      </c>
      <c r="I180" s="57"/>
      <c r="J180" s="57"/>
      <c r="K180" s="82"/>
      <c r="L180" s="80"/>
      <c r="M180" s="7"/>
    </row>
    <row r="181" spans="1:13" s="64" customFormat="1" ht="18.75" customHeight="1">
      <c r="A181" s="92" t="s">
        <v>72</v>
      </c>
      <c r="B181" s="92" t="str">
        <f t="shared" si="4"/>
        <v>НФ</v>
      </c>
      <c r="C181" s="8">
        <v>101</v>
      </c>
      <c r="D181" s="92">
        <f>VLOOKUP(C181,'База спортсменов'!A:H,2,FALSE)</f>
        <v>10127394629</v>
      </c>
      <c r="E181" s="93" t="str">
        <f>VLOOKUP(C181,'База спортсменов'!A:H,3,FALSE)</f>
        <v>ИВАНОВ Антон</v>
      </c>
      <c r="F181" s="94">
        <f>VLOOKUP(C181,'База спортсменов'!A:H,4,FALSE)</f>
        <v>39965</v>
      </c>
      <c r="G181" s="95" t="str">
        <f>VLOOKUP(C181,'База спортсменов'!A:H,5,FALSE)</f>
        <v>2 сп.р.</v>
      </c>
      <c r="H181" s="97" t="str">
        <f>VLOOKUP(C181,'База спортсменов'!A:H,6,FALSE)</f>
        <v>Ульяновская область</v>
      </c>
      <c r="I181" s="57"/>
      <c r="J181" s="57"/>
      <c r="K181" s="82"/>
      <c r="L181" s="80"/>
      <c r="M181" s="7"/>
    </row>
    <row r="182" spans="1:13" s="64" customFormat="1" ht="18.75" customHeight="1">
      <c r="A182" s="92" t="s">
        <v>72</v>
      </c>
      <c r="B182" s="92" t="str">
        <f t="shared" si="4"/>
        <v>НФ</v>
      </c>
      <c r="C182" s="8">
        <v>102</v>
      </c>
      <c r="D182" s="92">
        <f>VLOOKUP(C182,'База спортсменов'!A:H,2,FALSE)</f>
        <v>10144505025</v>
      </c>
      <c r="E182" s="93" t="str">
        <f>VLOOKUP(C182,'База спортсменов'!A:H,3,FALSE)</f>
        <v>ДАНИЛОВ Григорий</v>
      </c>
      <c r="F182" s="94">
        <f>VLOOKUP(C182,'База спортсменов'!A:H,4,FALSE)</f>
        <v>39609</v>
      </c>
      <c r="G182" s="95" t="str">
        <f>VLOOKUP(C182,'База спортсменов'!A:H,5,FALSE)</f>
        <v>2 сп.р.</v>
      </c>
      <c r="H182" s="97" t="str">
        <f>VLOOKUP(C182,'База спортсменов'!A:H,6,FALSE)</f>
        <v>Ульяновская область</v>
      </c>
      <c r="I182" s="57"/>
      <c r="J182" s="57"/>
      <c r="K182" s="82"/>
      <c r="L182" s="80"/>
      <c r="M182" s="7"/>
    </row>
    <row r="183" spans="1:13" s="64" customFormat="1" ht="18.75" customHeight="1">
      <c r="A183" s="92" t="s">
        <v>72</v>
      </c>
      <c r="B183" s="92" t="str">
        <f t="shared" si="4"/>
        <v>НФ</v>
      </c>
      <c r="C183" s="8">
        <v>103</v>
      </c>
      <c r="D183" s="92">
        <f>VLOOKUP(C183,'База спортсменов'!A:H,2,FALSE)</f>
        <v>10132008391</v>
      </c>
      <c r="E183" s="93" t="str">
        <f>VLOOKUP(C183,'База спортсменов'!A:H,3,FALSE)</f>
        <v>ТИМОФЕЕВ Алексей</v>
      </c>
      <c r="F183" s="94">
        <f>VLOOKUP(C183,'База спортсменов'!A:H,4,FALSE)</f>
        <v>39979</v>
      </c>
      <c r="G183" s="95" t="str">
        <f>VLOOKUP(C183,'База спортсменов'!A:H,5,FALSE)</f>
        <v>2 сп.р.</v>
      </c>
      <c r="H183" s="97" t="str">
        <f>VLOOKUP(C183,'База спортсменов'!A:H,6,FALSE)</f>
        <v>Ульяновская область</v>
      </c>
      <c r="I183" s="57"/>
      <c r="J183" s="57"/>
      <c r="K183" s="82"/>
      <c r="L183" s="80"/>
      <c r="M183" s="7"/>
    </row>
    <row r="184" spans="1:13" s="64" customFormat="1" ht="18.75" customHeight="1">
      <c r="A184" s="92" t="s">
        <v>72</v>
      </c>
      <c r="B184" s="92" t="str">
        <f t="shared" si="4"/>
        <v>НФ</v>
      </c>
      <c r="C184" s="63">
        <v>117</v>
      </c>
      <c r="D184" s="92">
        <f>VLOOKUP(C184,'База спортсменов'!A:H,2,FALSE)</f>
        <v>10148051686</v>
      </c>
      <c r="E184" s="93" t="str">
        <f>VLOOKUP(C184,'База спортсменов'!A:H,3,FALSE)</f>
        <v>ЗЫРЯНОВ Кирилл</v>
      </c>
      <c r="F184" s="94">
        <f>VLOOKUP(C184,'База спортсменов'!A:H,4,FALSE)</f>
        <v>40324</v>
      </c>
      <c r="G184" s="95" t="str">
        <f>VLOOKUP(C184,'База спортсменов'!A:H,5,FALSE)</f>
        <v>КМС</v>
      </c>
      <c r="H184" s="97" t="str">
        <f>VLOOKUP(C184,'База спортсменов'!A:H,6,FALSE)</f>
        <v>г. Санкт-Петербург</v>
      </c>
      <c r="I184" s="57"/>
      <c r="J184" s="57"/>
      <c r="K184" s="82"/>
      <c r="L184" s="80"/>
      <c r="M184" s="7"/>
    </row>
    <row r="185" spans="1:13" s="64" customFormat="1" ht="18.75" customHeight="1">
      <c r="A185" s="92" t="s">
        <v>72</v>
      </c>
      <c r="B185" s="92" t="str">
        <f t="shared" si="4"/>
        <v>НФ</v>
      </c>
      <c r="C185" s="63">
        <v>123</v>
      </c>
      <c r="D185" s="92">
        <f>VLOOKUP(C185,'База спортсменов'!A:H,2,FALSE)</f>
        <v>10142293324</v>
      </c>
      <c r="E185" s="93" t="str">
        <f>VLOOKUP(C185,'База спортсменов'!A:H,3,FALSE)</f>
        <v>ПЕТУХОВ Максим</v>
      </c>
      <c r="F185" s="94">
        <f>VLOOKUP(C185,'База спортсменов'!A:H,4,FALSE)</f>
        <v>40387</v>
      </c>
      <c r="G185" s="95" t="str">
        <f>VLOOKUP(C185,'База спортсменов'!A:H,5,FALSE)</f>
        <v>1 сп.р.</v>
      </c>
      <c r="H185" s="97" t="str">
        <f>VLOOKUP(C185,'База спортсменов'!A:H,6,FALSE)</f>
        <v>г. Санкт-Петербург</v>
      </c>
      <c r="I185" s="57"/>
      <c r="J185" s="57"/>
      <c r="K185" s="82"/>
      <c r="L185" s="80"/>
      <c r="M185" s="7"/>
    </row>
    <row r="186" spans="1:13" s="64" customFormat="1" ht="18.75" customHeight="1">
      <c r="A186" s="92" t="s">
        <v>72</v>
      </c>
      <c r="B186" s="92" t="str">
        <f t="shared" si="4"/>
        <v>НФ</v>
      </c>
      <c r="C186" s="63">
        <v>124</v>
      </c>
      <c r="D186" s="92">
        <f>VLOOKUP(C186,'База спортсменов'!A:H,2,FALSE)</f>
        <v>10148084224</v>
      </c>
      <c r="E186" s="93" t="str">
        <f>VLOOKUP(C186,'База спортсменов'!A:H,3,FALSE)</f>
        <v>СЫСОЕВ Игнат</v>
      </c>
      <c r="F186" s="94">
        <f>VLOOKUP(C186,'База спортсменов'!A:H,4,FALSE)</f>
        <v>40289</v>
      </c>
      <c r="G186" s="95" t="str">
        <f>VLOOKUP(C186,'База спортсменов'!A:H,5,FALSE)</f>
        <v>2 сп.р.</v>
      </c>
      <c r="H186" s="97" t="str">
        <f>VLOOKUP(C186,'База спортсменов'!A:H,6,FALSE)</f>
        <v>г. Санкт-Петербург</v>
      </c>
      <c r="I186" s="57"/>
      <c r="J186" s="57"/>
      <c r="K186" s="82"/>
      <c r="L186" s="80"/>
      <c r="M186" s="7"/>
    </row>
    <row r="187" spans="1:13" s="64" customFormat="1" ht="18.75" customHeight="1">
      <c r="A187" s="92" t="s">
        <v>72</v>
      </c>
      <c r="B187" s="92" t="str">
        <f t="shared" si="4"/>
        <v>НФ</v>
      </c>
      <c r="C187" s="63">
        <v>125</v>
      </c>
      <c r="D187" s="92">
        <f>VLOOKUP(C187,'База спортсменов'!A:H,2,FALSE)</f>
        <v>10148143434</v>
      </c>
      <c r="E187" s="93" t="str">
        <f>VLOOKUP(C187,'База спортсменов'!A:H,3,FALSE)</f>
        <v>ГРЕЧИШКИН Кирилл</v>
      </c>
      <c r="F187" s="94">
        <f>VLOOKUP(C187,'База спортсменов'!A:H,4,FALSE)</f>
        <v>40415</v>
      </c>
      <c r="G187" s="95" t="str">
        <f>VLOOKUP(C187,'База спортсменов'!A:H,5,FALSE)</f>
        <v>КМС</v>
      </c>
      <c r="H187" s="97" t="str">
        <f>VLOOKUP(C187,'База спортсменов'!A:H,6,FALSE)</f>
        <v>г. Санкт-Петербург</v>
      </c>
      <c r="I187" s="57"/>
      <c r="J187" s="57"/>
      <c r="K187" s="82"/>
      <c r="L187" s="80"/>
      <c r="M187" s="7"/>
    </row>
    <row r="188" spans="1:13" s="64" customFormat="1" ht="18.75" customHeight="1">
      <c r="A188" s="92" t="s">
        <v>72</v>
      </c>
      <c r="B188" s="92" t="str">
        <f t="shared" si="4"/>
        <v>НФ</v>
      </c>
      <c r="C188" s="8">
        <v>126</v>
      </c>
      <c r="D188" s="92">
        <f>VLOOKUP(C188,'База спортсменов'!A:H,2,FALSE)</f>
        <v>10119946746</v>
      </c>
      <c r="E188" s="93" t="str">
        <f>VLOOKUP(C188,'База спортсменов'!A:H,3,FALSE)</f>
        <v>КОСТЫРЯ Егор</v>
      </c>
      <c r="F188" s="94">
        <f>VLOOKUP(C188,'База спортсменов'!A:H,4,FALSE)</f>
        <v>40024</v>
      </c>
      <c r="G188" s="95" t="str">
        <f>VLOOKUP(C188,'База спортсменов'!A:H,5,FALSE)</f>
        <v>1 сп.р.</v>
      </c>
      <c r="H188" s="97" t="str">
        <f>VLOOKUP(C188,'База спортсменов'!A:H,6,FALSE)</f>
        <v>г. Санкт-Петербург</v>
      </c>
      <c r="I188" s="57"/>
      <c r="J188" s="57"/>
      <c r="K188" s="82"/>
      <c r="L188" s="80"/>
      <c r="M188" s="7"/>
    </row>
    <row r="189" spans="1:13" s="64" customFormat="1" ht="18.75" customHeight="1">
      <c r="A189" s="92" t="s">
        <v>72</v>
      </c>
      <c r="B189" s="92" t="str">
        <f t="shared" si="4"/>
        <v>НФ</v>
      </c>
      <c r="C189" s="8">
        <v>141</v>
      </c>
      <c r="D189" s="92">
        <f>VLOOKUP(C189,'База спортсменов'!A:H,2,FALSE)</f>
        <v>10146882535</v>
      </c>
      <c r="E189" s="93" t="str">
        <f>VLOOKUP(C189,'База спортсменов'!A:H,3,FALSE)</f>
        <v>КУДРАВЦЕВ Прохор</v>
      </c>
      <c r="F189" s="94">
        <f>VLOOKUP(C189,'База спортсменов'!A:H,4,FALSE)</f>
        <v>39975</v>
      </c>
      <c r="G189" s="95" t="str">
        <f>VLOOKUP(C189,'База спортсменов'!A:H,5,FALSE)</f>
        <v>2 сп.р.</v>
      </c>
      <c r="H189" s="97" t="str">
        <f>VLOOKUP(C189,'База спортсменов'!A:H,6,FALSE)</f>
        <v>Краснодарский край</v>
      </c>
      <c r="I189" s="57"/>
      <c r="J189" s="57"/>
      <c r="K189" s="82"/>
      <c r="L189" s="80"/>
      <c r="M189" s="7"/>
    </row>
    <row r="190" spans="1:13" s="64" customFormat="1" ht="18.75" customHeight="1">
      <c r="A190" s="92" t="s">
        <v>72</v>
      </c>
      <c r="B190" s="92" t="str">
        <f t="shared" si="4"/>
        <v>НФ</v>
      </c>
      <c r="C190" s="8">
        <v>148</v>
      </c>
      <c r="D190" s="92">
        <f>VLOOKUP(C190,'База спортсменов'!A:H,2,FALSE)</f>
        <v>10131111446</v>
      </c>
      <c r="E190" s="93" t="str">
        <f>VLOOKUP(C190,'База спортсменов'!A:H,3,FALSE)</f>
        <v>РЫБАКОВ Дмитрий</v>
      </c>
      <c r="F190" s="94">
        <f>VLOOKUP(C190,'База спортсменов'!A:H,4,FALSE)</f>
        <v>39674</v>
      </c>
      <c r="G190" s="95" t="str">
        <f>VLOOKUP(C190,'База спортсменов'!A:H,5,FALSE)</f>
        <v>1 сп.р.</v>
      </c>
      <c r="H190" s="97" t="str">
        <f>VLOOKUP(C190,'База спортсменов'!A:H,6,FALSE)</f>
        <v>Челябинская область</v>
      </c>
      <c r="I190" s="57"/>
      <c r="J190" s="57"/>
      <c r="K190" s="82"/>
      <c r="L190" s="80"/>
      <c r="M190" s="7"/>
    </row>
    <row r="191" spans="1:13" s="64" customFormat="1" ht="18.75" customHeight="1">
      <c r="A191" s="92" t="s">
        <v>72</v>
      </c>
      <c r="B191" s="92" t="str">
        <f t="shared" si="4"/>
        <v>НФ</v>
      </c>
      <c r="C191" s="8">
        <v>151</v>
      </c>
      <c r="D191" s="92">
        <f>VLOOKUP(C191,'База спортсменов'!A:H,2,FALSE)</f>
        <v>10138926111</v>
      </c>
      <c r="E191" s="93" t="str">
        <f>VLOOKUP(C191,'База спортсменов'!A:H,3,FALSE)</f>
        <v>АФАНАСЬЕВ Ярослав</v>
      </c>
      <c r="F191" s="94">
        <f>VLOOKUP(C191,'База спортсменов'!A:H,4,FALSE)</f>
        <v>40154</v>
      </c>
      <c r="G191" s="95" t="str">
        <f>VLOOKUP(C191,'База спортсменов'!A:H,5,FALSE)</f>
        <v>1 сп.р.</v>
      </c>
      <c r="H191" s="97" t="str">
        <f>VLOOKUP(C191,'База спортсменов'!A:H,6,FALSE)</f>
        <v>Челябинская область</v>
      </c>
      <c r="I191" s="57"/>
      <c r="J191" s="57"/>
      <c r="K191" s="82"/>
      <c r="L191" s="80"/>
      <c r="M191" s="7"/>
    </row>
    <row r="192" spans="1:13" s="64" customFormat="1" ht="18.75" customHeight="1">
      <c r="A192" s="92" t="s">
        <v>72</v>
      </c>
      <c r="B192" s="92" t="str">
        <f t="shared" si="4"/>
        <v>НФ</v>
      </c>
      <c r="C192" s="63">
        <v>154</v>
      </c>
      <c r="D192" s="92">
        <f>VLOOKUP(C192,'База спортсменов'!A:H,2,FALSE)</f>
        <v>10141787106</v>
      </c>
      <c r="E192" s="93" t="str">
        <f>VLOOKUP(C192,'База спортсменов'!A:H,3,FALSE)</f>
        <v>КОЗЛОВ Сергей</v>
      </c>
      <c r="F192" s="94">
        <f>VLOOKUP(C192,'База спортсменов'!A:H,4,FALSE)</f>
        <v>39739</v>
      </c>
      <c r="G192" s="95" t="str">
        <f>VLOOKUP(C192,'База спортсменов'!A:H,5,FALSE)</f>
        <v>1 сп.р.</v>
      </c>
      <c r="H192" s="97" t="str">
        <f>VLOOKUP(C192,'База спортсменов'!A:H,6,FALSE)</f>
        <v>Воронежская область</v>
      </c>
      <c r="I192" s="57"/>
      <c r="J192" s="57"/>
      <c r="K192" s="82"/>
      <c r="L192" s="80"/>
      <c r="M192" s="7"/>
    </row>
    <row r="193" spans="1:13" s="64" customFormat="1" ht="18.75" customHeight="1">
      <c r="A193" s="92" t="s">
        <v>72</v>
      </c>
      <c r="B193" s="92" t="str">
        <f t="shared" si="4"/>
        <v>НФ</v>
      </c>
      <c r="C193" s="63">
        <v>160</v>
      </c>
      <c r="D193" s="92">
        <f>VLOOKUP(C193,'База спортсменов'!A:H,2,FALSE)</f>
        <v>10144098736</v>
      </c>
      <c r="E193" s="93" t="str">
        <f>VLOOKUP(C193,'База спортсменов'!A:H,3,FALSE)</f>
        <v>ШИКИН Александр</v>
      </c>
      <c r="F193" s="94">
        <f>VLOOKUP(C193,'База спортсменов'!A:H,4,FALSE)</f>
        <v>40450</v>
      </c>
      <c r="G193" s="95" t="str">
        <f>VLOOKUP(C193,'База спортсменов'!A:H,5,FALSE)</f>
        <v>1 сп.р.</v>
      </c>
      <c r="H193" s="97" t="str">
        <f>VLOOKUP(C193,'База спортсменов'!A:H,6,FALSE)</f>
        <v>Воронежская область</v>
      </c>
      <c r="I193" s="57"/>
      <c r="J193" s="57"/>
      <c r="K193" s="82"/>
      <c r="L193" s="80"/>
      <c r="M193" s="7"/>
    </row>
    <row r="194" spans="1:13" s="64" customFormat="1" ht="18.75" customHeight="1">
      <c r="A194" s="92" t="s">
        <v>72</v>
      </c>
      <c r="B194" s="92" t="str">
        <f t="shared" si="4"/>
        <v>НФ</v>
      </c>
      <c r="C194" s="8">
        <v>162</v>
      </c>
      <c r="D194" s="92">
        <f>VLOOKUP(C194,'База спортсменов'!A:H,2,FALSE)</f>
        <v>10104992780</v>
      </c>
      <c r="E194" s="93" t="str">
        <f>VLOOKUP(C194,'База спортсменов'!A:H,3,FALSE)</f>
        <v>ПРУСЕНКО Максим</v>
      </c>
      <c r="F194" s="94">
        <f>VLOOKUP(C194,'База спортсменов'!A:H,4,FALSE)</f>
        <v>40004</v>
      </c>
      <c r="G194" s="95" t="str">
        <f>VLOOKUP(C194,'База спортсменов'!A:H,5,FALSE)</f>
        <v>1 сп.р.</v>
      </c>
      <c r="H194" s="97" t="str">
        <f>VLOOKUP(C194,'База спортсменов'!A:H,6,FALSE)</f>
        <v>Калининградская область</v>
      </c>
      <c r="I194" s="57"/>
      <c r="J194" s="57"/>
      <c r="K194" s="82"/>
      <c r="L194" s="80"/>
      <c r="M194" s="7"/>
    </row>
    <row r="195" spans="1:13" s="64" customFormat="1" ht="18.75" customHeight="1">
      <c r="A195" s="92" t="s">
        <v>72</v>
      </c>
      <c r="B195" s="92" t="str">
        <f t="shared" si="4"/>
        <v>НФ</v>
      </c>
      <c r="C195" s="63">
        <v>164</v>
      </c>
      <c r="D195" s="92">
        <f>VLOOKUP(C195,'База спортсменов'!A:H,2,FALSE)</f>
        <v>10150695039</v>
      </c>
      <c r="E195" s="93" t="str">
        <f>VLOOKUP(C195,'База спортсменов'!A:H,3,FALSE)</f>
        <v>УШАКОВ Платон</v>
      </c>
      <c r="F195" s="94">
        <f>VLOOKUP(C195,'База спортсменов'!A:H,4,FALSE)</f>
        <v>40296</v>
      </c>
      <c r="G195" s="95" t="str">
        <f>VLOOKUP(C195,'База спортсменов'!A:H,5,FALSE)</f>
        <v>2 сп.р.</v>
      </c>
      <c r="H195" s="97" t="str">
        <f>VLOOKUP(C195,'База спортсменов'!A:H,6,FALSE)</f>
        <v>Калининградская область</v>
      </c>
      <c r="I195" s="57"/>
      <c r="J195" s="57"/>
      <c r="K195" s="82"/>
      <c r="L195" s="80"/>
      <c r="M195" s="7"/>
    </row>
    <row r="196" spans="1:13" s="64" customFormat="1" ht="18.75" customHeight="1">
      <c r="A196" s="92" t="s">
        <v>72</v>
      </c>
      <c r="B196" s="92" t="str">
        <f t="shared" si="4"/>
        <v>НФ</v>
      </c>
      <c r="C196" s="63">
        <v>167</v>
      </c>
      <c r="D196" s="92">
        <f>VLOOKUP(C196,'База спортсменов'!A:H,2,FALSE)</f>
        <v>10148052494</v>
      </c>
      <c r="E196" s="93" t="str">
        <f>VLOOKUP(C196,'База спортсменов'!A:H,3,FALSE)</f>
        <v>КОЛМЫЧЕНКО Артем</v>
      </c>
      <c r="F196" s="94">
        <f>VLOOKUP(C196,'База спортсменов'!A:H,4,FALSE)</f>
        <v>40290</v>
      </c>
      <c r="G196" s="95" t="str">
        <f>VLOOKUP(C196,'База спортсменов'!A:H,5,FALSE)</f>
        <v>2 сп.р.</v>
      </c>
      <c r="H196" s="97" t="str">
        <f>VLOOKUP(C196,'База спортсменов'!A:H,6,FALSE)</f>
        <v>Калининградская область</v>
      </c>
      <c r="I196" s="57"/>
      <c r="J196" s="57"/>
      <c r="K196" s="82"/>
      <c r="L196" s="80"/>
      <c r="M196" s="7"/>
    </row>
    <row r="197" spans="1:13" s="64" customFormat="1" ht="18.75" customHeight="1">
      <c r="A197" s="92" t="s">
        <v>72</v>
      </c>
      <c r="B197" s="92" t="str">
        <f t="shared" si="4"/>
        <v>НФ</v>
      </c>
      <c r="C197" s="8">
        <v>171</v>
      </c>
      <c r="D197" s="92">
        <f>VLOOKUP(C197,'База спортсменов'!A:H,2,FALSE)</f>
        <v>10131029095</v>
      </c>
      <c r="E197" s="93" t="str">
        <f>VLOOKUP(C197,'База спортсменов'!A:H,3,FALSE)</f>
        <v>ПРОТАСОВ Никита</v>
      </c>
      <c r="F197" s="94">
        <f>VLOOKUP(C197,'База спортсменов'!A:H,4,FALSE)</f>
        <v>40052</v>
      </c>
      <c r="G197" s="95" t="str">
        <f>VLOOKUP(C197,'База спортсменов'!A:H,5,FALSE)</f>
        <v>2 сп.р.</v>
      </c>
      <c r="H197" s="97" t="str">
        <f>VLOOKUP(C197,'База спортсменов'!A:H,6,FALSE)</f>
        <v>Новосибирская область</v>
      </c>
      <c r="I197" s="57"/>
      <c r="J197" s="57"/>
      <c r="K197" s="82"/>
      <c r="L197" s="80"/>
      <c r="M197" s="7"/>
    </row>
    <row r="198" spans="1:13" s="64" customFormat="1" ht="18.75" customHeight="1">
      <c r="A198" s="92" t="s">
        <v>72</v>
      </c>
      <c r="B198" s="92" t="str">
        <f t="shared" si="4"/>
        <v>НФ</v>
      </c>
      <c r="C198" s="63">
        <v>173</v>
      </c>
      <c r="D198" s="92">
        <f>VLOOKUP(C198,'База спортсменов'!A:H,2,FALSE)</f>
        <v>10129964523</v>
      </c>
      <c r="E198" s="93" t="str">
        <f>VLOOKUP(C198,'База спортсменов'!A:H,3,FALSE)</f>
        <v>ГЕРМАН Владимир</v>
      </c>
      <c r="F198" s="94">
        <f>VLOOKUP(C198,'База спортсменов'!A:H,4,FALSE)</f>
        <v>39610</v>
      </c>
      <c r="G198" s="95" t="str">
        <f>VLOOKUP(C198,'База спортсменов'!A:H,5,FALSE)</f>
        <v>1 сп.р.</v>
      </c>
      <c r="H198" s="97" t="str">
        <f>VLOOKUP(C198,'База спортсменов'!A:H,6,FALSE)</f>
        <v>Новосибирская область</v>
      </c>
      <c r="I198" s="57"/>
      <c r="J198" s="57"/>
      <c r="K198" s="82"/>
      <c r="L198" s="80"/>
      <c r="M198" s="7"/>
    </row>
    <row r="199" spans="1:13" s="64" customFormat="1" ht="18.75" customHeight="1">
      <c r="A199" s="92" t="s">
        <v>72</v>
      </c>
      <c r="B199" s="92" t="str">
        <f t="shared" si="4"/>
        <v>НФ</v>
      </c>
      <c r="C199" s="8">
        <v>175</v>
      </c>
      <c r="D199" s="92">
        <f>VLOOKUP(C199,'База спортсменов'!A:H,2,FALSE)</f>
        <v>10148387045</v>
      </c>
      <c r="E199" s="93" t="str">
        <f>VLOOKUP(C199,'База спортсменов'!A:H,3,FALSE)</f>
        <v>ПОДГУРСКИЙ Иван</v>
      </c>
      <c r="F199" s="94">
        <f>VLOOKUP(C199,'База спортсменов'!A:H,4,FALSE)</f>
        <v>40090</v>
      </c>
      <c r="G199" s="95" t="str">
        <f>VLOOKUP(C199,'База спортсменов'!A:H,5,FALSE)</f>
        <v>2 сп.р.</v>
      </c>
      <c r="H199" s="97" t="str">
        <f>VLOOKUP(C199,'База спортсменов'!A:H,6,FALSE)</f>
        <v>Республика Крым</v>
      </c>
      <c r="I199" s="57"/>
      <c r="J199" s="57"/>
      <c r="K199" s="82"/>
      <c r="L199" s="80"/>
      <c r="M199" s="7"/>
    </row>
    <row r="200" spans="1:13" s="64" customFormat="1" ht="18.75" customHeight="1">
      <c r="A200" s="92" t="s">
        <v>72</v>
      </c>
      <c r="B200" s="92" t="str">
        <f t="shared" si="4"/>
        <v>НФ</v>
      </c>
      <c r="C200" s="8">
        <v>176</v>
      </c>
      <c r="D200" s="92">
        <f>VLOOKUP(C200,'База спортсменов'!A:H,2,FALSE)</f>
        <v>10148675924</v>
      </c>
      <c r="E200" s="93" t="str">
        <f>VLOOKUP(C200,'База спортсменов'!A:H,3,FALSE)</f>
        <v>ВЕРУЛЬСКИЙ Андрей</v>
      </c>
      <c r="F200" s="94">
        <f>VLOOKUP(C200,'База спортсменов'!A:H,4,FALSE)</f>
        <v>40116</v>
      </c>
      <c r="G200" s="95" t="str">
        <f>VLOOKUP(C200,'База спортсменов'!A:H,5,FALSE)</f>
        <v>2 сп.р.</v>
      </c>
      <c r="H200" s="97" t="str">
        <f>VLOOKUP(C200,'База спортсменов'!A:H,6,FALSE)</f>
        <v>Республика Крым</v>
      </c>
      <c r="I200" s="57"/>
      <c r="J200" s="57"/>
      <c r="K200" s="82"/>
      <c r="L200" s="80"/>
      <c r="M200" s="7"/>
    </row>
    <row r="201" spans="1:13" s="64" customFormat="1" ht="18.75" customHeight="1">
      <c r="A201" s="92" t="s">
        <v>72</v>
      </c>
      <c r="B201" s="92" t="str">
        <f t="shared" si="4"/>
        <v>НФ</v>
      </c>
      <c r="C201" s="8">
        <v>179</v>
      </c>
      <c r="D201" s="92">
        <f>VLOOKUP(C201,'База спортсменов'!A:H,2,FALSE)</f>
        <v>10141359700</v>
      </c>
      <c r="E201" s="93" t="str">
        <f>VLOOKUP(C201,'База спортсменов'!A:H,3,FALSE)</f>
        <v>КОВАЛЕНКО Даниил</v>
      </c>
      <c r="F201" s="94">
        <f>VLOOKUP(C201,'База спортсменов'!A:H,4,FALSE)</f>
        <v>39463</v>
      </c>
      <c r="G201" s="95" t="str">
        <f>VLOOKUP(C201,'База спортсменов'!A:H,5,FALSE)</f>
        <v>2 сп.р.</v>
      </c>
      <c r="H201" s="97" t="str">
        <f>VLOOKUP(C201,'База спортсменов'!A:H,6,FALSE)</f>
        <v>Республика Крым</v>
      </c>
      <c r="I201" s="57"/>
      <c r="J201" s="57"/>
      <c r="K201" s="82"/>
      <c r="L201" s="80"/>
      <c r="M201" s="7"/>
    </row>
    <row r="202" spans="1:13" s="64" customFormat="1" ht="18.75" customHeight="1">
      <c r="A202" s="92" t="s">
        <v>72</v>
      </c>
      <c r="B202" s="92" t="str">
        <f t="shared" si="4"/>
        <v>НФ</v>
      </c>
      <c r="C202" s="8">
        <v>180</v>
      </c>
      <c r="D202" s="92">
        <f>VLOOKUP(C202,'База спортсменов'!A:H,2,FALSE)</f>
        <v>10152043339</v>
      </c>
      <c r="E202" s="93" t="str">
        <f>VLOOKUP(C202,'База спортсменов'!A:H,3,FALSE)</f>
        <v>СМОЛЯК Ярослав</v>
      </c>
      <c r="F202" s="94">
        <f>VLOOKUP(C202,'База спортсменов'!A:H,4,FALSE)</f>
        <v>40165</v>
      </c>
      <c r="G202" s="95" t="str">
        <f>VLOOKUP(C202,'База спортсменов'!A:H,5,FALSE)</f>
        <v>2 сп.р.</v>
      </c>
      <c r="H202" s="97" t="str">
        <f>VLOOKUP(C202,'База спортсменов'!A:H,6,FALSE)</f>
        <v>Республика Крым</v>
      </c>
      <c r="I202" s="57"/>
      <c r="J202" s="57"/>
      <c r="K202" s="82"/>
      <c r="L202" s="80"/>
      <c r="M202" s="7"/>
    </row>
    <row r="203" spans="1:13" s="64" customFormat="1" ht="18.75" customHeight="1">
      <c r="A203" s="92" t="s">
        <v>72</v>
      </c>
      <c r="B203" s="92" t="str">
        <f t="shared" si="4"/>
        <v>НФ</v>
      </c>
      <c r="C203" s="8">
        <v>189</v>
      </c>
      <c r="D203" s="92">
        <f>VLOOKUP(C203,'База спортсменов'!A:H,2,FALSE)</f>
        <v>10142604835</v>
      </c>
      <c r="E203" s="93" t="str">
        <f>VLOOKUP(C203,'База спортсменов'!A:H,3,FALSE)</f>
        <v>СТЕПАНОВ Тимур</v>
      </c>
      <c r="F203" s="94">
        <f>VLOOKUP(C203,'База спортсменов'!A:H,4,FALSE)</f>
        <v>39988</v>
      </c>
      <c r="G203" s="95" t="str">
        <f>VLOOKUP(C203,'База спортсменов'!A:H,5,FALSE)</f>
        <v>2 сп.р.</v>
      </c>
      <c r="H203" s="97" t="str">
        <f>VLOOKUP(C203,'База спортсменов'!A:H,6,FALSE)</f>
        <v>Тульская область</v>
      </c>
      <c r="I203" s="57"/>
      <c r="J203" s="57"/>
      <c r="K203" s="82"/>
      <c r="L203" s="80"/>
      <c r="M203" s="7"/>
    </row>
    <row r="204" spans="1:13" s="64" customFormat="1" ht="18.75" customHeight="1">
      <c r="A204" s="92" t="s">
        <v>72</v>
      </c>
      <c r="B204" s="92" t="str">
        <f t="shared" si="4"/>
        <v>НФ</v>
      </c>
      <c r="C204" s="8">
        <v>191</v>
      </c>
      <c r="D204" s="92">
        <f>VLOOKUP(C204,'База спортсменов'!A:H,2,FALSE)</f>
        <v>10144262525</v>
      </c>
      <c r="E204" s="93" t="str">
        <f>VLOOKUP(C204,'База спортсменов'!A:H,3,FALSE)</f>
        <v>ХРЕНЦОВ Владислав</v>
      </c>
      <c r="F204" s="94">
        <f>VLOOKUP(C204,'База спортсменов'!A:H,4,FALSE)</f>
        <v>40097</v>
      </c>
      <c r="G204" s="95" t="str">
        <f>VLOOKUP(C204,'База спортсменов'!A:H,5,FALSE)</f>
        <v>2 сп.р.</v>
      </c>
      <c r="H204" s="97" t="str">
        <f>VLOOKUP(C204,'База спортсменов'!A:H,6,FALSE)</f>
        <v>Тульская область</v>
      </c>
      <c r="I204" s="57"/>
      <c r="J204" s="57"/>
      <c r="K204" s="82"/>
      <c r="L204" s="80"/>
      <c r="M204" s="7"/>
    </row>
    <row r="205" spans="1:13" s="64" customFormat="1" ht="18.75" customHeight="1">
      <c r="A205" s="92" t="s">
        <v>72</v>
      </c>
      <c r="B205" s="92" t="str">
        <f t="shared" si="4"/>
        <v>НФ</v>
      </c>
      <c r="C205" s="8">
        <v>198</v>
      </c>
      <c r="D205" s="92" t="str">
        <f>VLOOKUP(C205,'База спортсменов'!A:H,2,FALSE)</f>
        <v>KAZ20090707</v>
      </c>
      <c r="E205" s="93" t="str">
        <f>VLOOKUP(C205,'База спортсменов'!A:H,3,FALSE)</f>
        <v>ГАЛИЦКИЙ Александр</v>
      </c>
      <c r="F205" s="94">
        <f>VLOOKUP(C205,'База спортсменов'!A:H,4,FALSE)</f>
        <v>40032</v>
      </c>
      <c r="G205" s="95" t="str">
        <f>VLOOKUP(C205,'База спортсменов'!A:H,5,FALSE)</f>
        <v>КМС</v>
      </c>
      <c r="H205" s="97" t="str">
        <f>VLOOKUP(C205,'База спортсменов'!A:H,6,FALSE)</f>
        <v>Казахстан</v>
      </c>
      <c r="I205" s="57"/>
      <c r="J205" s="57"/>
      <c r="K205" s="82"/>
      <c r="L205" s="80"/>
      <c r="M205" s="7"/>
    </row>
    <row r="206" spans="1:13" s="64" customFormat="1" ht="18.75" customHeight="1">
      <c r="A206" s="92" t="s">
        <v>72</v>
      </c>
      <c r="B206" s="92" t="str">
        <f t="shared" si="4"/>
        <v>НФ</v>
      </c>
      <c r="C206" s="8">
        <v>200</v>
      </c>
      <c r="D206" s="92" t="str">
        <f>VLOOKUP(C206,'База спортсменов'!A:H,2,FALSE)</f>
        <v>KAZ20090616</v>
      </c>
      <c r="E206" s="93" t="str">
        <f>VLOOKUP(C206,'База спортсменов'!A:H,3,FALSE)</f>
        <v>ФРУНЗЕ Роман</v>
      </c>
      <c r="F206" s="94">
        <f>VLOOKUP(C206,'База спортсменов'!A:H,4,FALSE)</f>
        <v>39980</v>
      </c>
      <c r="G206" s="95" t="str">
        <f>VLOOKUP(C206,'База спортсменов'!A:H,5,FALSE)</f>
        <v>КМС</v>
      </c>
      <c r="H206" s="97" t="str">
        <f>VLOOKUP(C206,'База спортсменов'!A:H,6,FALSE)</f>
        <v>Казахстан</v>
      </c>
      <c r="I206" s="57"/>
      <c r="J206" s="57"/>
      <c r="K206" s="82"/>
      <c r="L206" s="80"/>
      <c r="M206" s="7"/>
    </row>
    <row r="207" spans="1:13" s="64" customFormat="1" ht="18.75" customHeight="1">
      <c r="A207" s="92" t="s">
        <v>73</v>
      </c>
      <c r="B207" s="92" t="str">
        <f t="shared" si="4"/>
        <v>НС</v>
      </c>
      <c r="C207" s="63">
        <v>24</v>
      </c>
      <c r="D207" s="92">
        <f>VLOOKUP(C207,'База спортсменов'!A:H,2,FALSE)</f>
        <v>10143658903</v>
      </c>
      <c r="E207" s="93" t="str">
        <f>VLOOKUP(C207,'База спортсменов'!A:H,3,FALSE)</f>
        <v>КУЗНЕЦОВ Илья</v>
      </c>
      <c r="F207" s="94">
        <f>VLOOKUP(C207,'База спортсменов'!A:H,4,FALSE)</f>
        <v>39821</v>
      </c>
      <c r="G207" s="95" t="str">
        <f>VLOOKUP(C207,'База спортсменов'!A:H,5,FALSE)</f>
        <v>2 сп.р.</v>
      </c>
      <c r="H207" s="97" t="str">
        <f>VLOOKUP(C207,'База спортсменов'!A:H,6,FALSE)</f>
        <v>Самарская область</v>
      </c>
      <c r="I207" s="57"/>
      <c r="J207" s="57"/>
      <c r="K207" s="82"/>
      <c r="L207" s="80"/>
      <c r="M207" s="7"/>
    </row>
    <row r="208" spans="1:13" s="64" customFormat="1" ht="18.75" customHeight="1">
      <c r="A208" s="92" t="s">
        <v>73</v>
      </c>
      <c r="B208" s="92" t="str">
        <f t="shared" si="4"/>
        <v>НС</v>
      </c>
      <c r="C208" s="63">
        <v>27</v>
      </c>
      <c r="D208" s="92">
        <f>VLOOKUP(C208,'База спортсменов'!A:H,2,FALSE)</f>
        <v>10131866127</v>
      </c>
      <c r="E208" s="93" t="str">
        <f>VLOOKUP(C208,'База спортсменов'!A:H,3,FALSE)</f>
        <v>ПОРЫСЕВ Егор</v>
      </c>
      <c r="F208" s="94">
        <f>VLOOKUP(C208,'База спортсменов'!A:H,4,FALSE)</f>
        <v>39937</v>
      </c>
      <c r="G208" s="95" t="str">
        <f>VLOOKUP(C208,'База спортсменов'!A:H,5,FALSE)</f>
        <v>1 сп.р.</v>
      </c>
      <c r="H208" s="97" t="str">
        <f>VLOOKUP(C208,'База спортсменов'!A:H,6,FALSE)</f>
        <v>Самарская область</v>
      </c>
      <c r="I208" s="57"/>
      <c r="J208" s="57"/>
      <c r="K208" s="82"/>
      <c r="L208" s="80"/>
      <c r="M208" s="7"/>
    </row>
    <row r="209" spans="1:13" s="64" customFormat="1" ht="18.75" customHeight="1">
      <c r="A209" s="92" t="s">
        <v>73</v>
      </c>
      <c r="B209" s="92" t="str">
        <f t="shared" si="4"/>
        <v>НС</v>
      </c>
      <c r="C209" s="63">
        <v>32</v>
      </c>
      <c r="D209" s="92">
        <f>VLOOKUP(C209,'База спортсменов'!A:H,2,FALSE)</f>
        <v>10144098837</v>
      </c>
      <c r="E209" s="93" t="str">
        <f>VLOOKUP(C209,'База спортсменов'!A:H,3,FALSE)</f>
        <v>ЛУКЬЯНОВ Владислав</v>
      </c>
      <c r="F209" s="94">
        <f>VLOOKUP(C209,'База спортсменов'!A:H,4,FALSE)</f>
        <v>40185</v>
      </c>
      <c r="G209" s="95" t="str">
        <f>VLOOKUP(C209,'База спортсменов'!A:H,5,FALSE)</f>
        <v>1 сп.р.</v>
      </c>
      <c r="H209" s="97" t="str">
        <f>VLOOKUP(C209,'База спортсменов'!A:H,6,FALSE)</f>
        <v>Самарская область</v>
      </c>
      <c r="I209" s="57"/>
      <c r="J209" s="57"/>
      <c r="K209" s="82"/>
      <c r="L209" s="80"/>
      <c r="M209" s="7"/>
    </row>
    <row r="210" spans="1:13" s="64" customFormat="1" ht="18.75" customHeight="1">
      <c r="A210" s="92" t="s">
        <v>73</v>
      </c>
      <c r="B210" s="92" t="str">
        <f t="shared" si="4"/>
        <v>НС</v>
      </c>
      <c r="C210" s="63">
        <v>34</v>
      </c>
      <c r="D210" s="92">
        <f>VLOOKUP(C210,'База спортсменов'!A:H,2,FALSE)</f>
        <v>10143899682</v>
      </c>
      <c r="E210" s="93" t="str">
        <f>VLOOKUP(C210,'База спортсменов'!A:H,3,FALSE)</f>
        <v>СЕВРЮГИН Савелий</v>
      </c>
      <c r="F210" s="94">
        <f>VLOOKUP(C210,'База спортсменов'!A:H,4,FALSE)</f>
        <v>40193</v>
      </c>
      <c r="G210" s="95" t="str">
        <f>VLOOKUP(C210,'База спортсменов'!A:H,5,FALSE)</f>
        <v>1 сп.р.</v>
      </c>
      <c r="H210" s="97" t="str">
        <f>VLOOKUP(C210,'База спортсменов'!A:H,6,FALSE)</f>
        <v>Самарская область</v>
      </c>
      <c r="I210" s="57"/>
      <c r="J210" s="57"/>
      <c r="K210" s="82"/>
      <c r="L210" s="80"/>
      <c r="M210" s="7"/>
    </row>
    <row r="211" spans="1:13" s="64" customFormat="1" ht="18.75" customHeight="1">
      <c r="A211" s="92" t="s">
        <v>73</v>
      </c>
      <c r="B211" s="92" t="str">
        <f t="shared" si="4"/>
        <v>НС</v>
      </c>
      <c r="C211" s="63">
        <v>35</v>
      </c>
      <c r="D211" s="92">
        <f>VLOOKUP(C211,'База спортсменов'!A:H,2,FALSE)</f>
        <v>10150386457</v>
      </c>
      <c r="E211" s="93" t="str">
        <f>VLOOKUP(C211,'База спортсменов'!A:H,3,FALSE)</f>
        <v>ЯППАРОВ Ратмир</v>
      </c>
      <c r="F211" s="94">
        <f>VLOOKUP(C211,'База спортсменов'!A:H,4,FALSE)</f>
        <v>40256</v>
      </c>
      <c r="G211" s="95" t="str">
        <f>VLOOKUP(C211,'База спортсменов'!A:H,5,FALSE)</f>
        <v>1 сп.р.</v>
      </c>
      <c r="H211" s="97" t="str">
        <f>VLOOKUP(C211,'База спортсменов'!A:H,6,FALSE)</f>
        <v>Самарская область</v>
      </c>
      <c r="I211" s="57"/>
      <c r="J211" s="57"/>
      <c r="K211" s="82"/>
      <c r="L211" s="80"/>
      <c r="M211" s="7"/>
    </row>
    <row r="212" spans="1:13" s="64" customFormat="1" ht="18.75" customHeight="1">
      <c r="A212" s="92" t="s">
        <v>73</v>
      </c>
      <c r="B212" s="92" t="str">
        <f t="shared" si="4"/>
        <v>НС</v>
      </c>
      <c r="C212" s="63">
        <v>40</v>
      </c>
      <c r="D212" s="92">
        <f>VLOOKUP(C212,'База спортсменов'!A:H,2,FALSE)</f>
        <v>10115154037</v>
      </c>
      <c r="E212" s="93" t="str">
        <f>VLOOKUP(C212,'База спортсменов'!A:H,3,FALSE)</f>
        <v>ЯКОВЛЕВ Аристарх</v>
      </c>
      <c r="F212" s="94">
        <f>VLOOKUP(C212,'База спортсменов'!A:H,4,FALSE)</f>
        <v>39616</v>
      </c>
      <c r="G212" s="95" t="str">
        <f>VLOOKUP(C212,'База спортсменов'!A:H,5,FALSE)</f>
        <v>1 сп.р.</v>
      </c>
      <c r="H212" s="97" t="str">
        <f>VLOOKUP(C212,'База спортсменов'!A:H,6,FALSE)</f>
        <v>Свердловская область</v>
      </c>
      <c r="I212" s="57"/>
      <c r="J212" s="57"/>
      <c r="K212" s="82"/>
      <c r="L212" s="80"/>
      <c r="M212" s="7"/>
    </row>
    <row r="213" spans="1:13" s="64" customFormat="1" ht="18.75" customHeight="1">
      <c r="A213" s="92" t="s">
        <v>73</v>
      </c>
      <c r="B213" s="92" t="str">
        <f t="shared" ref="B213:B222" si="5">A213</f>
        <v>НС</v>
      </c>
      <c r="C213" s="63">
        <v>136</v>
      </c>
      <c r="D213" s="92">
        <f>VLOOKUP(C213,'База спортсменов'!A:H,2,FALSE)</f>
        <v>10147367939</v>
      </c>
      <c r="E213" s="93" t="str">
        <f>VLOOKUP(C213,'База спортсменов'!A:H,3,FALSE)</f>
        <v>БУДАНЦЕВ Александр</v>
      </c>
      <c r="F213" s="94">
        <f>VLOOKUP(C213,'База спортсменов'!A:H,4,FALSE)</f>
        <v>40351</v>
      </c>
      <c r="G213" s="95" t="str">
        <f>VLOOKUP(C213,'База спортсменов'!A:H,5,FALSE)</f>
        <v>2 сп.р.</v>
      </c>
      <c r="H213" s="97" t="str">
        <f>VLOOKUP(C213,'База спортсменов'!A:H,6,FALSE)</f>
        <v>Краснодарский край</v>
      </c>
      <c r="I213" s="57"/>
      <c r="J213" s="57"/>
      <c r="K213" s="82"/>
      <c r="L213" s="80"/>
      <c r="M213" s="7"/>
    </row>
    <row r="214" spans="1:13" s="64" customFormat="1" ht="18.75" customHeight="1">
      <c r="A214" s="92" t="s">
        <v>73</v>
      </c>
      <c r="B214" s="92" t="str">
        <f t="shared" si="5"/>
        <v>НС</v>
      </c>
      <c r="C214" s="63">
        <v>137</v>
      </c>
      <c r="D214" s="92">
        <f>VLOOKUP(C214,'База спортсменов'!A:H,2,FALSE)</f>
        <v>10137550933</v>
      </c>
      <c r="E214" s="93" t="str">
        <f>VLOOKUP(C214,'База спортсменов'!A:H,3,FALSE)</f>
        <v>НАЗАРОВ Александр</v>
      </c>
      <c r="F214" s="94">
        <f>VLOOKUP(C214,'База спортсменов'!A:H,4,FALSE)</f>
        <v>40523</v>
      </c>
      <c r="G214" s="95" t="str">
        <f>VLOOKUP(C214,'База спортсменов'!A:H,5,FALSE)</f>
        <v>2 сп.р.</v>
      </c>
      <c r="H214" s="97" t="str">
        <f>VLOOKUP(C214,'База спортсменов'!A:H,6,FALSE)</f>
        <v>Краснодарский край</v>
      </c>
      <c r="I214" s="57"/>
      <c r="J214" s="57"/>
      <c r="K214" s="82"/>
      <c r="L214" s="80"/>
      <c r="M214" s="7"/>
    </row>
    <row r="215" spans="1:13" s="64" customFormat="1" ht="18.75" customHeight="1">
      <c r="A215" s="92" t="s">
        <v>73</v>
      </c>
      <c r="B215" s="92" t="str">
        <f t="shared" si="5"/>
        <v>НС</v>
      </c>
      <c r="C215" s="63">
        <v>138</v>
      </c>
      <c r="D215" s="92">
        <f>VLOOKUP(C215,'База спортсменов'!A:H,2,FALSE)</f>
        <v>10148918929</v>
      </c>
      <c r="E215" s="93" t="str">
        <f>VLOOKUP(C215,'База спортсменов'!A:H,3,FALSE)</f>
        <v>НИКИФОРОВ Иван</v>
      </c>
      <c r="F215" s="94">
        <f>VLOOKUP(C215,'База спортсменов'!A:H,4,FALSE)</f>
        <v>40340</v>
      </c>
      <c r="G215" s="95" t="str">
        <f>VLOOKUP(C215,'База спортсменов'!A:H,5,FALSE)</f>
        <v>2 сп.р.</v>
      </c>
      <c r="H215" s="97" t="str">
        <f>VLOOKUP(C215,'База спортсменов'!A:H,6,FALSE)</f>
        <v>Краснодарский край</v>
      </c>
      <c r="I215" s="57"/>
      <c r="J215" s="57"/>
      <c r="K215" s="82"/>
      <c r="L215" s="80"/>
      <c r="M215" s="7"/>
    </row>
    <row r="216" spans="1:13" s="64" customFormat="1" ht="18.75" customHeight="1">
      <c r="A216" s="92" t="s">
        <v>73</v>
      </c>
      <c r="B216" s="92" t="str">
        <f t="shared" si="5"/>
        <v>НС</v>
      </c>
      <c r="C216" s="63">
        <v>139</v>
      </c>
      <c r="D216" s="92">
        <f>VLOOKUP(C216,'База спортсменов'!A:H,2,FALSE)</f>
        <v>10137539819</v>
      </c>
      <c r="E216" s="93" t="str">
        <f>VLOOKUP(C216,'База спортсменов'!A:H,3,FALSE)</f>
        <v>ШЕВЯКОВ Игнат</v>
      </c>
      <c r="F216" s="94">
        <f>VLOOKUP(C216,'База спортсменов'!A:H,4,FALSE)</f>
        <v>40232</v>
      </c>
      <c r="G216" s="95" t="str">
        <f>VLOOKUP(C216,'База спортсменов'!A:H,5,FALSE)</f>
        <v>2 сп.р.</v>
      </c>
      <c r="H216" s="97" t="str">
        <f>VLOOKUP(C216,'База спортсменов'!A:H,6,FALSE)</f>
        <v>Краснодарский край</v>
      </c>
      <c r="I216" s="57"/>
      <c r="J216" s="57"/>
      <c r="K216" s="82"/>
      <c r="L216" s="80"/>
      <c r="M216" s="7"/>
    </row>
    <row r="217" spans="1:13" s="64" customFormat="1" ht="18.75" customHeight="1">
      <c r="A217" s="92" t="s">
        <v>73</v>
      </c>
      <c r="B217" s="92" t="str">
        <f t="shared" si="5"/>
        <v>НС</v>
      </c>
      <c r="C217" s="63">
        <v>145</v>
      </c>
      <c r="D217" s="92">
        <f>VLOOKUP(C217,'База спортсменов'!A:H,2,FALSE)</f>
        <v>10145018014</v>
      </c>
      <c r="E217" s="93" t="str">
        <f>VLOOKUP(C217,'База спортсменов'!A:H,3,FALSE)</f>
        <v>ГАЛКИН Данил</v>
      </c>
      <c r="F217" s="94">
        <f>VLOOKUP(C217,'База спортсменов'!A:H,4,FALSE)</f>
        <v>40092</v>
      </c>
      <c r="G217" s="95" t="str">
        <f>VLOOKUP(C217,'База спортсменов'!A:H,5,FALSE)</f>
        <v>2 сп.р.</v>
      </c>
      <c r="H217" s="97" t="str">
        <f>VLOOKUP(C217,'База спортсменов'!A:H,6,FALSE)</f>
        <v>Краснодарский край</v>
      </c>
      <c r="I217" s="57"/>
      <c r="J217" s="57"/>
      <c r="K217" s="82"/>
      <c r="L217" s="80"/>
      <c r="M217" s="7"/>
    </row>
    <row r="218" spans="1:13" s="64" customFormat="1" ht="29.25" customHeight="1">
      <c r="A218" s="96" t="s">
        <v>341</v>
      </c>
      <c r="B218" s="92" t="str">
        <f t="shared" si="5"/>
        <v>ДСК</v>
      </c>
      <c r="C218" s="96">
        <v>129</v>
      </c>
      <c r="D218" s="96">
        <f>VLOOKUP(C218,'База спортсменов'!A:H,2,FALSE)</f>
        <v>10138532956</v>
      </c>
      <c r="E218" s="93" t="str">
        <f>VLOOKUP(C218,'База спортсменов'!A:H,3,FALSE)</f>
        <v>ГУНИН Вячеслав</v>
      </c>
      <c r="F218" s="94">
        <f>VLOOKUP(C218,'База спортсменов'!A:H,4,FALSE)</f>
        <v>39822</v>
      </c>
      <c r="G218" s="95" t="str">
        <f>VLOOKUP(C218,'База спортсменов'!A:H,5,FALSE)</f>
        <v>1 сп.р.</v>
      </c>
      <c r="H218" s="97" t="str">
        <f>VLOOKUP(C218,'База спортсменов'!A:H,6,FALSE)</f>
        <v>г. Санкт-Петербург</v>
      </c>
      <c r="I218" s="57"/>
      <c r="J218" s="57"/>
      <c r="K218" s="82"/>
      <c r="L218" s="80"/>
      <c r="M218" s="98" t="s">
        <v>342</v>
      </c>
    </row>
    <row r="219" spans="1:13" s="64" customFormat="1" ht="29.25" customHeight="1">
      <c r="A219" s="96" t="s">
        <v>341</v>
      </c>
      <c r="B219" s="92" t="str">
        <f t="shared" si="5"/>
        <v>ДСК</v>
      </c>
      <c r="C219" s="96">
        <v>149</v>
      </c>
      <c r="D219" s="96">
        <f>VLOOKUP(C219,'База спортсменов'!A:H,2,FALSE)</f>
        <v>10131105685</v>
      </c>
      <c r="E219" s="93" t="str">
        <f>VLOOKUP(C219,'База спортсменов'!A:H,3,FALSE)</f>
        <v>СТРЕЖНЕВ Денис</v>
      </c>
      <c r="F219" s="94">
        <f>VLOOKUP(C219,'База спортсменов'!A:H,4,FALSE)</f>
        <v>39553</v>
      </c>
      <c r="G219" s="95" t="str">
        <f>VLOOKUP(C219,'База спортсменов'!A:H,5,FALSE)</f>
        <v>2 сп.р.</v>
      </c>
      <c r="H219" s="97" t="str">
        <f>VLOOKUP(C219,'База спортсменов'!A:H,6,FALSE)</f>
        <v>Челябинская область</v>
      </c>
      <c r="I219" s="57"/>
      <c r="J219" s="57"/>
      <c r="K219" s="82"/>
      <c r="L219" s="80"/>
      <c r="M219" s="98" t="s">
        <v>342</v>
      </c>
    </row>
    <row r="220" spans="1:13" s="64" customFormat="1" ht="29.25" customHeight="1">
      <c r="A220" s="96" t="s">
        <v>341</v>
      </c>
      <c r="B220" s="92" t="str">
        <f t="shared" si="5"/>
        <v>ДСК</v>
      </c>
      <c r="C220" s="63">
        <v>36</v>
      </c>
      <c r="D220" s="96">
        <f>VLOOKUP(C220,'База спортсменов'!A:H,2,FALSE)</f>
        <v>10114923762</v>
      </c>
      <c r="E220" s="93" t="str">
        <f>VLOOKUP(C220,'База спортсменов'!A:H,3,FALSE)</f>
        <v>БЕРСЕНЕВ Иван</v>
      </c>
      <c r="F220" s="94">
        <f>VLOOKUP(C220,'База спортсменов'!A:H,4,FALSE)</f>
        <v>39685</v>
      </c>
      <c r="G220" s="95" t="str">
        <f>VLOOKUP(C220,'База спортсменов'!A:H,5,FALSE)</f>
        <v>1 сп.р.</v>
      </c>
      <c r="H220" s="97" t="str">
        <f>VLOOKUP(C220,'База спортсменов'!A:H,6,FALSE)</f>
        <v>Свердловская область</v>
      </c>
      <c r="I220" s="57"/>
      <c r="J220" s="57"/>
      <c r="K220" s="82"/>
      <c r="L220" s="80"/>
      <c r="M220" s="98" t="s">
        <v>342</v>
      </c>
    </row>
    <row r="221" spans="1:13" s="64" customFormat="1" ht="29.25" customHeight="1">
      <c r="A221" s="96" t="s">
        <v>341</v>
      </c>
      <c r="B221" s="92" t="str">
        <f t="shared" si="5"/>
        <v>ДСК</v>
      </c>
      <c r="C221" s="96">
        <v>42</v>
      </c>
      <c r="D221" s="96">
        <f>VLOOKUP(C221,'База спортсменов'!A:H,2,FALSE)</f>
        <v>10114171105</v>
      </c>
      <c r="E221" s="93" t="str">
        <f>VLOOKUP(C221,'База спортсменов'!A:H,3,FALSE)</f>
        <v>КОЗЫРЕВ Даниил</v>
      </c>
      <c r="F221" s="94">
        <f>VLOOKUP(C221,'База спортсменов'!A:H,4,FALSE)</f>
        <v>39534</v>
      </c>
      <c r="G221" s="95" t="str">
        <f>VLOOKUP(C221,'База спортсменов'!A:H,5,FALSE)</f>
        <v>2 сп.р.</v>
      </c>
      <c r="H221" s="97" t="str">
        <f>VLOOKUP(C221,'База спортсменов'!A:H,6,FALSE)</f>
        <v>Свердловская область</v>
      </c>
      <c r="I221" s="57"/>
      <c r="J221" s="57"/>
      <c r="K221" s="82"/>
      <c r="L221" s="80"/>
      <c r="M221" s="98" t="s">
        <v>342</v>
      </c>
    </row>
    <row r="222" spans="1:13" s="64" customFormat="1" ht="29.25" customHeight="1">
      <c r="A222" s="96" t="s">
        <v>341</v>
      </c>
      <c r="B222" s="92" t="str">
        <f t="shared" si="5"/>
        <v>ДСК</v>
      </c>
      <c r="C222" s="63">
        <v>68</v>
      </c>
      <c r="D222" s="96">
        <f>VLOOKUP(C222,'База спортсменов'!A:H,2,FALSE)</f>
        <v>10141577645</v>
      </c>
      <c r="E222" s="93" t="str">
        <f>VLOOKUP(C222,'База спортсменов'!A:H,3,FALSE)</f>
        <v>РЯЗАНОВ Владислав</v>
      </c>
      <c r="F222" s="94">
        <f>VLOOKUP(C222,'База спортсменов'!A:H,4,FALSE)</f>
        <v>40145</v>
      </c>
      <c r="G222" s="95" t="str">
        <f>VLOOKUP(C222,'База спортсменов'!A:H,5,FALSE)</f>
        <v>2 сп.р.</v>
      </c>
      <c r="H222" s="97" t="str">
        <f>VLOOKUP(C222,'База спортсменов'!A:H,6,FALSE)</f>
        <v>Пензенская область</v>
      </c>
      <c r="I222" s="57"/>
      <c r="J222" s="57"/>
      <c r="K222" s="82"/>
      <c r="L222" s="80"/>
      <c r="M222" s="98" t="s">
        <v>342</v>
      </c>
    </row>
    <row r="223" spans="1:13" s="64" customFormat="1" ht="18.75">
      <c r="A223" s="72"/>
      <c r="B223" s="72"/>
      <c r="C223" s="72"/>
      <c r="D223" s="69"/>
      <c r="E223" s="69"/>
      <c r="F223" s="69"/>
      <c r="G223" s="72"/>
      <c r="H223" s="69"/>
      <c r="I223" s="81"/>
      <c r="J223" s="81"/>
      <c r="K223" s="80"/>
      <c r="L223" s="80"/>
      <c r="M223" s="80"/>
    </row>
    <row r="224" spans="1:13">
      <c r="A224" s="104" t="s">
        <v>3</v>
      </c>
      <c r="B224" s="104"/>
      <c r="C224" s="104"/>
      <c r="D224" s="104"/>
      <c r="E224" s="104"/>
      <c r="F224" s="83"/>
      <c r="G224" s="83"/>
      <c r="H224" s="104" t="s">
        <v>4</v>
      </c>
      <c r="I224" s="104"/>
      <c r="J224" s="104"/>
      <c r="K224" s="104"/>
      <c r="L224" s="104"/>
      <c r="M224" s="104"/>
    </row>
    <row r="225" spans="1:13" s="84" customFormat="1" ht="12">
      <c r="A225" s="84" t="s">
        <v>365</v>
      </c>
      <c r="D225" s="85"/>
      <c r="H225" s="85" t="s">
        <v>25</v>
      </c>
      <c r="I225" s="86">
        <v>26</v>
      </c>
      <c r="J225" s="87"/>
      <c r="L225" s="88" t="s">
        <v>23</v>
      </c>
      <c r="M225" s="89">
        <f>COUNTIF(G23:G160,"ЗМС")</f>
        <v>0</v>
      </c>
    </row>
    <row r="226" spans="1:13" s="84" customFormat="1" ht="12">
      <c r="A226" s="84" t="s">
        <v>366</v>
      </c>
      <c r="D226" s="90"/>
      <c r="H226" s="85" t="s">
        <v>356</v>
      </c>
      <c r="I226" s="86">
        <v>193</v>
      </c>
      <c r="J226" s="87"/>
      <c r="L226" s="88" t="s">
        <v>17</v>
      </c>
      <c r="M226" s="89">
        <f>COUNTIF(G23:G160,"МСМК")</f>
        <v>0</v>
      </c>
    </row>
    <row r="227" spans="1:13" s="84" customFormat="1" ht="12">
      <c r="A227" s="84" t="s">
        <v>357</v>
      </c>
      <c r="D227" s="89"/>
      <c r="H227" s="85" t="s">
        <v>358</v>
      </c>
      <c r="I227" s="86">
        <f>I228+I229+I231+I230</f>
        <v>184</v>
      </c>
      <c r="J227" s="87"/>
      <c r="L227" s="88" t="s">
        <v>20</v>
      </c>
      <c r="M227" s="89">
        <f>COUNTIF(G23:G160,"МС")</f>
        <v>0</v>
      </c>
    </row>
    <row r="228" spans="1:13" s="84" customFormat="1" ht="12">
      <c r="A228" s="84" t="s">
        <v>367</v>
      </c>
      <c r="D228" s="89"/>
      <c r="H228" s="85" t="s">
        <v>359</v>
      </c>
      <c r="I228" s="86">
        <f>COUNT(A23:A222)</f>
        <v>120</v>
      </c>
      <c r="J228" s="87"/>
      <c r="L228" s="88" t="s">
        <v>24</v>
      </c>
      <c r="M228" s="89">
        <f>COUNTIF(G23:G222,"КМС")</f>
        <v>56</v>
      </c>
    </row>
    <row r="229" spans="1:13" s="84" customFormat="1" ht="12">
      <c r="D229" s="89"/>
      <c r="H229" s="85" t="s">
        <v>360</v>
      </c>
      <c r="I229" s="86">
        <v>59</v>
      </c>
      <c r="J229" s="87"/>
      <c r="L229" s="88" t="s">
        <v>77</v>
      </c>
      <c r="M229" s="89">
        <f>COUNTIF(G23:G222,"1 сп.р.")</f>
        <v>68</v>
      </c>
    </row>
    <row r="230" spans="1:13" s="84" customFormat="1" ht="12">
      <c r="D230" s="89"/>
      <c r="H230" s="88" t="s">
        <v>361</v>
      </c>
      <c r="I230" s="86">
        <f>COUNTIF(A23:A160,"ЛИМ")</f>
        <v>0</v>
      </c>
      <c r="J230" s="87"/>
      <c r="L230" s="91" t="s">
        <v>79</v>
      </c>
      <c r="M230" s="89">
        <f>COUNTIF(G23:G224,"2 сп.р.")</f>
        <v>76</v>
      </c>
    </row>
    <row r="231" spans="1:13" s="84" customFormat="1" ht="12">
      <c r="H231" s="85" t="s">
        <v>362</v>
      </c>
      <c r="I231" s="86">
        <v>5</v>
      </c>
      <c r="J231" s="87"/>
      <c r="L231" s="91" t="s">
        <v>363</v>
      </c>
      <c r="M231" s="89">
        <f>COUNTIF(G23:G160,"3 сп.р.")</f>
        <v>0</v>
      </c>
    </row>
    <row r="232" spans="1:13" s="84" customFormat="1" ht="12">
      <c r="H232" s="85" t="s">
        <v>69</v>
      </c>
      <c r="I232" s="86">
        <f>COUNTIF(A23:A223,"НС")</f>
        <v>11</v>
      </c>
      <c r="J232" s="87"/>
    </row>
    <row r="233" spans="1:13" s="64" customFormat="1" ht="18.75">
      <c r="A233" s="68"/>
      <c r="B233" s="68"/>
      <c r="C233" s="72"/>
      <c r="D233" s="72"/>
      <c r="E233" s="68"/>
      <c r="F233" s="68"/>
      <c r="G233" s="68"/>
      <c r="H233" s="68"/>
      <c r="I233" s="68"/>
      <c r="J233" s="68"/>
      <c r="K233" s="70"/>
      <c r="L233" s="68"/>
      <c r="M233" s="68"/>
    </row>
    <row r="234" spans="1:13">
      <c r="A234" s="104" t="str">
        <f>A16</f>
        <v>ТЕХНИЧЕСКИЙ ДЕЛЕГАТ ФВСР:</v>
      </c>
      <c r="B234" s="104"/>
      <c r="C234" s="104"/>
      <c r="D234" s="104"/>
      <c r="E234" s="104" t="str">
        <f>A17</f>
        <v>ГЛАВНЫЙ СУДЬЯ:</v>
      </c>
      <c r="F234" s="104"/>
      <c r="G234" s="104"/>
      <c r="H234" s="104" t="str">
        <f>A18</f>
        <v>ГЛАВНЫЙ СЕКРЕТАРЬ:</v>
      </c>
      <c r="I234" s="104"/>
      <c r="J234" s="104"/>
      <c r="K234" s="104" t="str">
        <f>A19</f>
        <v>СУДЬЯ НА ФИНИШЕ:</v>
      </c>
      <c r="L234" s="104"/>
      <c r="M234" s="104"/>
    </row>
    <row r="235" spans="1:13">
      <c r="A235" s="110"/>
      <c r="B235" s="110"/>
      <c r="C235" s="110"/>
      <c r="D235" s="110"/>
      <c r="E235" s="110"/>
      <c r="F235" s="110"/>
      <c r="G235" s="110"/>
      <c r="H235" s="110"/>
      <c r="I235" s="110"/>
      <c r="J235" s="110"/>
      <c r="K235" s="110"/>
      <c r="L235" s="110"/>
      <c r="M235" s="110"/>
    </row>
    <row r="236" spans="1:13">
      <c r="A236" s="72"/>
      <c r="B236" s="72"/>
      <c r="E236" s="72"/>
      <c r="F236" s="72"/>
      <c r="G236" s="72"/>
      <c r="H236" s="72"/>
      <c r="I236" s="72"/>
      <c r="J236" s="72"/>
      <c r="K236" s="72"/>
      <c r="L236" s="72"/>
      <c r="M236" s="72"/>
    </row>
    <row r="237" spans="1:13">
      <c r="A237" s="72"/>
      <c r="B237" s="72"/>
      <c r="E237" s="72"/>
      <c r="F237" s="72"/>
      <c r="G237" s="72"/>
      <c r="H237" s="72"/>
      <c r="I237" s="72"/>
      <c r="J237" s="72"/>
      <c r="K237" s="72"/>
      <c r="L237" s="72"/>
      <c r="M237" s="72"/>
    </row>
    <row r="238" spans="1:13">
      <c r="A238" s="72"/>
      <c r="B238" s="72"/>
      <c r="E238" s="72"/>
      <c r="F238" s="72"/>
      <c r="G238" s="72"/>
      <c r="H238" s="72"/>
      <c r="I238" s="72"/>
      <c r="J238" s="72"/>
      <c r="K238" s="72"/>
      <c r="L238" s="72"/>
      <c r="M238" s="72"/>
    </row>
    <row r="239" spans="1:13">
      <c r="A239" s="110"/>
      <c r="B239" s="110"/>
      <c r="C239" s="110"/>
      <c r="D239" s="110"/>
      <c r="E239" s="110"/>
      <c r="F239" s="110"/>
      <c r="G239" s="110"/>
      <c r="H239" s="110"/>
      <c r="I239" s="110"/>
      <c r="J239" s="110"/>
      <c r="K239" s="110"/>
      <c r="L239" s="110"/>
      <c r="M239" s="110"/>
    </row>
    <row r="240" spans="1:13">
      <c r="A240" s="110"/>
      <c r="B240" s="110"/>
      <c r="C240" s="110"/>
      <c r="D240" s="110"/>
      <c r="E240" s="110"/>
      <c r="F240" s="110"/>
      <c r="G240" s="110"/>
      <c r="H240" s="110"/>
      <c r="I240" s="110"/>
      <c r="J240" s="110"/>
      <c r="K240" s="110"/>
      <c r="L240" s="110"/>
      <c r="M240" s="110"/>
    </row>
    <row r="241" spans="1:13">
      <c r="A241" s="110" t="str">
        <f>H16</f>
        <v/>
      </c>
      <c r="B241" s="110"/>
      <c r="C241" s="110"/>
      <c r="D241" s="110"/>
      <c r="E241" s="110" t="str">
        <f>H17</f>
        <v>Юдина Л.Н. (ВК, Краснодарский край)</v>
      </c>
      <c r="F241" s="110"/>
      <c r="G241" s="110"/>
      <c r="H241" s="110" t="str">
        <f>H18</f>
        <v>Солукова Н.В. (ВК., Краснодарский край)</v>
      </c>
      <c r="I241" s="110"/>
      <c r="J241" s="110"/>
      <c r="K241" s="110" t="str">
        <f>H19</f>
        <v>Бородавкин С.В. (1К., Краснодарский край)</v>
      </c>
      <c r="L241" s="110"/>
      <c r="M241" s="110"/>
    </row>
    <row r="242" spans="1:13" s="64" customFormat="1" ht="18.75">
      <c r="A242" s="68"/>
      <c r="B242" s="68"/>
      <c r="C242" s="72"/>
      <c r="D242" s="72"/>
      <c r="E242" s="68"/>
      <c r="F242" s="68"/>
      <c r="G242" s="68"/>
      <c r="H242" s="68"/>
      <c r="I242" s="68"/>
      <c r="J242" s="68"/>
      <c r="K242" s="70"/>
      <c r="L242" s="68"/>
      <c r="M242" s="68"/>
    </row>
  </sheetData>
  <mergeCells count="47">
    <mergeCell ref="A241:D241"/>
    <mergeCell ref="E241:G241"/>
    <mergeCell ref="H241:J241"/>
    <mergeCell ref="K241:M241"/>
    <mergeCell ref="L13:M13"/>
    <mergeCell ref="L14:M14"/>
    <mergeCell ref="B21:B22"/>
    <mergeCell ref="A235:F235"/>
    <mergeCell ref="G235:M235"/>
    <mergeCell ref="A239:F239"/>
    <mergeCell ref="G239:M239"/>
    <mergeCell ref="A240:F240"/>
    <mergeCell ref="G240:M240"/>
    <mergeCell ref="A224:E224"/>
    <mergeCell ref="H224:M224"/>
    <mergeCell ref="A234:D234"/>
    <mergeCell ref="E234:G234"/>
    <mergeCell ref="H234:J234"/>
    <mergeCell ref="K234:M234"/>
    <mergeCell ref="H21:H22"/>
    <mergeCell ref="I21:I22"/>
    <mergeCell ref="J21:J22"/>
    <mergeCell ref="K21:K22"/>
    <mergeCell ref="L21:L22"/>
    <mergeCell ref="M21:M22"/>
    <mergeCell ref="A13:E13"/>
    <mergeCell ref="A14:E14"/>
    <mergeCell ref="A15:H15"/>
    <mergeCell ref="I15:M15"/>
    <mergeCell ref="A21:A22"/>
    <mergeCell ref="C21:C22"/>
    <mergeCell ref="D21:D22"/>
    <mergeCell ref="E21:E22"/>
    <mergeCell ref="F21:F22"/>
    <mergeCell ref="G21:G22"/>
    <mergeCell ref="A12:M12"/>
    <mergeCell ref="A1:M1"/>
    <mergeCell ref="A2:M2"/>
    <mergeCell ref="A3:M3"/>
    <mergeCell ref="A4:M4"/>
    <mergeCell ref="A5:M5"/>
    <mergeCell ref="A6:M6"/>
    <mergeCell ref="A7:M7"/>
    <mergeCell ref="A8:M8"/>
    <mergeCell ref="A9:M9"/>
    <mergeCell ref="A10:M10"/>
    <mergeCell ref="A11:M11"/>
  </mergeCells>
  <conditionalFormatting sqref="C2">
    <cfRule type="duplicateValues" dxfId="24" priority="25"/>
  </conditionalFormatting>
  <conditionalFormatting sqref="C3">
    <cfRule type="duplicateValues" dxfId="23" priority="24"/>
  </conditionalFormatting>
  <conditionalFormatting sqref="C4">
    <cfRule type="duplicateValues" dxfId="22" priority="23"/>
  </conditionalFormatting>
  <conditionalFormatting sqref="C225:C233 C1 C6:C7 C9:C11 C16:C22 C235:C240 C242:C1048576">
    <cfRule type="duplicateValues" dxfId="21" priority="22"/>
  </conditionalFormatting>
  <conditionalFormatting sqref="H231:H232 H225:H229">
    <cfRule type="duplicateValues" dxfId="20" priority="21"/>
  </conditionalFormatting>
  <conditionalFormatting sqref="D43">
    <cfRule type="duplicateValues" dxfId="19" priority="20"/>
  </conditionalFormatting>
  <conditionalFormatting sqref="D77">
    <cfRule type="duplicateValues" dxfId="18" priority="19"/>
  </conditionalFormatting>
  <conditionalFormatting sqref="D129">
    <cfRule type="duplicateValues" dxfId="17" priority="18"/>
  </conditionalFormatting>
  <conditionalFormatting sqref="D24">
    <cfRule type="duplicateValues" dxfId="16" priority="17"/>
  </conditionalFormatting>
  <conditionalFormatting sqref="D138">
    <cfRule type="duplicateValues" dxfId="15" priority="16"/>
  </conditionalFormatting>
  <conditionalFormatting sqref="D82">
    <cfRule type="duplicateValues" dxfId="14" priority="15"/>
  </conditionalFormatting>
  <conditionalFormatting sqref="D101">
    <cfRule type="duplicateValues" dxfId="13" priority="14"/>
  </conditionalFormatting>
  <conditionalFormatting sqref="D102">
    <cfRule type="duplicateValues" dxfId="12" priority="13"/>
  </conditionalFormatting>
  <conditionalFormatting sqref="D27">
    <cfRule type="duplicateValues" dxfId="11" priority="12"/>
  </conditionalFormatting>
  <conditionalFormatting sqref="D119">
    <cfRule type="duplicateValues" dxfId="10" priority="11"/>
  </conditionalFormatting>
  <conditionalFormatting sqref="D131">
    <cfRule type="duplicateValues" dxfId="9" priority="10"/>
  </conditionalFormatting>
  <conditionalFormatting sqref="D88">
    <cfRule type="duplicateValues" dxfId="8" priority="9"/>
  </conditionalFormatting>
  <conditionalFormatting sqref="D73">
    <cfRule type="duplicateValues" dxfId="7" priority="8"/>
  </conditionalFormatting>
  <conditionalFormatting sqref="D76">
    <cfRule type="duplicateValues" dxfId="6" priority="7"/>
  </conditionalFormatting>
  <conditionalFormatting sqref="C196:C208">
    <cfRule type="duplicateValues" dxfId="5" priority="4"/>
  </conditionalFormatting>
  <conditionalFormatting sqref="C206:C212 C216:C217">
    <cfRule type="duplicateValues" dxfId="4" priority="3"/>
  </conditionalFormatting>
  <conditionalFormatting sqref="C186:C195">
    <cfRule type="duplicateValues" dxfId="3" priority="2"/>
  </conditionalFormatting>
  <conditionalFormatting sqref="C193:C201">
    <cfRule type="duplicateValues" dxfId="2" priority="1"/>
  </conditionalFormatting>
  <conditionalFormatting sqref="C23:C222">
    <cfRule type="duplicateValues" dxfId="1" priority="81"/>
  </conditionalFormatting>
  <conditionalFormatting sqref="D130 D44 D78:D81 D25:D26 D103:D118 D89:D100 D28:D42 D120:D128 D132:D137 D74:D75 D46 D48:D72 D23 D83:D86 D139:D222">
    <cfRule type="duplicateValues" dxfId="0" priority="82"/>
  </conditionalFormatting>
  <pageMargins left="0.7" right="0.7" top="0.75" bottom="0.75" header="0.3" footer="0.3"/>
  <pageSetup paperSize="9" scale="44" orientation="portrait" verticalDpi="0" r:id="rId1"/>
  <rowBreaks count="1" manualBreakCount="1">
    <brk id="163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База спортсменов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Note</cp:lastModifiedBy>
  <cp:lastPrinted>2024-04-15T07:03:26Z</cp:lastPrinted>
  <dcterms:created xsi:type="dcterms:W3CDTF">1996-10-08T23:32:33Z</dcterms:created>
  <dcterms:modified xsi:type="dcterms:W3CDTF">2024-04-15T15:25:40Z</dcterms:modified>
</cp:coreProperties>
</file>