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классик'!$A$21:$J$21</definedName>
    <definedName name="_xlnm.Print_Titles" localSheetId="0">'Итог прот ВМХ гонка классик'!$21:$21</definedName>
    <definedName name="_xlnm.Print_Area" localSheetId="0">'Итог прот ВМХ гонка классик'!$A$1:$J$61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3" i="2" l="1"/>
  <c r="J52" i="2"/>
  <c r="J51" i="2"/>
  <c r="J50" i="2" l="1"/>
  <c r="H50" i="2"/>
  <c r="I61" i="2" l="1"/>
  <c r="G61" i="2"/>
  <c r="D61" i="2"/>
  <c r="H53" i="2"/>
  <c r="H52" i="2"/>
  <c r="H51" i="2"/>
  <c r="J49" i="2"/>
  <c r="J48" i="2"/>
  <c r="J47" i="2"/>
  <c r="H49" i="2" l="1"/>
  <c r="H48" i="2" s="1"/>
</calcChain>
</file>

<file path=xl/sharedStrings.xml><?xml version="1.0" encoding="utf-8"?>
<sst xmlns="http://schemas.openxmlformats.org/spreadsheetml/2006/main" count="156" uniqueCount="101">
  <si>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</si>
  <si>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</si>
  <si>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</si>
  <si>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</si>
  <si>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</si>
  <si>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</si>
  <si>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</si>
  <si>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</si>
  <si>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</si>
  <si>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</si>
  <si>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</si>
  <si>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</si>
  <si>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</si>
  <si>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</si>
  <si>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</si>
  <si>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</si>
  <si>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</si>
  <si>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</si>
  <si>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</si>
  <si>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</si>
  <si>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</si>
  <si>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</si>
  <si>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</si>
  <si>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</si>
  <si>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</si>
  <si>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</si>
  <si>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</si>
  <si>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</si>
  <si>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</si>
  <si>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</si>
  <si>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</si>
  <si>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</si>
  <si>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</si>
  <si>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</si>
  <si>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</si>
  <si>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</si>
  <si>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</si>
  <si>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</si>
  <si>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</si>
  <si>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</si>
  <si>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</si>
  <si>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</si>
  <si>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</si>
  <si>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</si>
  <si>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</si>
  <si>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</si>
  <si>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</si>
  <si>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</si>
  <si>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№ ВРВС: 0080011611Я</t>
  </si>
  <si>
    <t>ВМХ - гонка - "Классик" (или "Классик" - смешанная)</t>
  </si>
  <si>
    <t>Санкт-Петербург</t>
  </si>
  <si>
    <t>ГБУ БО СШОР "Русь"</t>
  </si>
  <si>
    <t>Министерство физической культуры и спорта Брянской области</t>
  </si>
  <si>
    <t>ГБУ БО "Центр спортивной подготовки Брянской области"</t>
  </si>
  <si>
    <t xml:space="preserve"> МЕСТО ПРОВЕДЕНИЯ: г.Брянск</t>
  </si>
  <si>
    <t>№ ЕКП 2022: 4690</t>
  </si>
  <si>
    <r>
      <t xml:space="preserve">НАЧАЛО ГОНКИ: </t>
    </r>
    <r>
      <rPr>
        <sz val="11"/>
        <rFont val="Calibri"/>
        <family val="2"/>
        <charset val="204"/>
      </rPr>
      <t>11ч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</si>
  <si>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</si>
  <si>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БОЧАНОВ В.А. (ВК, г. Омск)</t>
  </si>
  <si>
    <t>БУКОВА О.Ю. (IК, г. Пенза)</t>
  </si>
  <si>
    <t>350/350</t>
  </si>
  <si>
    <t>ГБУ СШОР Петродворцового района СПБ</t>
  </si>
  <si>
    <t>ГБУ МО"СШОР по велоспорту"</t>
  </si>
  <si>
    <t xml:space="preserve"> ДАТА ПРОВЕДЕНИЯ: 18 июня 2022 года </t>
  </si>
  <si>
    <t>Морозов Михаил</t>
  </si>
  <si>
    <t>б/р</t>
  </si>
  <si>
    <t>Москва</t>
  </si>
  <si>
    <t>ГБПОУ "МССУОР № 2" Москомспорта</t>
  </si>
  <si>
    <t>Иванов Егор</t>
  </si>
  <si>
    <t>ГБУ БО СШОР РУСЬ</t>
  </si>
  <si>
    <t>Соколовский Прохор</t>
  </si>
  <si>
    <t>Петров Михаил</t>
  </si>
  <si>
    <t>Ермаков Матвей</t>
  </si>
  <si>
    <t>Складнов Максим</t>
  </si>
  <si>
    <t>ГБУ "Московская академия велосипедного спорта"</t>
  </si>
  <si>
    <t>Сирота Всеволод</t>
  </si>
  <si>
    <t>Чаплин Святослав</t>
  </si>
  <si>
    <t>Садеков Дамир</t>
  </si>
  <si>
    <t>Сёмин Сергей</t>
  </si>
  <si>
    <t>Калинин Клим</t>
  </si>
  <si>
    <t>МБУ СТК "Экстрим"</t>
  </si>
  <si>
    <t>Шестопалов Владислав</t>
  </si>
  <si>
    <t>ГБУ МО "СШОР по велоспорту"</t>
  </si>
  <si>
    <t>Сапунов Владислав</t>
  </si>
  <si>
    <t>Вехов Артемий</t>
  </si>
  <si>
    <t>Зуев Егор</t>
  </si>
  <si>
    <t>Дудин Тимофей</t>
  </si>
  <si>
    <t>Шмелёв Кирилл</t>
  </si>
  <si>
    <t>Кумзеров Артём</t>
  </si>
  <si>
    <t>Кузьминов Вячеслав</t>
  </si>
  <si>
    <t>Туржов Константин</t>
  </si>
  <si>
    <t>Митин Максим</t>
  </si>
  <si>
    <t>Дашкевич Роман</t>
  </si>
  <si>
    <t>Плетнев Арсений</t>
  </si>
  <si>
    <t xml:space="preserve">ИТОГОВЫЙ ПРОТОКОЛ </t>
  </si>
  <si>
    <t>Юноши 13-14 лет</t>
  </si>
  <si>
    <t>РОО "Федерация велосипедного спорта Брянской области"</t>
  </si>
  <si>
    <t>Температура: +25</t>
  </si>
  <si>
    <t>Брянская область</t>
  </si>
  <si>
    <t>Московская область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</si>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</sst>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 Cyr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7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30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8" fillId="3" borderId="1" xfId="0" applyFont="1" applyFill="1" applyBorder="1" applyAlignment="1">
      <alignment horizontal="right" vertical="center"/>
    </xf>
    <xf numFmtId="0" fontId="14" fillId="3" borderId="32" xfId="2" applyFont="1" applyFill="1" applyBorder="1" applyAlignment="1">
      <alignment horizontal="left" vertical="center"/>
    </xf>
    <xf numFmtId="49" fontId="5" fillId="3" borderId="33" xfId="2" applyNumberFormat="1" applyFont="1" applyFill="1" applyBorder="1" applyAlignment="1">
      <alignment horizontal="right" vertical="center"/>
    </xf>
    <xf numFmtId="0" fontId="5" fillId="0" borderId="27" xfId="2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9" fillId="0" borderId="23" xfId="0" applyFont="1" applyFill="1" applyBorder="1" applyAlignment="1">
      <alignment horizontal="center"/>
    </xf>
    <xf numFmtId="0" fontId="20" fillId="0" borderId="23" xfId="0" applyFont="1" applyBorder="1"/>
    <xf numFmtId="0" fontId="19" fillId="0" borderId="23" xfId="0" applyNumberFormat="1" applyFont="1" applyFill="1" applyBorder="1" applyAlignment="1">
      <alignment horizontal="center"/>
    </xf>
    <xf numFmtId="0" fontId="19" fillId="0" borderId="23" xfId="0" applyFont="1" applyFill="1" applyBorder="1" applyAlignment="1">
      <alignment horizontal="left"/>
    </xf>
    <xf numFmtId="0" fontId="16" fillId="0" borderId="1" xfId="2" applyFont="1" applyBorder="1" applyAlignment="1">
      <alignment vertical="center" wrapText="1"/>
    </xf>
    <xf numFmtId="0" fontId="19" fillId="0" borderId="11" xfId="0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/>
    </xf>
    <xf numFmtId="0" fontId="19" fillId="0" borderId="35" xfId="0" applyNumberFormat="1" applyFont="1" applyFill="1" applyBorder="1" applyAlignment="1">
      <alignment horizontal="center"/>
    </xf>
    <xf numFmtId="0" fontId="19" fillId="0" borderId="35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left"/>
    </xf>
    <xf numFmtId="0" fontId="14" fillId="0" borderId="35" xfId="2" applyFont="1" applyFill="1" applyBorder="1" applyAlignment="1">
      <alignment horizontal="center" vertical="center" wrapText="1"/>
    </xf>
    <xf numFmtId="0" fontId="14" fillId="0" borderId="36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428624</xdr:colOff>
      <xdr:row>0</xdr:row>
      <xdr:rowOff>91050</xdr:rowOff>
    </xdr:from>
    <xdr:to>
      <xdr:col>9</xdr:col>
      <xdr:colOff>1373981</xdr:colOff>
      <xdr:row>3</xdr:row>
      <xdr:rowOff>35719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37030" y="91050"/>
          <a:ext cx="945357" cy="8019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62"/>
  <sheetViews>
    <sheetView tabSelected="1" view="pageBreakPreview" topLeftCell="D35" zoomScaleNormal="100" zoomScaleSheetLayoutView="100" zoomScalePageLayoutView="95" workbookViewId="0">
      <selection activeCell="F40" sqref="F40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49" style="1" customWidth="1"/>
    <col min="9" max="9" width="29.42578125" style="1" customWidth="1"/>
    <col min="10" max="10" width="22.85546875" style="1" customWidth="1"/>
    <col min="11" max="1022" width="9.140625" style="1"/>
  </cols>
  <sheetData>
    <row r="1" spans="1:10" ht="22.5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2.5" customHeight="1" x14ac:dyDescent="0.2">
      <c r="A2" s="80" t="s">
        <v>52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22.5" customHeight="1" x14ac:dyDescent="0.2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ht="22.5" customHeight="1" x14ac:dyDescent="0.2">
      <c r="A4" s="80" t="s">
        <v>96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ht="21" customHeight="1" x14ac:dyDescent="0.2">
      <c r="A5" s="80" t="s">
        <v>53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s="3" customFormat="1" ht="28.5" x14ac:dyDescent="0.2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s="3" customFormat="1" ht="18" customHeight="1" x14ac:dyDescent="0.2">
      <c r="A7" s="82" t="s">
        <v>3</v>
      </c>
      <c r="B7" s="82"/>
      <c r="C7" s="82"/>
      <c r="D7" s="82"/>
      <c r="E7" s="82"/>
      <c r="F7" s="82"/>
      <c r="G7" s="82"/>
      <c r="H7" s="82"/>
      <c r="I7" s="82"/>
      <c r="J7" s="82"/>
    </row>
    <row r="8" spans="1:10" s="3" customFormat="1" ht="6" customHeight="1" thickBo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</row>
    <row r="9" spans="1:10" ht="18" customHeight="1" thickTop="1" x14ac:dyDescent="0.2">
      <c r="A9" s="84" t="s">
        <v>94</v>
      </c>
      <c r="B9" s="84"/>
      <c r="C9" s="84"/>
      <c r="D9" s="84"/>
      <c r="E9" s="84"/>
      <c r="F9" s="84"/>
      <c r="G9" s="84"/>
      <c r="H9" s="84"/>
      <c r="I9" s="84"/>
      <c r="J9" s="84"/>
    </row>
    <row r="10" spans="1:10" ht="18" customHeight="1" x14ac:dyDescent="0.2">
      <c r="A10" s="85" t="s">
        <v>49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9.5" customHeight="1" x14ac:dyDescent="0.2">
      <c r="A11" s="85" t="s">
        <v>95</v>
      </c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15.75" x14ac:dyDescent="0.2">
      <c r="A13" s="87" t="s">
        <v>54</v>
      </c>
      <c r="B13" s="87"/>
      <c r="C13" s="87"/>
      <c r="D13" s="87"/>
      <c r="E13" s="40"/>
      <c r="F13" s="40"/>
      <c r="G13" s="41"/>
      <c r="H13" s="42" t="s">
        <v>56</v>
      </c>
      <c r="I13" s="40"/>
      <c r="J13" s="43" t="s">
        <v>48</v>
      </c>
    </row>
    <row r="14" spans="1:10" ht="15.75" x14ac:dyDescent="0.2">
      <c r="A14" s="88" t="s">
        <v>63</v>
      </c>
      <c r="B14" s="88"/>
      <c r="C14" s="88"/>
      <c r="D14" s="88"/>
      <c r="E14" s="44"/>
      <c r="F14" s="44"/>
      <c r="G14" s="41"/>
      <c r="H14" s="45" t="s">
        <v>57</v>
      </c>
      <c r="I14" s="44"/>
      <c r="J14" s="46" t="s">
        <v>55</v>
      </c>
    </row>
    <row r="15" spans="1:10" ht="15" x14ac:dyDescent="0.2">
      <c r="A15" s="89" t="s">
        <v>4</v>
      </c>
      <c r="B15" s="89"/>
      <c r="C15" s="89"/>
      <c r="D15" s="89"/>
      <c r="E15" s="89"/>
      <c r="F15" s="89"/>
      <c r="G15" s="89"/>
      <c r="H15" s="89"/>
      <c r="I15" s="90" t="s">
        <v>5</v>
      </c>
      <c r="J15" s="91"/>
    </row>
    <row r="16" spans="1:10" ht="15" x14ac:dyDescent="0.2">
      <c r="A16" s="47" t="s">
        <v>6</v>
      </c>
      <c r="B16" s="48"/>
      <c r="C16" s="48"/>
      <c r="D16" s="49"/>
      <c r="E16" s="50"/>
      <c r="F16" s="49"/>
      <c r="G16" s="51"/>
      <c r="H16" s="52"/>
      <c r="I16" s="92" t="s">
        <v>44</v>
      </c>
      <c r="J16" s="92"/>
    </row>
    <row r="17" spans="1:10" ht="15" x14ac:dyDescent="0.2">
      <c r="A17" s="47" t="s">
        <v>7</v>
      </c>
      <c r="B17" s="48"/>
      <c r="C17" s="48"/>
      <c r="D17" s="51"/>
      <c r="E17" s="50"/>
      <c r="F17" s="49"/>
      <c r="G17" s="53"/>
      <c r="H17" s="54" t="s">
        <v>58</v>
      </c>
      <c r="I17" s="55" t="s">
        <v>8</v>
      </c>
      <c r="J17" s="56">
        <v>2.7</v>
      </c>
    </row>
    <row r="18" spans="1:10" ht="15" x14ac:dyDescent="0.2">
      <c r="A18" s="57" t="s">
        <v>9</v>
      </c>
      <c r="B18" s="48"/>
      <c r="C18" s="48"/>
      <c r="D18" s="51"/>
      <c r="E18" s="50"/>
      <c r="F18" s="49"/>
      <c r="G18" s="53"/>
      <c r="H18" s="54" t="s">
        <v>59</v>
      </c>
      <c r="I18" s="55" t="s">
        <v>10</v>
      </c>
      <c r="J18" s="56">
        <v>1</v>
      </c>
    </row>
    <row r="19" spans="1:10" ht="15.75" thickBot="1" x14ac:dyDescent="0.25">
      <c r="A19" s="58" t="s">
        <v>11</v>
      </c>
      <c r="B19" s="59"/>
      <c r="C19" s="59"/>
      <c r="D19" s="60"/>
      <c r="E19" s="60"/>
      <c r="F19" s="60"/>
      <c r="G19" s="60"/>
      <c r="H19" s="61" t="s">
        <v>43</v>
      </c>
      <c r="I19" s="62" t="s">
        <v>42</v>
      </c>
      <c r="J19" s="63" t="s">
        <v>60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12</v>
      </c>
      <c r="B21" s="10" t="s">
        <v>13</v>
      </c>
      <c r="C21" s="10" t="s">
        <v>14</v>
      </c>
      <c r="D21" s="10" t="s">
        <v>15</v>
      </c>
      <c r="E21" s="10" t="s">
        <v>16</v>
      </c>
      <c r="F21" s="10" t="s">
        <v>17</v>
      </c>
      <c r="G21" s="10" t="s">
        <v>18</v>
      </c>
      <c r="H21" s="10" t="s">
        <v>19</v>
      </c>
      <c r="I21" s="11" t="s">
        <v>20</v>
      </c>
      <c r="J21" s="12" t="s">
        <v>21</v>
      </c>
    </row>
    <row r="22" spans="1:10" s="65" customFormat="1" ht="27" customHeight="1" x14ac:dyDescent="0.25">
      <c r="A22" s="71">
        <v>1</v>
      </c>
      <c r="B22" s="68">
        <v>32</v>
      </c>
      <c r="C22" s="66">
        <v>10103713996</v>
      </c>
      <c r="D22" s="69" t="s">
        <v>68</v>
      </c>
      <c r="E22" s="66">
        <v>2008</v>
      </c>
      <c r="F22" s="66" t="s">
        <v>33</v>
      </c>
      <c r="G22" s="66" t="s">
        <v>98</v>
      </c>
      <c r="H22" s="66" t="s">
        <v>69</v>
      </c>
      <c r="I22" s="72"/>
      <c r="J22" s="73"/>
    </row>
    <row r="23" spans="1:10" s="65" customFormat="1" ht="27" customHeight="1" x14ac:dyDescent="0.25">
      <c r="A23" s="71">
        <v>2</v>
      </c>
      <c r="B23" s="68">
        <v>222</v>
      </c>
      <c r="C23" s="66">
        <v>10118211860</v>
      </c>
      <c r="D23" s="69" t="s">
        <v>71</v>
      </c>
      <c r="E23" s="66">
        <v>2008</v>
      </c>
      <c r="F23" s="66" t="s">
        <v>33</v>
      </c>
      <c r="G23" s="66" t="s">
        <v>99</v>
      </c>
      <c r="H23" s="66" t="s">
        <v>62</v>
      </c>
      <c r="I23" s="72"/>
      <c r="J23" s="73"/>
    </row>
    <row r="24" spans="1:10" s="65" customFormat="1" ht="27" customHeight="1" x14ac:dyDescent="0.25">
      <c r="A24" s="71">
        <v>3</v>
      </c>
      <c r="B24" s="68">
        <v>332</v>
      </c>
      <c r="C24" s="66">
        <v>10125229408</v>
      </c>
      <c r="D24" s="69" t="s">
        <v>78</v>
      </c>
      <c r="E24" s="66">
        <v>2008</v>
      </c>
      <c r="F24" s="66" t="s">
        <v>33</v>
      </c>
      <c r="G24" s="66" t="s">
        <v>98</v>
      </c>
      <c r="H24" s="66" t="s">
        <v>51</v>
      </c>
      <c r="I24" s="72"/>
      <c r="J24" s="73"/>
    </row>
    <row r="25" spans="1:10" s="65" customFormat="1" ht="27" customHeight="1" x14ac:dyDescent="0.25">
      <c r="A25" s="71">
        <v>4</v>
      </c>
      <c r="B25" s="68">
        <v>643</v>
      </c>
      <c r="C25" s="66">
        <v>10097842567</v>
      </c>
      <c r="D25" s="69" t="s">
        <v>70</v>
      </c>
      <c r="E25" s="66">
        <v>2008</v>
      </c>
      <c r="F25" s="66" t="s">
        <v>37</v>
      </c>
      <c r="G25" s="66" t="s">
        <v>66</v>
      </c>
      <c r="H25" s="66" t="s">
        <v>67</v>
      </c>
      <c r="I25" s="72"/>
      <c r="J25" s="73"/>
    </row>
    <row r="26" spans="1:10" s="65" customFormat="1" ht="27" customHeight="1" x14ac:dyDescent="0.25">
      <c r="A26" s="71">
        <v>5</v>
      </c>
      <c r="B26" s="68">
        <v>74</v>
      </c>
      <c r="C26" s="66">
        <v>10095126062</v>
      </c>
      <c r="D26" s="69" t="s">
        <v>75</v>
      </c>
      <c r="E26" s="66">
        <v>2009</v>
      </c>
      <c r="F26" s="66" t="s">
        <v>37</v>
      </c>
      <c r="G26" s="66" t="s">
        <v>66</v>
      </c>
      <c r="H26" s="66" t="s">
        <v>67</v>
      </c>
      <c r="I26" s="72"/>
      <c r="J26" s="73"/>
    </row>
    <row r="27" spans="1:10" s="65" customFormat="1" ht="27" customHeight="1" x14ac:dyDescent="0.25">
      <c r="A27" s="71">
        <v>6</v>
      </c>
      <c r="B27" s="68">
        <v>670</v>
      </c>
      <c r="C27" s="66">
        <v>10097779822</v>
      </c>
      <c r="D27" s="69" t="s">
        <v>64</v>
      </c>
      <c r="E27" s="66">
        <v>2008</v>
      </c>
      <c r="F27" s="66" t="s">
        <v>65</v>
      </c>
      <c r="G27" s="66" t="s">
        <v>66</v>
      </c>
      <c r="H27" s="66" t="s">
        <v>67</v>
      </c>
      <c r="I27" s="72"/>
      <c r="J27" s="73"/>
    </row>
    <row r="28" spans="1:10" s="65" customFormat="1" ht="27" customHeight="1" x14ac:dyDescent="0.25">
      <c r="A28" s="71">
        <v>7</v>
      </c>
      <c r="B28" s="68">
        <v>238</v>
      </c>
      <c r="C28" s="66">
        <v>10120945240</v>
      </c>
      <c r="D28" s="69" t="s">
        <v>83</v>
      </c>
      <c r="E28" s="66">
        <v>2009</v>
      </c>
      <c r="F28" s="66" t="s">
        <v>65</v>
      </c>
      <c r="G28" s="66" t="s">
        <v>99</v>
      </c>
      <c r="H28" s="66" t="s">
        <v>82</v>
      </c>
      <c r="I28" s="72"/>
      <c r="J28" s="73"/>
    </row>
    <row r="29" spans="1:10" s="65" customFormat="1" ht="27" customHeight="1" x14ac:dyDescent="0.25">
      <c r="A29" s="71">
        <v>8</v>
      </c>
      <c r="B29" s="68">
        <v>545</v>
      </c>
      <c r="C29" s="66">
        <v>10118157704</v>
      </c>
      <c r="D29" s="69" t="s">
        <v>81</v>
      </c>
      <c r="E29" s="66">
        <v>2008</v>
      </c>
      <c r="F29" s="66" t="s">
        <v>65</v>
      </c>
      <c r="G29" s="66" t="s">
        <v>99</v>
      </c>
      <c r="H29" s="66" t="s">
        <v>82</v>
      </c>
      <c r="I29" s="72"/>
      <c r="J29" s="73"/>
    </row>
    <row r="30" spans="1:10" s="65" customFormat="1" ht="27" customHeight="1" x14ac:dyDescent="0.25">
      <c r="A30" s="71">
        <v>9</v>
      </c>
      <c r="B30" s="68">
        <v>697</v>
      </c>
      <c r="C30" s="66">
        <v>10115958228</v>
      </c>
      <c r="D30" s="69" t="s">
        <v>76</v>
      </c>
      <c r="E30" s="66">
        <v>2009</v>
      </c>
      <c r="F30" s="66" t="s">
        <v>33</v>
      </c>
      <c r="G30" s="66" t="s">
        <v>66</v>
      </c>
      <c r="H30" s="66" t="s">
        <v>67</v>
      </c>
      <c r="I30" s="72"/>
      <c r="J30" s="73"/>
    </row>
    <row r="31" spans="1:10" s="65" customFormat="1" ht="27" customHeight="1" x14ac:dyDescent="0.25">
      <c r="A31" s="71">
        <v>10</v>
      </c>
      <c r="B31" s="68">
        <v>27</v>
      </c>
      <c r="C31" s="66">
        <v>10094560331</v>
      </c>
      <c r="D31" s="69" t="s">
        <v>79</v>
      </c>
      <c r="E31" s="66">
        <v>2008</v>
      </c>
      <c r="F31" s="66" t="s">
        <v>35</v>
      </c>
      <c r="G31" s="66" t="s">
        <v>99</v>
      </c>
      <c r="H31" s="66" t="s">
        <v>80</v>
      </c>
      <c r="I31" s="72"/>
      <c r="J31" s="73"/>
    </row>
    <row r="32" spans="1:10" s="65" customFormat="1" ht="27" customHeight="1" x14ac:dyDescent="0.25">
      <c r="A32" s="71">
        <v>11</v>
      </c>
      <c r="B32" s="68">
        <v>696</v>
      </c>
      <c r="C32" s="66">
        <v>10094888919</v>
      </c>
      <c r="D32" s="69" t="s">
        <v>85</v>
      </c>
      <c r="E32" s="66">
        <v>2009</v>
      </c>
      <c r="F32" s="66" t="s">
        <v>33</v>
      </c>
      <c r="G32" s="66" t="s">
        <v>66</v>
      </c>
      <c r="H32" s="66" t="s">
        <v>67</v>
      </c>
      <c r="I32" s="72"/>
      <c r="J32" s="73"/>
    </row>
    <row r="33" spans="1:10" s="65" customFormat="1" ht="27" customHeight="1" x14ac:dyDescent="0.25">
      <c r="A33" s="71">
        <v>12</v>
      </c>
      <c r="B33" s="68">
        <v>666</v>
      </c>
      <c r="C33" s="67"/>
      <c r="D33" s="69" t="s">
        <v>84</v>
      </c>
      <c r="E33" s="66">
        <v>2009</v>
      </c>
      <c r="F33" s="66" t="s">
        <v>37</v>
      </c>
      <c r="G33" s="66" t="s">
        <v>66</v>
      </c>
      <c r="H33" s="66" t="s">
        <v>74</v>
      </c>
      <c r="I33" s="72"/>
      <c r="J33" s="73"/>
    </row>
    <row r="34" spans="1:10" s="65" customFormat="1" ht="27" customHeight="1" x14ac:dyDescent="0.25">
      <c r="A34" s="71">
        <v>13</v>
      </c>
      <c r="B34" s="68">
        <v>600</v>
      </c>
      <c r="C34" s="66">
        <v>10115492426</v>
      </c>
      <c r="D34" s="69" t="s">
        <v>73</v>
      </c>
      <c r="E34" s="66">
        <v>2009</v>
      </c>
      <c r="F34" s="66" t="s">
        <v>65</v>
      </c>
      <c r="G34" s="66" t="s">
        <v>66</v>
      </c>
      <c r="H34" s="66" t="s">
        <v>74</v>
      </c>
      <c r="I34" s="72"/>
      <c r="J34" s="73"/>
    </row>
    <row r="35" spans="1:10" s="65" customFormat="1" ht="27" customHeight="1" x14ac:dyDescent="0.25">
      <c r="A35" s="71">
        <v>14</v>
      </c>
      <c r="B35" s="68">
        <v>651</v>
      </c>
      <c r="C35" s="66">
        <v>10094916605</v>
      </c>
      <c r="D35" s="69" t="s">
        <v>77</v>
      </c>
      <c r="E35" s="66">
        <v>2008</v>
      </c>
      <c r="F35" s="66" t="s">
        <v>33</v>
      </c>
      <c r="G35" s="66" t="s">
        <v>66</v>
      </c>
      <c r="H35" s="66" t="s">
        <v>67</v>
      </c>
      <c r="I35" s="72"/>
      <c r="J35" s="73"/>
    </row>
    <row r="36" spans="1:10" s="65" customFormat="1" ht="27" customHeight="1" x14ac:dyDescent="0.25">
      <c r="A36" s="71">
        <v>15</v>
      </c>
      <c r="B36" s="68">
        <v>641</v>
      </c>
      <c r="C36" s="66">
        <v>10115803634</v>
      </c>
      <c r="D36" s="69" t="s">
        <v>72</v>
      </c>
      <c r="E36" s="66">
        <v>2008</v>
      </c>
      <c r="F36" s="66" t="s">
        <v>33</v>
      </c>
      <c r="G36" s="66" t="s">
        <v>66</v>
      </c>
      <c r="H36" s="66" t="s">
        <v>67</v>
      </c>
      <c r="I36" s="72"/>
      <c r="J36" s="73"/>
    </row>
    <row r="37" spans="1:10" s="65" customFormat="1" ht="27" customHeight="1" x14ac:dyDescent="0.25">
      <c r="A37" s="71">
        <v>16</v>
      </c>
      <c r="B37" s="68">
        <v>359</v>
      </c>
      <c r="C37" s="66">
        <v>10126132417</v>
      </c>
      <c r="D37" s="69" t="s">
        <v>86</v>
      </c>
      <c r="E37" s="66">
        <v>2009</v>
      </c>
      <c r="F37" s="66" t="s">
        <v>35</v>
      </c>
      <c r="G37" s="66" t="s">
        <v>98</v>
      </c>
      <c r="H37" s="66" t="s">
        <v>51</v>
      </c>
      <c r="I37" s="72"/>
      <c r="J37" s="73"/>
    </row>
    <row r="38" spans="1:10" s="65" customFormat="1" ht="27" customHeight="1" x14ac:dyDescent="0.25">
      <c r="A38" s="71">
        <v>17</v>
      </c>
      <c r="B38" s="68">
        <v>560</v>
      </c>
      <c r="C38" s="66">
        <v>10120953021</v>
      </c>
      <c r="D38" s="69" t="s">
        <v>88</v>
      </c>
      <c r="E38" s="66">
        <v>2009</v>
      </c>
      <c r="F38" s="66" t="s">
        <v>100</v>
      </c>
      <c r="G38" s="66" t="s">
        <v>99</v>
      </c>
      <c r="H38" s="66" t="s">
        <v>62</v>
      </c>
      <c r="I38" s="72"/>
      <c r="J38" s="73"/>
    </row>
    <row r="39" spans="1:10" s="65" customFormat="1" ht="27" customHeight="1" x14ac:dyDescent="0.25">
      <c r="A39" s="71">
        <v>18</v>
      </c>
      <c r="B39" s="68">
        <v>493</v>
      </c>
      <c r="C39" s="66">
        <v>10120952516</v>
      </c>
      <c r="D39" s="69" t="s">
        <v>87</v>
      </c>
      <c r="E39" s="66">
        <v>2009</v>
      </c>
      <c r="F39" s="66" t="s">
        <v>100</v>
      </c>
      <c r="G39" s="66" t="s">
        <v>99</v>
      </c>
      <c r="H39" s="66" t="s">
        <v>62</v>
      </c>
      <c r="I39" s="72"/>
      <c r="J39" s="73"/>
    </row>
    <row r="40" spans="1:10" s="65" customFormat="1" ht="27" customHeight="1" x14ac:dyDescent="0.25">
      <c r="A40" s="71">
        <v>19</v>
      </c>
      <c r="B40" s="68">
        <v>335</v>
      </c>
      <c r="C40" s="67"/>
      <c r="D40" s="69" t="s">
        <v>89</v>
      </c>
      <c r="E40" s="66">
        <v>2009</v>
      </c>
      <c r="F40" s="66" t="s">
        <v>65</v>
      </c>
      <c r="G40" s="66" t="s">
        <v>98</v>
      </c>
      <c r="H40" s="66" t="s">
        <v>51</v>
      </c>
      <c r="I40" s="72"/>
      <c r="J40" s="73"/>
    </row>
    <row r="41" spans="1:10" s="65" customFormat="1" ht="27" customHeight="1" x14ac:dyDescent="0.25">
      <c r="A41" s="71">
        <v>20</v>
      </c>
      <c r="B41" s="68">
        <v>198</v>
      </c>
      <c r="C41" s="66">
        <v>10113022663</v>
      </c>
      <c r="D41" s="69" t="s">
        <v>90</v>
      </c>
      <c r="E41" s="66">
        <v>2009</v>
      </c>
      <c r="F41" s="66" t="s">
        <v>37</v>
      </c>
      <c r="G41" s="66" t="s">
        <v>50</v>
      </c>
      <c r="H41" s="66" t="s">
        <v>61</v>
      </c>
      <c r="I41" s="72"/>
      <c r="J41" s="73"/>
    </row>
    <row r="42" spans="1:10" s="65" customFormat="1" ht="27" customHeight="1" x14ac:dyDescent="0.25">
      <c r="A42" s="71">
        <v>21</v>
      </c>
      <c r="B42" s="68">
        <v>329</v>
      </c>
      <c r="C42" s="67"/>
      <c r="D42" s="69" t="s">
        <v>91</v>
      </c>
      <c r="E42" s="66">
        <v>2009</v>
      </c>
      <c r="F42" s="66" t="s">
        <v>65</v>
      </c>
      <c r="G42" s="66" t="s">
        <v>98</v>
      </c>
      <c r="H42" s="66" t="s">
        <v>51</v>
      </c>
      <c r="I42" s="72"/>
      <c r="J42" s="73"/>
    </row>
    <row r="43" spans="1:10" s="65" customFormat="1" ht="27" customHeight="1" x14ac:dyDescent="0.25">
      <c r="A43" s="71">
        <v>22</v>
      </c>
      <c r="B43" s="68">
        <v>331</v>
      </c>
      <c r="C43" s="67"/>
      <c r="D43" s="69" t="s">
        <v>93</v>
      </c>
      <c r="E43" s="66">
        <v>2008</v>
      </c>
      <c r="F43" s="66" t="s">
        <v>65</v>
      </c>
      <c r="G43" s="66" t="s">
        <v>98</v>
      </c>
      <c r="H43" s="66" t="s">
        <v>51</v>
      </c>
      <c r="I43" s="72"/>
      <c r="J43" s="73"/>
    </row>
    <row r="44" spans="1:10" s="65" customFormat="1" ht="27" customHeight="1" thickBot="1" x14ac:dyDescent="0.3">
      <c r="A44" s="74">
        <v>23</v>
      </c>
      <c r="B44" s="75">
        <v>690</v>
      </c>
      <c r="C44" s="76">
        <v>10129626740</v>
      </c>
      <c r="D44" s="77" t="s">
        <v>92</v>
      </c>
      <c r="E44" s="76">
        <v>2008</v>
      </c>
      <c r="F44" s="76" t="s">
        <v>65</v>
      </c>
      <c r="G44" s="76" t="s">
        <v>66</v>
      </c>
      <c r="H44" s="76" t="s">
        <v>67</v>
      </c>
      <c r="I44" s="78"/>
      <c r="J44" s="79"/>
    </row>
    <row r="45" spans="1:10" ht="7.5" customHeight="1" thickTop="1" thickBot="1" x14ac:dyDescent="0.25">
      <c r="A45" s="14"/>
      <c r="B45" s="15"/>
      <c r="C45" s="15"/>
      <c r="D45" s="16"/>
      <c r="E45" s="17"/>
      <c r="F45" s="18"/>
      <c r="G45" s="17"/>
      <c r="H45" s="17"/>
      <c r="I45" s="70"/>
      <c r="J45" s="19"/>
    </row>
    <row r="46" spans="1:10" ht="13.5" thickTop="1" x14ac:dyDescent="0.2">
      <c r="A46" s="93" t="s">
        <v>24</v>
      </c>
      <c r="B46" s="93"/>
      <c r="C46" s="93"/>
      <c r="D46" s="93"/>
      <c r="E46" s="30"/>
      <c r="F46" s="30"/>
      <c r="G46" s="94" t="s">
        <v>25</v>
      </c>
      <c r="H46" s="94"/>
      <c r="I46" s="94"/>
      <c r="J46" s="95"/>
    </row>
    <row r="47" spans="1:10" ht="15" x14ac:dyDescent="0.2">
      <c r="A47" s="20" t="s">
        <v>97</v>
      </c>
      <c r="B47" s="21"/>
      <c r="C47" s="31"/>
      <c r="D47" s="22"/>
      <c r="E47" s="32"/>
      <c r="F47" s="32"/>
      <c r="G47" s="33" t="s">
        <v>26</v>
      </c>
      <c r="H47" s="64">
        <v>4</v>
      </c>
      <c r="I47" s="33" t="s">
        <v>27</v>
      </c>
      <c r="J47" s="38">
        <f>COUNTIF(F$21:F154,"ЗМС")</f>
        <v>0</v>
      </c>
    </row>
    <row r="48" spans="1:10" ht="15" x14ac:dyDescent="0.2">
      <c r="A48" s="20" t="s">
        <v>45</v>
      </c>
      <c r="B48" s="21"/>
      <c r="C48" s="34"/>
      <c r="D48" s="22"/>
      <c r="E48" s="29"/>
      <c r="F48" s="29"/>
      <c r="G48" s="33" t="s">
        <v>28</v>
      </c>
      <c r="H48" s="23">
        <f>H49+H53</f>
        <v>23</v>
      </c>
      <c r="I48" s="33" t="s">
        <v>29</v>
      </c>
      <c r="J48" s="38">
        <f>COUNTIF(F$21:F154,"МСМК")</f>
        <v>0</v>
      </c>
    </row>
    <row r="49" spans="1:10" ht="15" x14ac:dyDescent="0.2">
      <c r="A49" s="20" t="s">
        <v>46</v>
      </c>
      <c r="B49" s="21"/>
      <c r="C49" s="35"/>
      <c r="D49" s="22"/>
      <c r="E49" s="29"/>
      <c r="F49" s="29"/>
      <c r="G49" s="33" t="s">
        <v>30</v>
      </c>
      <c r="H49" s="23">
        <f>H50+H51+H52</f>
        <v>23</v>
      </c>
      <c r="I49" s="33" t="s">
        <v>22</v>
      </c>
      <c r="J49" s="38">
        <f>COUNTIF(F$21:F44,"МС")</f>
        <v>0</v>
      </c>
    </row>
    <row r="50" spans="1:10" ht="15" x14ac:dyDescent="0.2">
      <c r="A50" s="20" t="s">
        <v>47</v>
      </c>
      <c r="B50" s="21"/>
      <c r="C50" s="35"/>
      <c r="D50" s="22"/>
      <c r="E50" s="29"/>
      <c r="F50" s="29"/>
      <c r="G50" s="33" t="s">
        <v>31</v>
      </c>
      <c r="H50" s="23">
        <f>COUNT(A10:A109)</f>
        <v>23</v>
      </c>
      <c r="I50" s="33" t="s">
        <v>23</v>
      </c>
      <c r="J50" s="38">
        <f>COUNTIF(F$20:F44,"КМС")</f>
        <v>0</v>
      </c>
    </row>
    <row r="51" spans="1:10" ht="15" x14ac:dyDescent="0.2">
      <c r="A51" s="24"/>
      <c r="B51" s="21"/>
      <c r="C51" s="35"/>
      <c r="D51" s="22"/>
      <c r="E51" s="25"/>
      <c r="F51" s="25"/>
      <c r="G51" s="33" t="s">
        <v>32</v>
      </c>
      <c r="H51" s="23">
        <f>COUNTIF(A10:A108,"НФ")</f>
        <v>0</v>
      </c>
      <c r="I51" s="33" t="s">
        <v>33</v>
      </c>
      <c r="J51" s="38">
        <f>COUNTIF(F$20:F45,"1 СР")</f>
        <v>7</v>
      </c>
    </row>
    <row r="52" spans="1:10" x14ac:dyDescent="0.2">
      <c r="A52" s="26"/>
      <c r="B52" s="4"/>
      <c r="C52" s="4"/>
      <c r="D52" s="22"/>
      <c r="E52" s="25"/>
      <c r="F52" s="25"/>
      <c r="G52" s="33" t="s">
        <v>34</v>
      </c>
      <c r="H52" s="23">
        <f>COUNTIF(A10:A108,"ДСКВ")</f>
        <v>0</v>
      </c>
      <c r="I52" s="33" t="s">
        <v>35</v>
      </c>
      <c r="J52" s="38">
        <f>COUNTIF(F$20:F46,"2 СР")</f>
        <v>2</v>
      </c>
    </row>
    <row r="53" spans="1:10" ht="15" x14ac:dyDescent="0.2">
      <c r="A53" s="27"/>
      <c r="B53" s="21"/>
      <c r="C53" s="5"/>
      <c r="D53" s="22"/>
      <c r="E53" s="29"/>
      <c r="F53" s="29"/>
      <c r="G53" s="33" t="s">
        <v>36</v>
      </c>
      <c r="H53" s="23">
        <f>COUNTIF(A10:A108,"НС")</f>
        <v>0</v>
      </c>
      <c r="I53" s="33" t="s">
        <v>37</v>
      </c>
      <c r="J53" s="38">
        <f>COUNTIF(F$20:F47,"3 СР")</f>
        <v>4</v>
      </c>
    </row>
    <row r="54" spans="1:10" ht="5.25" customHeight="1" x14ac:dyDescent="0.2">
      <c r="A54" s="27"/>
      <c r="B54" s="21"/>
      <c r="C54" s="21"/>
      <c r="D54" s="21"/>
      <c r="E54" s="21"/>
      <c r="F54" s="21"/>
      <c r="G54" s="4"/>
      <c r="H54" s="4"/>
      <c r="I54" s="28"/>
      <c r="J54" s="39"/>
    </row>
    <row r="55" spans="1:10" x14ac:dyDescent="0.2">
      <c r="A55" s="96" t="s">
        <v>38</v>
      </c>
      <c r="B55" s="97"/>
      <c r="C55" s="97"/>
      <c r="D55" s="97" t="s">
        <v>39</v>
      </c>
      <c r="E55" s="97"/>
      <c r="F55" s="97"/>
      <c r="G55" s="97" t="s">
        <v>40</v>
      </c>
      <c r="H55" s="97"/>
      <c r="I55" s="97" t="s">
        <v>41</v>
      </c>
      <c r="J55" s="98"/>
    </row>
    <row r="56" spans="1:10" x14ac:dyDescent="0.2">
      <c r="A56" s="99"/>
      <c r="B56" s="99"/>
      <c r="C56" s="99"/>
      <c r="D56" s="99"/>
      <c r="E56" s="99"/>
      <c r="F56" s="100"/>
      <c r="G56" s="100"/>
      <c r="H56" s="100"/>
      <c r="I56" s="100"/>
      <c r="J56" s="100"/>
    </row>
    <row r="57" spans="1:10" x14ac:dyDescent="0.2">
      <c r="A57" s="36"/>
      <c r="B57" s="29"/>
      <c r="C57" s="29"/>
      <c r="D57" s="29"/>
      <c r="E57" s="29"/>
      <c r="F57" s="29"/>
      <c r="G57" s="29"/>
      <c r="H57" s="29"/>
      <c r="I57" s="29"/>
      <c r="J57" s="37"/>
    </row>
    <row r="58" spans="1:10" x14ac:dyDescent="0.2">
      <c r="A58" s="36"/>
      <c r="B58" s="29"/>
      <c r="C58" s="29"/>
      <c r="D58" s="29"/>
      <c r="E58" s="29"/>
      <c r="F58" s="29"/>
      <c r="G58" s="29"/>
      <c r="H58" s="29"/>
      <c r="I58" s="29"/>
      <c r="J58" s="37"/>
    </row>
    <row r="59" spans="1:10" x14ac:dyDescent="0.2">
      <c r="A59" s="36"/>
      <c r="B59" s="29"/>
      <c r="C59" s="29"/>
      <c r="D59" s="29"/>
      <c r="E59" s="29"/>
      <c r="F59" s="29"/>
      <c r="G59" s="29"/>
      <c r="H59" s="29"/>
      <c r="I59" s="29"/>
      <c r="J59" s="37"/>
    </row>
    <row r="60" spans="1:10" x14ac:dyDescent="0.2">
      <c r="A60" s="36"/>
      <c r="B60" s="29"/>
      <c r="C60" s="29"/>
      <c r="D60" s="29"/>
      <c r="E60" s="29"/>
      <c r="F60" s="29"/>
      <c r="G60" s="29"/>
      <c r="H60" s="29"/>
      <c r="I60" s="29"/>
      <c r="J60" s="37"/>
    </row>
    <row r="61" spans="1:10" ht="13.5" thickBot="1" x14ac:dyDescent="0.25">
      <c r="A61" s="101"/>
      <c r="B61" s="102"/>
      <c r="C61" s="102"/>
      <c r="D61" s="102" t="str">
        <f>H17</f>
        <v>БОЧАНОВ В.А. (ВК, г. Омск)</v>
      </c>
      <c r="E61" s="102"/>
      <c r="F61" s="102"/>
      <c r="G61" s="102" t="str">
        <f>H18</f>
        <v>БУКОВА О.Ю. (IК, г. Пенза)</v>
      </c>
      <c r="H61" s="102"/>
      <c r="I61" s="102" t="str">
        <f>H19</f>
        <v>КОЧЕТКОВ Д.А. (ВК, г. Саранск)</v>
      </c>
      <c r="J61" s="103"/>
    </row>
    <row r="62" spans="1:10" ht="13.5" thickTop="1" x14ac:dyDescent="0.2"/>
  </sheetData>
  <mergeCells count="29">
    <mergeCell ref="A56:E56"/>
    <mergeCell ref="F56:J56"/>
    <mergeCell ref="A61:C61"/>
    <mergeCell ref="G61:H61"/>
    <mergeCell ref="I61:J61"/>
    <mergeCell ref="D61:F61"/>
    <mergeCell ref="I16:J16"/>
    <mergeCell ref="A46:D46"/>
    <mergeCell ref="G46:J46"/>
    <mergeCell ref="A55:C55"/>
    <mergeCell ref="D55:F55"/>
    <mergeCell ref="G55:H55"/>
    <mergeCell ref="I55:J55"/>
    <mergeCell ref="A11:J11"/>
    <mergeCell ref="A12:J12"/>
    <mergeCell ref="A13:D13"/>
    <mergeCell ref="A14:D14"/>
    <mergeCell ref="A15:H15"/>
    <mergeCell ref="I15:J15"/>
    <mergeCell ref="A6:J6"/>
    <mergeCell ref="A7:J7"/>
    <mergeCell ref="A8:J8"/>
    <mergeCell ref="A9:J9"/>
    <mergeCell ref="A10:J10"/>
    <mergeCell ref="A1:J1"/>
    <mergeCell ref="A2:J2"/>
    <mergeCell ref="A3:J3"/>
    <mergeCell ref="A4:J4"/>
    <mergeCell ref="A5:J5"/>
  </mergeCells>
  <printOptions horizontalCentered="1"/>
  <pageMargins left="0.196527777777778" right="0.196527777777778" top="0.64583333333333304" bottom="0.59027777777777801" header="0.21319444444444399" footer="0.118055555555556"/>
  <pageSetup paperSize="9" scale="53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2022-06-29T09:49:36Z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