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CBDCABE3-9806-4E54-8F00-1D9D84568849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0" i="2" l="1"/>
  <c r="L49" i="2"/>
  <c r="L48" i="2"/>
  <c r="L47" i="2"/>
  <c r="I47" i="2"/>
  <c r="J58" i="2" l="1"/>
  <c r="H58" i="2"/>
  <c r="E58" i="2"/>
  <c r="I50" i="2"/>
  <c r="I49" i="2"/>
  <c r="I48" i="2"/>
  <c r="L46" i="2"/>
  <c r="L45" i="2"/>
  <c r="L44" i="2"/>
  <c r="I46" i="2" l="1"/>
  <c r="I45" i="2" s="1"/>
</calcChain>
</file>

<file path=xl/sharedStrings.xml><?xml version="1.0" encoding="utf-8"?>
<sst xmlns="http://schemas.openxmlformats.org/spreadsheetml/2006/main" count="146" uniqueCount="90">
  <si>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</si>
  <si>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</si>
  <si>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</si>
  <si>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</si>
  <si>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</si>
  <si>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</si>
  <si>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</si>
  <si>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</si>
  <si>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</si>
  <si>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</si>
  <si>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</si>
  <si>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</si>
  <si>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</si>
  <si>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</si>
  <si>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</si>
  <si>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</si>
  <si>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</si>
  <si>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</si>
  <si>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</si>
  <si>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</si>
  <si>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</si>
  <si>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</si>
  <si>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</si>
  <si>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</si>
  <si>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</si>
  <si>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</si>
  <si>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</si>
  <si>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</si>
  <si>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</si>
  <si>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КМС</t>
  </si>
  <si>
    <t>НС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</si>
  <si>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</si>
  <si>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</si>
  <si>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</si>
  <si>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</si>
  <si>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</si>
  <si>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</si>
  <si>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</si>
  <si>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</si>
  <si>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</si>
  <si>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</si>
  <si>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</si>
  <si>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</si>
  <si>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</si>
  <si>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</si>
  <si>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</si>
  <si>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</si>
  <si>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</si>
  <si>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</si>
  <si>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</si>
  <si>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</si>
  <si>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</si>
  <si>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</si>
  <si>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>Юноши 13-14 лет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</si>
  <si>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</si>
  <si>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</si>
  <si>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</si>
  <si>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</si>
  <si>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</si>
  <si>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</si>
  <si>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Гатилин Александр</t>
  </si>
  <si>
    <t>Шерганов Данила</t>
  </si>
  <si>
    <t>Козинка Роман</t>
  </si>
  <si>
    <t>Есин Николай</t>
  </si>
  <si>
    <t>Подрядчиков Александр</t>
  </si>
  <si>
    <t>Кондратьев Михаил</t>
  </si>
  <si>
    <t>ГБУ МО "СШОР по велоспорту"</t>
  </si>
  <si>
    <t>Журавлев Артем</t>
  </si>
  <si>
    <t>Журавлев Михаил</t>
  </si>
  <si>
    <t>Караваев Владимир</t>
  </si>
  <si>
    <t>Табачков Всеволод</t>
  </si>
  <si>
    <t>Шестаков Артем</t>
  </si>
  <si>
    <t>Семенов Артем</t>
  </si>
  <si>
    <t>Кшняйкин Андрей</t>
  </si>
  <si>
    <t>Ратников Матвей</t>
  </si>
  <si>
    <t>Коровай Тимофей</t>
  </si>
  <si>
    <t>Шапошников Владислав</t>
  </si>
  <si>
    <t>Морозов Илья</t>
  </si>
  <si>
    <t>Климов Николай</t>
  </si>
  <si>
    <t>Коробов Иван</t>
  </si>
  <si>
    <t>Терехин Кирилл</t>
  </si>
  <si>
    <t>Московская область</t>
  </si>
  <si>
    <t>Температура: +24</t>
  </si>
  <si>
    <t xml:space="preserve">Влажность: </t>
  </si>
  <si>
    <t>Осадки: ясно</t>
  </si>
  <si>
    <t xml:space="preserve">Ветер: </t>
  </si>
  <si>
    <t xml:space="preserve"> ДАТА ПРОВЕДЕНИЯ: 04 марта 2022 года </t>
  </si>
  <si>
    <r>
      <t xml:space="preserve">НАЧАЛО ГОНКИ: </t>
    </r>
    <r>
      <rPr>
        <sz val="11"/>
        <rFont val="Calibri"/>
        <family val="2"/>
        <charset val="204"/>
      </rPr>
      <t>15ч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</si>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</sst>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0"/>
    <numFmt numFmtId="165" formatCode="h:mm:ss.00"/>
    <numFmt numFmtId="166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" xfId="11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38" xfId="13" applyFont="1" applyFill="1" applyBorder="1" applyAlignment="1">
      <alignment horizontal="center" vertical="center" wrapText="1"/>
    </xf>
    <xf numFmtId="166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164" fontId="5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</cellXfs>
  <cellStyles count="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МУЖЧИНЫ_1" xfId="13" xr:uid="{00000000-0005-0000-0000-00000C000000}"/>
    <cellStyle name="Обычный_Стартовый протокол Смирнов_20101106_Results" xfId="12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142875</xdr:colOff>
      <xdr:row>0</xdr:row>
      <xdr:rowOff>79142</xdr:rowOff>
    </xdr:from>
    <xdr:to>
      <xdr:col>11</xdr:col>
      <xdr:colOff>1040607</xdr:colOff>
      <xdr:row>3</xdr:row>
      <xdr:rowOff>35719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120438" y="79142"/>
          <a:ext cx="897732" cy="81382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58"/>
  <sheetViews>
    <sheetView tabSelected="1" view="pageBreakPreview" topLeftCell="A30" zoomScaleNormal="100" zoomScaleSheetLayoutView="100" zoomScalePageLayoutView="95" workbookViewId="0">
      <selection activeCell="B38" sqref="B3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2.5" customHeight="1" x14ac:dyDescent="0.2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2.5" customHeight="1" x14ac:dyDescent="0.2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2.5" customHeight="1" x14ac:dyDescent="0.2">
      <c r="A4" s="92" t="s">
        <v>51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21" customHeight="1" x14ac:dyDescent="0.2">
      <c r="A5" s="92" t="s">
        <v>52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s="3" customFormat="1" ht="28.5" x14ac:dyDescent="0.2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s="3" customFormat="1" ht="18" customHeight="1" x14ac:dyDescent="0.2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s="3" customFormat="1" ht="6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ht="18" customHeight="1" x14ac:dyDescent="0.2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ht="18" customHeight="1" x14ac:dyDescent="0.2">
      <c r="A10" s="97" t="s">
        <v>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9.5" customHeight="1" x14ac:dyDescent="0.2">
      <c r="A11" s="97" t="s">
        <v>53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7.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ht="15.75" x14ac:dyDescent="0.2">
      <c r="A13" s="99" t="s">
        <v>54</v>
      </c>
      <c r="B13" s="99"/>
      <c r="C13" s="99"/>
      <c r="D13" s="99"/>
      <c r="E13" s="4"/>
      <c r="F13" s="4"/>
      <c r="H13" s="5" t="s">
        <v>87</v>
      </c>
      <c r="I13" s="4"/>
      <c r="J13" s="4"/>
      <c r="K13" s="6"/>
      <c r="L13" s="7" t="s">
        <v>6</v>
      </c>
    </row>
    <row r="14" spans="1:12" ht="15.75" x14ac:dyDescent="0.2">
      <c r="A14" s="100" t="s">
        <v>86</v>
      </c>
      <c r="B14" s="100"/>
      <c r="C14" s="100"/>
      <c r="D14" s="100"/>
      <c r="E14" s="8"/>
      <c r="F14" s="8"/>
      <c r="H14" s="9" t="s">
        <v>88</v>
      </c>
      <c r="I14" s="8"/>
      <c r="J14" s="8"/>
      <c r="K14" s="10"/>
      <c r="L14" s="11" t="s">
        <v>55</v>
      </c>
    </row>
    <row r="15" spans="1:12" ht="15" x14ac:dyDescent="0.2">
      <c r="A15" s="101" t="s">
        <v>7</v>
      </c>
      <c r="B15" s="101"/>
      <c r="C15" s="101"/>
      <c r="D15" s="101"/>
      <c r="E15" s="101"/>
      <c r="F15" s="101"/>
      <c r="G15" s="101"/>
      <c r="H15" s="101"/>
      <c r="I15" s="102" t="s">
        <v>8</v>
      </c>
      <c r="J15" s="102"/>
      <c r="K15" s="102"/>
      <c r="L15" s="102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70"/>
      <c r="I16" s="103" t="s">
        <v>59</v>
      </c>
      <c r="J16" s="103"/>
      <c r="K16" s="103"/>
      <c r="L16" s="103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75" t="s">
        <v>56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75" t="s">
        <v>57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76" t="s">
        <v>58</v>
      </c>
      <c r="I19" s="24" t="s">
        <v>49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1" t="s">
        <v>23</v>
      </c>
      <c r="J21" s="71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59">
        <v>1</v>
      </c>
      <c r="B22" s="60">
        <v>60</v>
      </c>
      <c r="C22" s="60">
        <v>10093067339</v>
      </c>
      <c r="D22" s="61" t="s">
        <v>62</v>
      </c>
      <c r="E22" s="72">
        <v>2008</v>
      </c>
      <c r="F22" s="60" t="s">
        <v>29</v>
      </c>
      <c r="G22" s="60" t="s">
        <v>28</v>
      </c>
      <c r="H22" s="62" t="s">
        <v>52</v>
      </c>
      <c r="I22" s="63"/>
      <c r="J22" s="64"/>
      <c r="K22" s="60"/>
      <c r="L22" s="73"/>
    </row>
    <row r="23" spans="1:12" s="36" customFormat="1" ht="27" customHeight="1" x14ac:dyDescent="0.2">
      <c r="A23" s="59">
        <v>2</v>
      </c>
      <c r="B23" s="60">
        <v>50</v>
      </c>
      <c r="C23" s="60">
        <v>10091231514</v>
      </c>
      <c r="D23" s="61" t="s">
        <v>61</v>
      </c>
      <c r="E23" s="72">
        <v>2008</v>
      </c>
      <c r="F23" s="60" t="s">
        <v>29</v>
      </c>
      <c r="G23" s="60" t="s">
        <v>28</v>
      </c>
      <c r="H23" s="62" t="s">
        <v>52</v>
      </c>
      <c r="I23" s="63"/>
      <c r="J23" s="63"/>
      <c r="K23" s="60"/>
      <c r="L23" s="73"/>
    </row>
    <row r="24" spans="1:12" s="36" customFormat="1" ht="27" customHeight="1" x14ac:dyDescent="0.2">
      <c r="A24" s="59">
        <v>3</v>
      </c>
      <c r="B24" s="60">
        <v>67</v>
      </c>
      <c r="C24" s="60">
        <v>10076198736</v>
      </c>
      <c r="D24" s="61" t="s">
        <v>60</v>
      </c>
      <c r="E24" s="72">
        <v>2009</v>
      </c>
      <c r="F24" s="60" t="s">
        <v>44</v>
      </c>
      <c r="G24" s="60" t="s">
        <v>28</v>
      </c>
      <c r="H24" s="62" t="s">
        <v>52</v>
      </c>
      <c r="I24" s="63"/>
      <c r="J24" s="63"/>
      <c r="K24" s="60"/>
      <c r="L24" s="73"/>
    </row>
    <row r="25" spans="1:12" s="36" customFormat="1" ht="27" customHeight="1" x14ac:dyDescent="0.2">
      <c r="A25" s="59">
        <v>4</v>
      </c>
      <c r="B25" s="60">
        <v>85</v>
      </c>
      <c r="C25" s="60">
        <v>10090065086</v>
      </c>
      <c r="D25" s="61" t="s">
        <v>63</v>
      </c>
      <c r="E25" s="72">
        <v>2009</v>
      </c>
      <c r="F25" s="60" t="s">
        <v>44</v>
      </c>
      <c r="G25" s="62" t="s">
        <v>28</v>
      </c>
      <c r="H25" s="62" t="s">
        <v>52</v>
      </c>
      <c r="I25" s="63"/>
      <c r="J25" s="63"/>
      <c r="K25" s="60"/>
      <c r="L25" s="73"/>
    </row>
    <row r="26" spans="1:12" s="36" customFormat="1" ht="27" customHeight="1" x14ac:dyDescent="0.2">
      <c r="A26" s="59">
        <v>5</v>
      </c>
      <c r="B26" s="60">
        <v>239</v>
      </c>
      <c r="C26" s="60">
        <v>10115647222</v>
      </c>
      <c r="D26" s="61" t="s">
        <v>65</v>
      </c>
      <c r="E26" s="72">
        <v>2008</v>
      </c>
      <c r="F26" s="60" t="s">
        <v>42</v>
      </c>
      <c r="G26" s="60" t="s">
        <v>81</v>
      </c>
      <c r="H26" s="62" t="s">
        <v>66</v>
      </c>
      <c r="I26" s="63"/>
      <c r="J26" s="63"/>
      <c r="K26" s="60"/>
      <c r="L26" s="73"/>
    </row>
    <row r="27" spans="1:12" s="36" customFormat="1" ht="27" customHeight="1" x14ac:dyDescent="0.2">
      <c r="A27" s="59">
        <v>6</v>
      </c>
      <c r="B27" s="60">
        <v>41</v>
      </c>
      <c r="C27" s="60">
        <v>10090868974</v>
      </c>
      <c r="D27" s="61" t="s">
        <v>64</v>
      </c>
      <c r="E27" s="72">
        <v>2008</v>
      </c>
      <c r="F27" s="60" t="s">
        <v>29</v>
      </c>
      <c r="G27" s="60" t="s">
        <v>28</v>
      </c>
      <c r="H27" s="62" t="s">
        <v>52</v>
      </c>
      <c r="I27" s="63"/>
      <c r="J27" s="63"/>
      <c r="K27" s="60"/>
      <c r="L27" s="73"/>
    </row>
    <row r="28" spans="1:12" s="36" customFormat="1" ht="27" customHeight="1" x14ac:dyDescent="0.2">
      <c r="A28" s="59">
        <v>7</v>
      </c>
      <c r="B28" s="60">
        <v>57</v>
      </c>
      <c r="C28" s="60">
        <v>10118497709</v>
      </c>
      <c r="D28" s="61" t="s">
        <v>79</v>
      </c>
      <c r="E28" s="72">
        <v>2008</v>
      </c>
      <c r="F28" s="60" t="s">
        <v>44</v>
      </c>
      <c r="G28" s="60" t="s">
        <v>28</v>
      </c>
      <c r="H28" s="62" t="s">
        <v>52</v>
      </c>
      <c r="I28" s="63"/>
      <c r="J28" s="63"/>
      <c r="K28" s="60"/>
      <c r="L28" s="73"/>
    </row>
    <row r="29" spans="1:12" s="36" customFormat="1" ht="27" customHeight="1" x14ac:dyDescent="0.2">
      <c r="A29" s="59">
        <v>8</v>
      </c>
      <c r="B29" s="60">
        <v>81</v>
      </c>
      <c r="C29" s="60">
        <v>10090064480</v>
      </c>
      <c r="D29" s="61" t="s">
        <v>68</v>
      </c>
      <c r="E29" s="72">
        <v>2009</v>
      </c>
      <c r="F29" s="60" t="s">
        <v>44</v>
      </c>
      <c r="G29" s="60" t="s">
        <v>28</v>
      </c>
      <c r="H29" s="62" t="s">
        <v>52</v>
      </c>
      <c r="I29" s="63"/>
      <c r="J29" s="63"/>
      <c r="K29" s="60"/>
      <c r="L29" s="73"/>
    </row>
    <row r="30" spans="1:12" s="36" customFormat="1" ht="27" customHeight="1" x14ac:dyDescent="0.2">
      <c r="A30" s="59">
        <v>9</v>
      </c>
      <c r="B30" s="60">
        <v>58</v>
      </c>
      <c r="C30" s="60">
        <v>10090414387</v>
      </c>
      <c r="D30" s="61" t="s">
        <v>69</v>
      </c>
      <c r="E30" s="72">
        <v>2008</v>
      </c>
      <c r="F30" s="60" t="s">
        <v>44</v>
      </c>
      <c r="G30" s="60" t="s">
        <v>28</v>
      </c>
      <c r="H30" s="62" t="s">
        <v>52</v>
      </c>
      <c r="I30" s="63"/>
      <c r="J30" s="63"/>
      <c r="K30" s="60"/>
      <c r="L30" s="73"/>
    </row>
    <row r="31" spans="1:12" s="36" customFormat="1" ht="27" customHeight="1" x14ac:dyDescent="0.2">
      <c r="A31" s="59">
        <v>10</v>
      </c>
      <c r="B31" s="60">
        <v>54</v>
      </c>
      <c r="C31" s="60">
        <v>10090410246</v>
      </c>
      <c r="D31" s="61" t="s">
        <v>72</v>
      </c>
      <c r="E31" s="72">
        <v>2008</v>
      </c>
      <c r="F31" s="60" t="s">
        <v>44</v>
      </c>
      <c r="G31" s="60" t="s">
        <v>28</v>
      </c>
      <c r="H31" s="62" t="s">
        <v>52</v>
      </c>
      <c r="I31" s="63"/>
      <c r="J31" s="63"/>
      <c r="K31" s="60"/>
      <c r="L31" s="73"/>
    </row>
    <row r="32" spans="1:12" s="36" customFormat="1" ht="27" customHeight="1" x14ac:dyDescent="0.2">
      <c r="A32" s="59">
        <v>11</v>
      </c>
      <c r="B32" s="60">
        <v>123</v>
      </c>
      <c r="C32" s="60">
        <v>10076198534</v>
      </c>
      <c r="D32" s="61" t="s">
        <v>67</v>
      </c>
      <c r="E32" s="72">
        <v>2009</v>
      </c>
      <c r="F32" s="60" t="s">
        <v>44</v>
      </c>
      <c r="G32" s="60" t="s">
        <v>28</v>
      </c>
      <c r="H32" s="62" t="s">
        <v>52</v>
      </c>
      <c r="I32" s="63"/>
      <c r="J32" s="63"/>
      <c r="K32" s="60"/>
      <c r="L32" s="73"/>
    </row>
    <row r="33" spans="1:12" s="36" customFormat="1" ht="27" customHeight="1" x14ac:dyDescent="0.2">
      <c r="A33" s="59">
        <v>12</v>
      </c>
      <c r="B33" s="60">
        <v>75</v>
      </c>
      <c r="C33" s="60">
        <v>10090437528</v>
      </c>
      <c r="D33" s="61" t="s">
        <v>70</v>
      </c>
      <c r="E33" s="72">
        <v>2008</v>
      </c>
      <c r="F33" s="60" t="s">
        <v>89</v>
      </c>
      <c r="G33" s="60" t="s">
        <v>28</v>
      </c>
      <c r="H33" s="62" t="s">
        <v>52</v>
      </c>
      <c r="I33" s="63"/>
      <c r="J33" s="63"/>
      <c r="K33" s="60"/>
      <c r="L33" s="73"/>
    </row>
    <row r="34" spans="1:12" s="36" customFormat="1" ht="27" customHeight="1" x14ac:dyDescent="0.2">
      <c r="A34" s="59">
        <v>13</v>
      </c>
      <c r="B34" s="60">
        <v>80</v>
      </c>
      <c r="C34" s="60"/>
      <c r="D34" s="61" t="s">
        <v>74</v>
      </c>
      <c r="E34" s="72">
        <v>2009</v>
      </c>
      <c r="F34" s="60" t="s">
        <v>89</v>
      </c>
      <c r="G34" s="60" t="s">
        <v>28</v>
      </c>
      <c r="H34" s="62" t="s">
        <v>52</v>
      </c>
      <c r="I34" s="63"/>
      <c r="J34" s="63"/>
      <c r="K34" s="60"/>
      <c r="L34" s="73"/>
    </row>
    <row r="35" spans="1:12" s="36" customFormat="1" ht="27" customHeight="1" x14ac:dyDescent="0.2">
      <c r="A35" s="59">
        <v>14</v>
      </c>
      <c r="B35" s="60">
        <v>57</v>
      </c>
      <c r="C35" s="60">
        <v>10092780379</v>
      </c>
      <c r="D35" s="61" t="s">
        <v>76</v>
      </c>
      <c r="E35" s="72">
        <v>2008</v>
      </c>
      <c r="F35" s="60"/>
      <c r="G35" s="60" t="s">
        <v>28</v>
      </c>
      <c r="H35" s="62" t="s">
        <v>52</v>
      </c>
      <c r="I35" s="63"/>
      <c r="J35" s="63"/>
      <c r="K35" s="60"/>
      <c r="L35" s="73"/>
    </row>
    <row r="36" spans="1:12" s="36" customFormat="1" ht="27" customHeight="1" x14ac:dyDescent="0.2">
      <c r="A36" s="59">
        <v>15</v>
      </c>
      <c r="B36" s="60">
        <v>39</v>
      </c>
      <c r="C36" s="60"/>
      <c r="D36" s="61" t="s">
        <v>77</v>
      </c>
      <c r="E36" s="72">
        <v>2009</v>
      </c>
      <c r="F36" s="60" t="s">
        <v>89</v>
      </c>
      <c r="G36" s="60" t="s">
        <v>28</v>
      </c>
      <c r="H36" s="62" t="s">
        <v>52</v>
      </c>
      <c r="I36" s="63"/>
      <c r="J36" s="63"/>
      <c r="K36" s="60"/>
      <c r="L36" s="73"/>
    </row>
    <row r="37" spans="1:12" s="36" customFormat="1" ht="27" customHeight="1" x14ac:dyDescent="0.2">
      <c r="A37" s="59">
        <v>16</v>
      </c>
      <c r="B37" s="60">
        <v>69</v>
      </c>
      <c r="C37" s="60"/>
      <c r="D37" s="61" t="s">
        <v>75</v>
      </c>
      <c r="E37" s="72">
        <v>2009</v>
      </c>
      <c r="F37" s="60" t="s">
        <v>44</v>
      </c>
      <c r="G37" s="60" t="s">
        <v>28</v>
      </c>
      <c r="H37" s="62" t="s">
        <v>52</v>
      </c>
      <c r="I37" s="63"/>
      <c r="J37" s="63"/>
      <c r="K37" s="60"/>
      <c r="L37" s="73"/>
    </row>
    <row r="38" spans="1:12" s="36" customFormat="1" ht="27" customHeight="1" x14ac:dyDescent="0.2">
      <c r="A38" s="59">
        <v>17</v>
      </c>
      <c r="B38" s="60">
        <v>158</v>
      </c>
      <c r="C38" s="60"/>
      <c r="D38" s="61" t="s">
        <v>78</v>
      </c>
      <c r="E38" s="72">
        <v>2009</v>
      </c>
      <c r="F38" s="60" t="s">
        <v>44</v>
      </c>
      <c r="G38" s="60" t="s">
        <v>28</v>
      </c>
      <c r="H38" s="62" t="s">
        <v>52</v>
      </c>
      <c r="I38" s="63"/>
      <c r="J38" s="63"/>
      <c r="K38" s="60"/>
      <c r="L38" s="73"/>
    </row>
    <row r="39" spans="1:12" s="36" customFormat="1" ht="27" customHeight="1" x14ac:dyDescent="0.2">
      <c r="A39" s="74" t="s">
        <v>30</v>
      </c>
      <c r="B39" s="60">
        <v>2</v>
      </c>
      <c r="C39" s="60"/>
      <c r="D39" s="61" t="s">
        <v>80</v>
      </c>
      <c r="E39" s="72">
        <v>2009</v>
      </c>
      <c r="F39" s="60"/>
      <c r="G39" s="60" t="s">
        <v>28</v>
      </c>
      <c r="H39" s="62" t="s">
        <v>52</v>
      </c>
      <c r="I39" s="63"/>
      <c r="J39" s="63"/>
      <c r="K39" s="60"/>
      <c r="L39" s="73"/>
    </row>
    <row r="40" spans="1:12" s="36" customFormat="1" ht="27" customHeight="1" x14ac:dyDescent="0.2">
      <c r="A40" s="74" t="s">
        <v>30</v>
      </c>
      <c r="B40" s="60">
        <v>37</v>
      </c>
      <c r="C40" s="60">
        <v>10118497305</v>
      </c>
      <c r="D40" s="61" t="s">
        <v>73</v>
      </c>
      <c r="E40" s="72">
        <v>2008</v>
      </c>
      <c r="F40" s="60" t="s">
        <v>89</v>
      </c>
      <c r="G40" s="60" t="s">
        <v>28</v>
      </c>
      <c r="H40" s="62" t="s">
        <v>52</v>
      </c>
      <c r="I40" s="63"/>
      <c r="J40" s="63"/>
      <c r="K40" s="60"/>
      <c r="L40" s="73"/>
    </row>
    <row r="41" spans="1:12" s="36" customFormat="1" ht="27" customHeight="1" thickBot="1" x14ac:dyDescent="0.25">
      <c r="A41" s="78" t="s">
        <v>30</v>
      </c>
      <c r="B41" s="79">
        <v>65</v>
      </c>
      <c r="C41" s="80">
        <v>10091230605</v>
      </c>
      <c r="D41" s="83" t="s">
        <v>71</v>
      </c>
      <c r="E41" s="84">
        <v>2008</v>
      </c>
      <c r="F41" s="80" t="s">
        <v>44</v>
      </c>
      <c r="G41" s="80" t="s">
        <v>28</v>
      </c>
      <c r="H41" s="87" t="s">
        <v>52</v>
      </c>
      <c r="I41" s="88"/>
      <c r="J41" s="90"/>
      <c r="K41" s="80"/>
      <c r="L41" s="91"/>
    </row>
    <row r="42" spans="1:12" ht="7.5" customHeight="1" thickTop="1" thickBot="1" x14ac:dyDescent="0.25">
      <c r="A42" s="37"/>
      <c r="B42" s="38"/>
      <c r="C42" s="81"/>
      <c r="D42" s="82"/>
      <c r="E42" s="39"/>
      <c r="F42" s="85"/>
      <c r="G42" s="86"/>
      <c r="H42" s="86"/>
      <c r="I42" s="89"/>
      <c r="J42" s="40"/>
      <c r="K42" s="89"/>
      <c r="L42" s="40"/>
    </row>
    <row r="43" spans="1:12" ht="13.5" thickTop="1" x14ac:dyDescent="0.2">
      <c r="A43" s="104" t="s">
        <v>31</v>
      </c>
      <c r="B43" s="104"/>
      <c r="C43" s="104"/>
      <c r="D43" s="104"/>
      <c r="E43" s="65"/>
      <c r="F43" s="65"/>
      <c r="G43" s="65"/>
      <c r="H43" s="105" t="s">
        <v>32</v>
      </c>
      <c r="I43" s="105"/>
      <c r="J43" s="105"/>
      <c r="K43" s="105"/>
      <c r="L43" s="105"/>
    </row>
    <row r="44" spans="1:12" ht="15" x14ac:dyDescent="0.2">
      <c r="A44" s="41" t="s">
        <v>82</v>
      </c>
      <c r="B44" s="42"/>
      <c r="C44" s="66"/>
      <c r="D44" s="44"/>
      <c r="E44" s="67"/>
      <c r="F44" s="67"/>
      <c r="G44" s="43"/>
      <c r="H44" s="68" t="s">
        <v>33</v>
      </c>
      <c r="I44" s="44">
        <v>2</v>
      </c>
      <c r="J44" s="45"/>
      <c r="K44" s="68" t="s">
        <v>34</v>
      </c>
      <c r="L44" s="77">
        <f>COUNTIF(F$21:F151,"ЗМС")</f>
        <v>0</v>
      </c>
    </row>
    <row r="45" spans="1:12" ht="15" x14ac:dyDescent="0.2">
      <c r="A45" s="41" t="s">
        <v>83</v>
      </c>
      <c r="B45" s="42"/>
      <c r="C45" s="69"/>
      <c r="D45" s="44"/>
      <c r="E45" s="58"/>
      <c r="F45" s="58"/>
      <c r="G45" s="46"/>
      <c r="H45" s="68" t="s">
        <v>35</v>
      </c>
      <c r="I45" s="47">
        <f>I46+I50</f>
        <v>20</v>
      </c>
      <c r="J45" s="48"/>
      <c r="K45" s="68" t="s">
        <v>36</v>
      </c>
      <c r="L45" s="77">
        <f>COUNTIF(F$21:F151,"МСМК")</f>
        <v>0</v>
      </c>
    </row>
    <row r="46" spans="1:12" ht="15" x14ac:dyDescent="0.2">
      <c r="A46" s="41" t="s">
        <v>84</v>
      </c>
      <c r="B46" s="42"/>
      <c r="C46" s="70"/>
      <c r="D46" s="44"/>
      <c r="E46" s="58"/>
      <c r="F46" s="58"/>
      <c r="G46" s="46"/>
      <c r="H46" s="68" t="s">
        <v>37</v>
      </c>
      <c r="I46" s="47">
        <f>I47+I48+I49</f>
        <v>17</v>
      </c>
      <c r="J46" s="48"/>
      <c r="K46" s="68" t="s">
        <v>27</v>
      </c>
      <c r="L46" s="77">
        <f>COUNTIF(F$21:F41,"МС")</f>
        <v>0</v>
      </c>
    </row>
    <row r="47" spans="1:12" ht="15" x14ac:dyDescent="0.2">
      <c r="A47" s="41" t="s">
        <v>85</v>
      </c>
      <c r="B47" s="42"/>
      <c r="C47" s="70"/>
      <c r="D47" s="44"/>
      <c r="E47" s="58"/>
      <c r="F47" s="58"/>
      <c r="G47" s="46"/>
      <c r="H47" s="68" t="s">
        <v>38</v>
      </c>
      <c r="I47" s="47">
        <f>COUNT(A10:A106)</f>
        <v>17</v>
      </c>
      <c r="J47" s="48"/>
      <c r="K47" s="68" t="s">
        <v>29</v>
      </c>
      <c r="L47" s="77">
        <f>COUNTIF(F$20:F41,"КМС")</f>
        <v>3</v>
      </c>
    </row>
    <row r="48" spans="1:12" ht="15" x14ac:dyDescent="0.2">
      <c r="A48" s="49"/>
      <c r="B48" s="42"/>
      <c r="C48" s="70"/>
      <c r="D48" s="44"/>
      <c r="E48" s="50"/>
      <c r="F48" s="50"/>
      <c r="G48" s="50"/>
      <c r="H48" s="68" t="s">
        <v>39</v>
      </c>
      <c r="I48" s="47">
        <f>COUNTIF(A10:A105,"НФ")</f>
        <v>0</v>
      </c>
      <c r="J48" s="48"/>
      <c r="K48" s="68" t="s">
        <v>40</v>
      </c>
      <c r="L48" s="77">
        <f>COUNTIF(F$23:F152,"1 СР")</f>
        <v>0</v>
      </c>
    </row>
    <row r="49" spans="1:12" x14ac:dyDescent="0.2">
      <c r="A49" s="51"/>
      <c r="B49" s="17"/>
      <c r="C49" s="17"/>
      <c r="D49" s="44"/>
      <c r="E49" s="50"/>
      <c r="F49" s="50"/>
      <c r="G49" s="50"/>
      <c r="H49" s="68" t="s">
        <v>41</v>
      </c>
      <c r="I49" s="47">
        <f>COUNTIF(A10:A105,"ДСКВ")</f>
        <v>0</v>
      </c>
      <c r="J49" s="48"/>
      <c r="K49" s="68" t="s">
        <v>42</v>
      </c>
      <c r="L49" s="77">
        <f>COUNTIF(F$23:F153,"2 СР")</f>
        <v>1</v>
      </c>
    </row>
    <row r="50" spans="1:12" ht="15" x14ac:dyDescent="0.2">
      <c r="A50" s="52"/>
      <c r="B50" s="42"/>
      <c r="C50" s="22"/>
      <c r="D50" s="44"/>
      <c r="E50" s="58"/>
      <c r="F50" s="58"/>
      <c r="G50" s="46"/>
      <c r="H50" s="68" t="s">
        <v>43</v>
      </c>
      <c r="I50" s="47">
        <f>COUNTIF(A10:A105,"НС")</f>
        <v>3</v>
      </c>
      <c r="J50" s="48"/>
      <c r="K50" s="68" t="s">
        <v>44</v>
      </c>
      <c r="L50" s="77">
        <f>COUNTIF(F$23:F154,"3 СР")</f>
        <v>10</v>
      </c>
    </row>
    <row r="51" spans="1:12" ht="5.25" customHeight="1" x14ac:dyDescent="0.2">
      <c r="A51" s="52"/>
      <c r="B51" s="42"/>
      <c r="C51" s="42"/>
      <c r="D51" s="42"/>
      <c r="E51" s="42"/>
      <c r="F51" s="42"/>
      <c r="G51" s="17"/>
      <c r="H51" s="17"/>
      <c r="I51" s="53"/>
      <c r="J51" s="53"/>
      <c r="K51" s="54"/>
      <c r="L51" s="55"/>
    </row>
    <row r="52" spans="1:12" x14ac:dyDescent="0.2">
      <c r="A52" s="106" t="s">
        <v>45</v>
      </c>
      <c r="B52" s="106"/>
      <c r="C52" s="106"/>
      <c r="D52" s="106"/>
      <c r="E52" s="107" t="s">
        <v>46</v>
      </c>
      <c r="F52" s="107"/>
      <c r="G52" s="107"/>
      <c r="H52" s="107" t="s">
        <v>47</v>
      </c>
      <c r="I52" s="107"/>
      <c r="J52" s="108" t="s">
        <v>48</v>
      </c>
      <c r="K52" s="108"/>
      <c r="L52" s="108"/>
    </row>
    <row r="53" spans="1:12" x14ac:dyDescent="0.2">
      <c r="A53" s="109"/>
      <c r="B53" s="109"/>
      <c r="C53" s="109"/>
      <c r="D53" s="109"/>
      <c r="E53" s="109"/>
      <c r="F53" s="110"/>
      <c r="G53" s="110"/>
      <c r="H53" s="110"/>
      <c r="I53" s="110"/>
      <c r="J53" s="110"/>
      <c r="K53" s="110"/>
      <c r="L53" s="110"/>
    </row>
    <row r="54" spans="1:12" x14ac:dyDescent="0.2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7"/>
    </row>
    <row r="55" spans="1:12" x14ac:dyDescent="0.2">
      <c r="A55" s="56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7"/>
    </row>
    <row r="56" spans="1:12" x14ac:dyDescent="0.2">
      <c r="A56" s="56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7"/>
    </row>
    <row r="57" spans="1:12" x14ac:dyDescent="0.2">
      <c r="A57" s="56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7"/>
    </row>
    <row r="58" spans="1:12" x14ac:dyDescent="0.2">
      <c r="A58" s="111"/>
      <c r="B58" s="111"/>
      <c r="C58" s="111"/>
      <c r="D58" s="111"/>
      <c r="E58" s="112" t="str">
        <f>H17</f>
        <v>БОЯРОВ В.В. (ВК, г. Саранск)</v>
      </c>
      <c r="F58" s="112"/>
      <c r="G58" s="112"/>
      <c r="H58" s="112" t="str">
        <f>H18</f>
        <v>МЯГКОВА Е.А. (IК, г. Саранск)</v>
      </c>
      <c r="I58" s="112"/>
      <c r="J58" s="113" t="str">
        <f>H19</f>
        <v>КОЧЕТКОВ Д.А. (ВК, г. Саранск)</v>
      </c>
      <c r="K58" s="113"/>
      <c r="L58" s="113"/>
    </row>
  </sheetData>
  <mergeCells count="29">
    <mergeCell ref="A53:E53"/>
    <mergeCell ref="F53:L53"/>
    <mergeCell ref="A58:D58"/>
    <mergeCell ref="E58:G58"/>
    <mergeCell ref="H58:I58"/>
    <mergeCell ref="J58:L58"/>
    <mergeCell ref="I16:L16"/>
    <mergeCell ref="A43:D43"/>
    <mergeCell ref="H43:L43"/>
    <mergeCell ref="A52:D52"/>
    <mergeCell ref="E52:G52"/>
    <mergeCell ref="H52:I52"/>
    <mergeCell ref="J52:L52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Раиса Оганесян</cp:lastModifiedBy>
  <cp:revision>1</cp:revision>
  <cp:lastPrinted>2021-12-27T09:18:49Z</cp:lastPrinted>
  <dcterms:created xsi:type="dcterms:W3CDTF">1996-10-08T23:32:33Z</dcterms:created>
  <dcterms:modified xsi:type="dcterms:W3CDTF">2022-03-15T16:02:16Z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