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ер ВМХ и РИТМ\Протоколы ФВСР\Классик\"/>
    </mc:Choice>
  </mc:AlternateContent>
  <xr:revisionPtr revIDLastSave="0" documentId="13_ncr:1_{2D273EAA-4864-4BD0-897B-4EE179D4187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КЛАССИК!$B$21:$I$22</definedName>
    <definedName name="_xlnm.Print_Area" localSheetId="0">КЛАССИК!$A$1:$K$47</definedName>
  </definedNames>
  <calcPr calcId="191029"/>
</workbook>
</file>

<file path=xl/calcChain.xml><?xml version="1.0" encoding="utf-8"?>
<calcChain xmlns="http://schemas.openxmlformats.org/spreadsheetml/2006/main">
  <c r="I44" i="127" l="1"/>
  <c r="E44" i="127"/>
  <c r="A44" i="127"/>
  <c r="K36" i="127"/>
  <c r="H36" i="127"/>
  <c r="K35" i="127"/>
  <c r="H35" i="127"/>
  <c r="K34" i="127"/>
  <c r="H34" i="127"/>
  <c r="K33" i="127"/>
  <c r="H33" i="127"/>
  <c r="K32" i="127"/>
  <c r="K31" i="127"/>
  <c r="K30" i="127"/>
  <c r="H32" i="127" l="1"/>
  <c r="H31" i="127" s="1"/>
</calcChain>
</file>

<file path=xl/sharedStrings.xml><?xml version="1.0" encoding="utf-8"?>
<sst xmlns="http://schemas.openxmlformats.org/spreadsheetml/2006/main" count="90" uniqueCount="80">
  <si>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</si>
  <si>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</si>
  <si>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</si>
  <si>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</si>
  <si>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</si>
  <si>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</si>
  <si>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</si>
  <si>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</si>
  <si>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</si>
  <si>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</si>
  <si>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</si>
  <si>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</si>
  <si>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</si>
  <si>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</si>
  <si>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</si>
  <si>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</si>
  <si>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</si>
  <si>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</si>
  <si>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</si>
  <si>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</si>
  <si>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</si>
  <si>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</si>
  <si>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</si>
  <si>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</si>
  <si>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</si>
  <si>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</si>
  <si>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</si>
  <si>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</si>
  <si>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</si>
  <si>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</si>
  <si>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</si>
  <si>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</si>
  <si>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</si>
  <si>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</si>
  <si>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</si>
  <si>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</si>
  <si>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</si>
  <si>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</si>
  <si>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</si>
  <si>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</si>
  <si>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</si>
  <si>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</si>
  <si>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</si>
  <si>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</si>
  <si>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</si>
  <si>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</si>
  <si>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</si>
  <si>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</si>
  <si>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</si>
  <si>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</si>
  <si>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5 м</t>
  </si>
  <si>
    <t>МЯГКОВА Е.А.(IК, г. Саранск)</t>
  </si>
  <si>
    <t>Девушки 15-16 лет</t>
  </si>
  <si>
    <t>ЧЕРНЫШОВ М.Ю. (г.Пенза)</t>
  </si>
  <si>
    <t>№ ВРВС: 0080011611Я</t>
  </si>
  <si>
    <t>КОЧЕТКОВ Д.А. (ВК, г. Саранск)</t>
  </si>
  <si>
    <t xml:space="preserve">НАЧАЛО ГОНКИ: 11ч 40м </t>
  </si>
  <si>
    <t>ОКОНЧАНИЕ ГОНКИ: 18ч 00м</t>
  </si>
  <si>
    <t>КОМИТЕТ ПО ФИЗИЧЕСКОЙ КУЛЬТУРЕ И СПОРТУ ГОРОДА САНКТ-ПЕТЕРБУРГА</t>
  </si>
  <si>
    <t>РОО"ФЕДЕРАЦИЯ ВЕЛОСИПЕДНОГО СПОРТА САНКТ-ПЕТЕРБУРГА"</t>
  </si>
  <si>
    <t>СПБ ГБПОУ "ОЛИМПИЙСКИЕ НАДЕЖДЫ"</t>
  </si>
  <si>
    <t>МЕСТО ПРОВЕДЕНИЯ: г.Санкт-Петербург</t>
  </si>
  <si>
    <t>ДАТА ПРОВЕДЕНИЯ: 05 июня 2024г.</t>
  </si>
  <si>
    <t>№ ЕКП 2024: 2008780021019376</t>
  </si>
  <si>
    <t>330 м</t>
  </si>
  <si>
    <t>АНДРИЯНОВ А.С. (ВК, г. Москва)</t>
  </si>
  <si>
    <t>Сахатова Алина</t>
  </si>
  <si>
    <t>12.12.2009</t>
  </si>
  <si>
    <t>Санкт-Петербург</t>
  </si>
  <si>
    <t>Любушкина Елизавета</t>
  </si>
  <si>
    <t>18.12.2008</t>
  </si>
  <si>
    <t>НС</t>
  </si>
  <si>
    <t>Фадеева Кристина</t>
  </si>
  <si>
    <t>10.12.2009</t>
  </si>
  <si>
    <t>Московская обл.</t>
  </si>
  <si>
    <t>Павленко Эвелина</t>
  </si>
  <si>
    <t>03.12.2009</t>
  </si>
  <si>
    <t>Трошкина Дарья</t>
  </si>
  <si>
    <t>13.02.2008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</si>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</sst>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vertical="center" wrapText="1"/>
    </xf>
    <xf numFmtId="14" fontId="16" fillId="2" borderId="36" xfId="8" applyNumberFormat="1" applyFont="1" applyFill="1" applyBorder="1" applyAlignment="1">
      <alignment vertical="center" wrapText="1"/>
    </xf>
    <xf numFmtId="0" fontId="16" fillId="2" borderId="38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1" fontId="8" fillId="0" borderId="35" xfId="2" applyNumberFormat="1" applyFont="1" applyBorder="1" applyAlignment="1">
      <alignment horizontal="center" vertical="center"/>
    </xf>
    <xf numFmtId="14" fontId="16" fillId="2" borderId="0" xfId="8" applyNumberFormat="1" applyFont="1" applyFill="1" applyAlignment="1">
      <alignment horizontal="center" vertical="center" wrapText="1"/>
    </xf>
    <xf numFmtId="165" fontId="11" fillId="0" borderId="28" xfId="2" applyNumberFormat="1" applyFont="1" applyBorder="1" applyAlignment="1">
      <alignment vertical="center"/>
    </xf>
    <xf numFmtId="0" fontId="16" fillId="2" borderId="39" xfId="2" applyFont="1" applyFill="1" applyBorder="1" applyAlignment="1">
      <alignment vertical="center"/>
    </xf>
    <xf numFmtId="14" fontId="16" fillId="2" borderId="35" xfId="8" applyNumberFormat="1" applyFon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832486</xdr:colOff>
      <xdr:row>0</xdr:row>
      <xdr:rowOff>160020</xdr:rowOff>
    </xdr:from>
    <xdr:to>
      <xdr:col>10</xdr:col>
      <xdr:colOff>633097</xdr:colOff>
      <xdr:row>4</xdr:row>
      <xdr:rowOff>109499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866" y="160020"/>
          <a:ext cx="1477011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BreakPreview" topLeftCell="A13" zoomScaleNormal="100" zoomScaleSheetLayoutView="100" workbookViewId="0">
      <selection activeCell="H32" sqref="H32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3.66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1.33203125" style="31" customWidth="1"/>
    <col min="9" max="9" width="12.33203125" style="31" customWidth="1"/>
    <col min="10" max="10" width="12.109375" style="2" customWidth="1"/>
    <col min="11" max="11" width="18.6640625" style="2" customWidth="1"/>
  </cols>
  <sheetData>
    <row r="1" spans="1:11" ht="20.399999999999999" customHeight="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x14ac:dyDescent="0.25">
      <c r="A3" s="118" t="s">
        <v>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1" x14ac:dyDescent="0.25">
      <c r="A4" s="118" t="s">
        <v>59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1" x14ac:dyDescent="0.25">
      <c r="A5" s="118" t="s">
        <v>60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28.8" x14ac:dyDescent="0.25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8.60000000000000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x14ac:dyDescent="0.25">
      <c r="A10" s="125" t="s">
        <v>45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8" x14ac:dyDescent="0.25">
      <c r="A11" s="125" t="s">
        <v>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2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15.6" x14ac:dyDescent="0.25">
      <c r="A13" s="91" t="s">
        <v>61</v>
      </c>
      <c r="B13" s="92"/>
      <c r="C13" s="92"/>
      <c r="D13" s="92"/>
      <c r="E13" s="3"/>
      <c r="F13" s="92" t="s">
        <v>56</v>
      </c>
      <c r="G13" s="92"/>
      <c r="H13" s="16"/>
      <c r="I13" s="16"/>
      <c r="J13" s="4"/>
      <c r="K13" s="5" t="s">
        <v>54</v>
      </c>
    </row>
    <row r="14" spans="1:11" ht="15.6" x14ac:dyDescent="0.25">
      <c r="A14" s="93" t="s">
        <v>62</v>
      </c>
      <c r="B14" s="94"/>
      <c r="C14" s="94"/>
      <c r="D14" s="94"/>
      <c r="E14" s="6"/>
      <c r="F14" s="41" t="s">
        <v>57</v>
      </c>
      <c r="G14" s="41"/>
      <c r="H14" s="17"/>
      <c r="I14" s="17"/>
      <c r="J14" s="7"/>
      <c r="K14" s="8" t="s">
        <v>63</v>
      </c>
    </row>
    <row r="15" spans="1:11" ht="14.4" x14ac:dyDescent="0.25">
      <c r="A15" s="95" t="s">
        <v>6</v>
      </c>
      <c r="B15" s="96"/>
      <c r="C15" s="96"/>
      <c r="D15" s="96"/>
      <c r="E15" s="96"/>
      <c r="F15" s="96"/>
      <c r="G15" s="97"/>
      <c r="H15" s="98" t="s">
        <v>0</v>
      </c>
      <c r="I15" s="99"/>
      <c r="J15" s="99"/>
      <c r="K15" s="10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53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65</v>
      </c>
      <c r="H17" s="54" t="s">
        <v>31</v>
      </c>
      <c r="I17" s="55"/>
      <c r="J17" s="55"/>
      <c r="K17" s="75" t="s">
        <v>50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51</v>
      </c>
      <c r="H18" s="54" t="s">
        <v>32</v>
      </c>
      <c r="I18" s="55"/>
      <c r="J18" s="55"/>
      <c r="K18" s="75" t="s">
        <v>64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55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13" t="s">
        <v>38</v>
      </c>
      <c r="I21" s="114"/>
      <c r="J21" s="109" t="s">
        <v>18</v>
      </c>
      <c r="K21" s="111" t="s">
        <v>9</v>
      </c>
    </row>
    <row r="22" spans="1:11" ht="13.95" customHeight="1" x14ac:dyDescent="0.25">
      <c r="A22" s="104"/>
      <c r="B22" s="87"/>
      <c r="C22" s="87"/>
      <c r="D22" s="87"/>
      <c r="E22" s="88"/>
      <c r="F22" s="89"/>
      <c r="G22" s="87"/>
      <c r="H22" s="102"/>
      <c r="I22" s="105"/>
      <c r="J22" s="110"/>
      <c r="K22" s="112"/>
    </row>
    <row r="23" spans="1:11" ht="15.6" x14ac:dyDescent="0.25">
      <c r="A23" s="108">
        <v>1</v>
      </c>
      <c r="B23" s="108">
        <v>829</v>
      </c>
      <c r="C23" s="108">
        <v>10062501023</v>
      </c>
      <c r="D23" s="108" t="s">
        <v>66</v>
      </c>
      <c r="E23" s="108" t="s">
        <v>67</v>
      </c>
      <c r="F23" s="108" t="s">
        <v>46</v>
      </c>
      <c r="G23" s="108" t="s">
        <v>68</v>
      </c>
      <c r="H23" s="103"/>
      <c r="I23" s="101"/>
      <c r="J23" s="106"/>
      <c r="K23" s="107"/>
    </row>
    <row r="24" spans="1:11" ht="15.6" x14ac:dyDescent="0.25">
      <c r="A24" s="108">
        <v>2</v>
      </c>
      <c r="B24" s="108">
        <v>178</v>
      </c>
      <c r="C24" s="108">
        <v>10144262828</v>
      </c>
      <c r="D24" s="108" t="s">
        <v>69</v>
      </c>
      <c r="E24" s="108" t="s">
        <v>70</v>
      </c>
      <c r="F24" s="108" t="s">
        <v>20</v>
      </c>
      <c r="G24" s="108" t="s">
        <v>68</v>
      </c>
      <c r="H24" s="103"/>
      <c r="I24" s="101"/>
      <c r="J24" s="77"/>
      <c r="K24" s="78"/>
    </row>
    <row r="25" spans="1:11" ht="15.6" x14ac:dyDescent="0.25">
      <c r="A25" s="108" t="s">
        <v>71</v>
      </c>
      <c r="B25" s="140">
        <v>916</v>
      </c>
      <c r="C25" s="140">
        <v>10142775088</v>
      </c>
      <c r="D25" s="108" t="s">
        <v>72</v>
      </c>
      <c r="E25" s="108" t="s">
        <v>73</v>
      </c>
      <c r="F25" s="108" t="s">
        <v>46</v>
      </c>
      <c r="G25" s="108" t="s">
        <v>74</v>
      </c>
      <c r="H25" s="103"/>
      <c r="I25" s="101"/>
      <c r="J25" s="77"/>
      <c r="K25" s="78"/>
    </row>
    <row r="26" spans="1:11" ht="15.6" x14ac:dyDescent="0.25">
      <c r="A26" s="108" t="s">
        <v>71</v>
      </c>
      <c r="B26" s="140">
        <v>515</v>
      </c>
      <c r="C26" s="140">
        <v>10096913791</v>
      </c>
      <c r="D26" s="108" t="s">
        <v>75</v>
      </c>
      <c r="E26" s="108" t="s">
        <v>76</v>
      </c>
      <c r="F26" s="108" t="s">
        <v>46</v>
      </c>
      <c r="G26" s="108" t="s">
        <v>68</v>
      </c>
      <c r="H26" s="103"/>
      <c r="I26" s="101"/>
      <c r="J26" s="77"/>
      <c r="K26" s="78"/>
    </row>
    <row r="27" spans="1:11" ht="15.6" x14ac:dyDescent="0.25">
      <c r="A27" s="108" t="s">
        <v>71</v>
      </c>
      <c r="B27" s="140">
        <v>883</v>
      </c>
      <c r="C27" s="140">
        <v>10110290084</v>
      </c>
      <c r="D27" s="108" t="s">
        <v>77</v>
      </c>
      <c r="E27" s="108" t="s">
        <v>78</v>
      </c>
      <c r="F27" s="108" t="s">
        <v>46</v>
      </c>
      <c r="G27" s="108" t="s">
        <v>79</v>
      </c>
      <c r="H27" s="103"/>
      <c r="I27" s="101"/>
      <c r="J27" s="77"/>
      <c r="K27" s="78"/>
    </row>
    <row r="28" spans="1:11" ht="16.2" thickBot="1" x14ac:dyDescent="0.35">
      <c r="A28" s="23"/>
      <c r="B28" s="24"/>
      <c r="C28" s="24"/>
      <c r="D28" s="1"/>
      <c r="E28" s="25"/>
      <c r="F28" s="15"/>
      <c r="G28" s="15"/>
      <c r="H28" s="26"/>
      <c r="I28" s="26"/>
      <c r="J28" s="27"/>
      <c r="K28" s="27"/>
    </row>
    <row r="29" spans="1:11" ht="15" thickTop="1" x14ac:dyDescent="0.25">
      <c r="A29" s="128" t="s">
        <v>3</v>
      </c>
      <c r="B29" s="129"/>
      <c r="C29" s="129"/>
      <c r="D29" s="129"/>
      <c r="E29" s="53"/>
      <c r="F29" s="53"/>
      <c r="G29" s="130" t="s">
        <v>25</v>
      </c>
      <c r="H29" s="130"/>
      <c r="I29" s="129"/>
      <c r="J29" s="130"/>
      <c r="K29" s="131"/>
    </row>
    <row r="30" spans="1:11" x14ac:dyDescent="0.25">
      <c r="A30" s="67" t="s">
        <v>33</v>
      </c>
      <c r="B30" s="21"/>
      <c r="C30" s="21"/>
      <c r="D30" s="68"/>
      <c r="E30" s="29"/>
      <c r="F30" s="65"/>
      <c r="G30" s="28" t="s">
        <v>21</v>
      </c>
      <c r="H30" s="61">
        <v>3</v>
      </c>
      <c r="I30" s="71"/>
      <c r="J30" s="45" t="s">
        <v>19</v>
      </c>
      <c r="K30" s="74">
        <f>COUNTIF(F23:F27,"ЗМС")</f>
        <v>0</v>
      </c>
    </row>
    <row r="31" spans="1:11" x14ac:dyDescent="0.25">
      <c r="A31" s="67" t="s">
        <v>34</v>
      </c>
      <c r="B31" s="21"/>
      <c r="C31" s="21"/>
      <c r="D31" s="68"/>
      <c r="E31" s="2"/>
      <c r="F31" s="66"/>
      <c r="G31" s="30" t="s">
        <v>43</v>
      </c>
      <c r="H31" s="60">
        <f>H32+H35</f>
        <v>5</v>
      </c>
      <c r="I31" s="63"/>
      <c r="J31" s="45" t="s">
        <v>15</v>
      </c>
      <c r="K31" s="74">
        <f>COUNTIF(F23:F27,"МСМК")</f>
        <v>0</v>
      </c>
    </row>
    <row r="32" spans="1:11" x14ac:dyDescent="0.25">
      <c r="A32" s="67" t="s">
        <v>35</v>
      </c>
      <c r="B32" s="21"/>
      <c r="C32" s="21"/>
      <c r="D32" s="68"/>
      <c r="E32" s="2"/>
      <c r="F32" s="66"/>
      <c r="G32" s="30" t="s">
        <v>44</v>
      </c>
      <c r="H32" s="60">
        <f>H33+H34+H36</f>
        <v>2</v>
      </c>
      <c r="I32" s="63"/>
      <c r="J32" s="45" t="s">
        <v>17</v>
      </c>
      <c r="K32" s="74">
        <f>COUNTIF(F23:F27,"МС")</f>
        <v>0</v>
      </c>
    </row>
    <row r="33" spans="1:11" x14ac:dyDescent="0.25">
      <c r="A33" s="67" t="s">
        <v>36</v>
      </c>
      <c r="B33" s="21"/>
      <c r="C33" s="21"/>
      <c r="D33" s="68"/>
      <c r="E33" s="2"/>
      <c r="F33" s="66"/>
      <c r="G33" s="30" t="s">
        <v>39</v>
      </c>
      <c r="H33" s="61">
        <f>COUNT(A23:A27)</f>
        <v>2</v>
      </c>
      <c r="I33" s="62"/>
      <c r="J33" s="45" t="s">
        <v>20</v>
      </c>
      <c r="K33" s="74">
        <f>COUNTIF(F23:F27,"КМС")</f>
        <v>1</v>
      </c>
    </row>
    <row r="34" spans="1:11" x14ac:dyDescent="0.25">
      <c r="A34" s="67"/>
      <c r="B34" s="21"/>
      <c r="C34" s="21"/>
      <c r="D34" s="68"/>
      <c r="E34" s="2"/>
      <c r="F34" s="66"/>
      <c r="G34" s="30" t="s">
        <v>40</v>
      </c>
      <c r="H34" s="61">
        <f>COUNTIF(A23:A27,"НФ")</f>
        <v>0</v>
      </c>
      <c r="I34" s="62"/>
      <c r="J34" s="81" t="s">
        <v>46</v>
      </c>
      <c r="K34" s="74">
        <f>COUNTIF(F23:F27,"1 сп.р.")</f>
        <v>4</v>
      </c>
    </row>
    <row r="35" spans="1:11" x14ac:dyDescent="0.25">
      <c r="A35" s="67"/>
      <c r="B35" s="21"/>
      <c r="C35" s="21"/>
      <c r="D35" s="68"/>
      <c r="E35" s="2"/>
      <c r="F35" s="66"/>
      <c r="G35" s="30" t="s">
        <v>41</v>
      </c>
      <c r="H35" s="46">
        <f>COUNTIF(A23:A27,"НС")</f>
        <v>3</v>
      </c>
      <c r="I35" s="64"/>
      <c r="J35" s="80" t="s">
        <v>48</v>
      </c>
      <c r="K35" s="74">
        <f>COUNTIF(F23:F27,"2 сп.р.")</f>
        <v>0</v>
      </c>
    </row>
    <row r="36" spans="1:11" x14ac:dyDescent="0.25">
      <c r="A36" s="67"/>
      <c r="B36" s="21"/>
      <c r="C36" s="21"/>
      <c r="D36" s="68"/>
      <c r="E36" s="32"/>
      <c r="F36" s="72"/>
      <c r="G36" s="30" t="s">
        <v>42</v>
      </c>
      <c r="H36" s="46">
        <f>COUNTIF(A23:A27,"ДСКВ")</f>
        <v>0</v>
      </c>
      <c r="I36" s="73"/>
      <c r="J36" s="79" t="s">
        <v>47</v>
      </c>
      <c r="K36" s="74">
        <f>COUNTIF(F23:F27,"3 сп.р.")</f>
        <v>0</v>
      </c>
    </row>
    <row r="37" spans="1:11" x14ac:dyDescent="0.25">
      <c r="A37" s="33"/>
      <c r="K37" s="34"/>
    </row>
    <row r="38" spans="1:11" ht="15.6" x14ac:dyDescent="0.25">
      <c r="A38" s="133" t="s">
        <v>2</v>
      </c>
      <c r="B38" s="134"/>
      <c r="C38" s="134"/>
      <c r="D38" s="134"/>
      <c r="E38" s="135" t="s">
        <v>7</v>
      </c>
      <c r="F38" s="135"/>
      <c r="G38" s="135"/>
      <c r="H38" s="135"/>
      <c r="I38" s="135" t="s">
        <v>37</v>
      </c>
      <c r="J38" s="135"/>
      <c r="K38" s="136"/>
    </row>
    <row r="39" spans="1:11" x14ac:dyDescent="0.25">
      <c r="A39" s="33"/>
      <c r="B39" s="2"/>
      <c r="C39" s="2"/>
      <c r="E39" s="2"/>
      <c r="F39" s="29"/>
      <c r="G39" s="29"/>
      <c r="H39" s="29"/>
      <c r="I39" s="29"/>
      <c r="J39" s="29"/>
      <c r="K39" s="38"/>
    </row>
    <row r="40" spans="1:11" x14ac:dyDescent="0.25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5">
      <c r="A41" s="35"/>
      <c r="D41" s="36"/>
      <c r="E41" s="69"/>
      <c r="F41" s="36"/>
      <c r="G41" s="36"/>
      <c r="H41" s="70"/>
      <c r="I41" s="70"/>
      <c r="J41" s="36"/>
      <c r="K41" s="37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x14ac:dyDescent="0.25">
      <c r="A43" s="35"/>
      <c r="D43" s="36"/>
      <c r="E43" s="69"/>
      <c r="F43" s="36"/>
      <c r="G43" s="36"/>
      <c r="H43" s="70"/>
      <c r="I43" s="70"/>
      <c r="J43" s="36"/>
      <c r="K43" s="37"/>
    </row>
    <row r="44" spans="1:11" ht="16.2" thickBot="1" x14ac:dyDescent="0.3">
      <c r="A44" s="137" t="str">
        <f>G18</f>
        <v>МЯГКОВА Е.А.(IК, г. Саранск)</v>
      </c>
      <c r="B44" s="138"/>
      <c r="C44" s="138"/>
      <c r="D44" s="138"/>
      <c r="E44" s="138" t="str">
        <f>G17</f>
        <v>АНДРИЯНОВ А.С. (ВК, г. Москва)</v>
      </c>
      <c r="F44" s="138"/>
      <c r="G44" s="138"/>
      <c r="H44" s="138"/>
      <c r="I44" s="138" t="str">
        <f>G19</f>
        <v>КОЧЕТКОВ Д.А. (ВК, г. Саранск)</v>
      </c>
      <c r="J44" s="138"/>
      <c r="K44" s="139"/>
    </row>
    <row r="45" spans="1:11" ht="14.4" thickTop="1" x14ac:dyDescent="0.25"/>
    <row r="46" spans="1:11" ht="18" x14ac:dyDescent="0.25">
      <c r="A46" s="49"/>
      <c r="B46" s="50"/>
      <c r="C46" s="50"/>
      <c r="D46" s="49"/>
      <c r="E46" s="51"/>
      <c r="F46" s="49"/>
      <c r="G46" s="49"/>
      <c r="H46" s="52"/>
      <c r="I46" s="52"/>
      <c r="J46" s="49"/>
      <c r="K46" s="49"/>
    </row>
    <row r="47" spans="1:11" ht="21" x14ac:dyDescent="0.25">
      <c r="A47" s="47"/>
      <c r="B47" s="47"/>
      <c r="C47" s="48"/>
      <c r="D47" s="132"/>
      <c r="E47" s="132"/>
      <c r="F47" s="132"/>
      <c r="G47" s="132"/>
    </row>
    <row r="48" spans="1:11" ht="18" x14ac:dyDescent="0.25">
      <c r="D48" s="49"/>
    </row>
  </sheetData>
  <autoFilter ref="B21:I22" xr:uid="{00000000-0009-0000-0000-000000000000}">
    <filterColumn colId="6" showButton="0"/>
  </autoFilter>
  <mergeCells count="24">
    <mergeCell ref="A29:D29"/>
    <mergeCell ref="G29:K29"/>
    <mergeCell ref="D47:G47"/>
    <mergeCell ref="A38:D38"/>
    <mergeCell ref="E38:H38"/>
    <mergeCell ref="I38:K38"/>
    <mergeCell ref="A44:D44"/>
    <mergeCell ref="E44:H44"/>
    <mergeCell ref="I44:K44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2024-03-30T14:16:59Z</cp:lastPrinted>
  <dcterms:created xsi:type="dcterms:W3CDTF">1996-10-08T23:32:33Z</dcterms:created>
  <dcterms:modified xsi:type="dcterms:W3CDTF">2024-06-05T14:03:57Z</dcterms:modified>
</cp:coreProperties>
</file>