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Питер ВМХ и РИТМ\Протоколы ФВСР\Классик\"/>
    </mc:Choice>
  </mc:AlternateContent>
  <xr:revisionPtr revIDLastSave="0" documentId="13_ncr:1_{2D273EAA-4864-4BD0-897B-4EE179D4187F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КЛАССИК" sheetId="127" r:id="rId1"/>
  </sheets>
  <definedNames>
    <definedName name="_xlnm._FilterDatabase" localSheetId="0" hidden="1">КЛАССИК!$B$21:$I$22</definedName>
    <definedName name="_xlnm.Print_Area" localSheetId="0">КЛАССИК!$A$1:$K$47</definedName>
  </definedNames>
  <calcPr calcId="191029"/>
</workbook>
</file>

<file path=xl/calcChain.xml><?xml version="1.0" encoding="utf-8"?>
<calcChain xmlns="http://schemas.openxmlformats.org/spreadsheetml/2006/main">
  <c r="I44" i="127" l="1"/>
  <c r="E44" i="127"/>
  <c r="A44" i="127"/>
  <c r="K36" i="127"/>
  <c r="H36" i="127"/>
  <c r="K35" i="127"/>
  <c r="H35" i="127"/>
  <c r="K34" i="127"/>
  <c r="H34" i="127"/>
  <c r="K33" i="127"/>
  <c r="H33" i="127"/>
  <c r="K32" i="127"/>
  <c r="K31" i="127"/>
  <c r="K30" i="127"/>
  <c r="H32" i="127" l="1"/>
  <c r="H31" i="127" s="1"/>
</calcChain>
</file>

<file path=xl/sharedStrings.xml><?xml version="1.0" encoding="utf-8"?>
<sst xmlns="http://schemas.openxmlformats.org/spreadsheetml/2006/main" count="90" uniqueCount="80">
  <si>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</si>
  <si>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</si>
  <si>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</si>
  <si>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</si>
  <si>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</si>
  <si>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</si>
  <si>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</si>
  <si>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</si>
  <si>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</si>
  <si>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</si>
  <si>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</si>
  <si>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</si>
  <si>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</si>
  <si>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</si>
  <si>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</si>
  <si>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</si>
  <si>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</si>
  <si>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</si>
  <si>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</si>
  <si>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</si>
  <si>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</si>
  <si>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</si>
  <si>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</si>
  <si>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</si>
  <si>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</si>
  <si>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</si>
  <si>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</si>
  <si>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</si>
  <si>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</si>
  <si>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</si>
  <si>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</si>
  <si>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</si>
  <si>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</si>
  <si>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</si>
  <si>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</si>
  <si>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</si>
  <si>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</si>
  <si>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</si>
  <si>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</si>
  <si>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</si>
  <si>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</si>
  <si>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</si>
  <si>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</si>
  <si>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</si>
  <si>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</si>
  <si>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</si>
  <si>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</si>
  <si>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</si>
  <si>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</si>
  <si>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</si>
  <si>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t>5 м</t>
  </si>
  <si>
    <t>МЯГКОВА Е.А.(IК, г. Саранск)</t>
  </si>
  <si>
    <t>Девушки 15-16 лет</t>
  </si>
  <si>
    <t>ЧЕРНЫШОВ М.Ю. (г.Пенза)</t>
  </si>
  <si>
    <t>№ ВРВС: 0080011611Я</t>
  </si>
  <si>
    <t>КОЧЕТКОВ Д.А. (ВК, г. Саранск)</t>
  </si>
  <si>
    <t xml:space="preserve">НАЧАЛО ГОНКИ: 11ч 40м </t>
  </si>
  <si>
    <t>ОКОНЧАНИЕ ГОНКИ: 18ч 00м</t>
  </si>
  <si>
    <t>КОМИТЕТ ПО ФИЗИЧЕСКОЙ КУЛЬТУРЕ И СПОРТУ ГОРОДА САНКТ-ПЕТЕРБУРГА</t>
  </si>
  <si>
    <t>РОО"ФЕДЕРАЦИЯ ВЕЛОСИПЕДНОГО СПОРТА САНКТ-ПЕТЕРБУРГА"</t>
  </si>
  <si>
    <t>СПБ ГБПОУ "ОЛИМПИЙСКИЕ НАДЕЖДЫ"</t>
  </si>
  <si>
    <t>МЕСТО ПРОВЕДЕНИЯ: г.Санкт-Петербург</t>
  </si>
  <si>
    <t>ДАТА ПРОВЕДЕНИЯ: 05 июня 2024г.</t>
  </si>
  <si>
    <t>№ ЕКП 2024: 2008780021019376</t>
  </si>
  <si>
    <t>330 м</t>
  </si>
  <si>
    <t>АНДРИЯНОВ А.С. (ВК, г. Москва)</t>
  </si>
  <si>
    <t>Сахатова Алина</t>
  </si>
  <si>
    <t>12.12.2009</t>
  </si>
  <si>
    <t>Санкт-Петербург</t>
  </si>
  <si>
    <t>Любушкина Елизавета</t>
  </si>
  <si>
    <t>18.12.2008</t>
  </si>
  <si>
    <t>НС</t>
  </si>
  <si>
    <t>Фадеева Кристина</t>
  </si>
  <si>
    <t>10.12.2009</t>
  </si>
  <si>
    <t>Московская обл.</t>
  </si>
  <si>
    <t>Павленко Эвелина</t>
  </si>
  <si>
    <t>03.12.2009</t>
  </si>
  <si>
    <t>Трошкина Дарья</t>
  </si>
  <si>
    <t>13.02.2008</t>
  </si>
  <si>
    <t>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</si>
</sst>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2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9">
    <xf numFmtId="0" fontId="0" fillId="0" borderId="0"/>
    <xf numFmtId="0" fontId="6" fillId="0" borderId="0"/>
    <xf numFmtId="0" fontId="2" fillId="0" borderId="0"/>
    <xf numFmtId="0" fontId="1" fillId="0" borderId="0"/>
    <xf numFmtId="0" fontId="1" fillId="0" borderId="0"/>
    <xf numFmtId="0" fontId="5" fillId="0" borderId="0"/>
    <xf numFmtId="0" fontId="4" fillId="0" borderId="0"/>
    <xf numFmtId="0" fontId="1" fillId="0" borderId="0"/>
    <xf numFmtId="0" fontId="1" fillId="0" borderId="0"/>
  </cellStyleXfs>
  <cellXfs count="141">
    <xf numFmtId="0" fontId="0" fillId="0" borderId="0" xfId="0"/>
    <xf numFmtId="0" fontId="7" fillId="0" borderId="0" xfId="7" applyFont="1" applyAlignment="1">
      <alignment vertical="center" wrapText="1"/>
    </xf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8" fillId="0" borderId="6" xfId="2" applyFont="1" applyBorder="1" applyAlignment="1">
      <alignment horizontal="center" vertical="center"/>
    </xf>
    <xf numFmtId="0" fontId="8" fillId="0" borderId="6" xfId="2" applyFont="1" applyBorder="1" applyAlignment="1">
      <alignment vertical="center"/>
    </xf>
    <xf numFmtId="14" fontId="8" fillId="0" borderId="6" xfId="2" applyNumberFormat="1" applyFont="1" applyBorder="1" applyAlignment="1">
      <alignment vertical="center"/>
    </xf>
    <xf numFmtId="14" fontId="8" fillId="0" borderId="0" xfId="2" applyNumberFormat="1" applyFont="1" applyAlignment="1">
      <alignment vertical="center"/>
    </xf>
    <xf numFmtId="164" fontId="13" fillId="0" borderId="0" xfId="2" applyNumberFormat="1" applyFont="1" applyAlignment="1">
      <alignment horizontal="center" vertical="center" wrapText="1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7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165" fontId="16" fillId="0" borderId="6" xfId="2" applyNumberFormat="1" applyFont="1" applyBorder="1" applyAlignment="1">
      <alignment vertical="center"/>
    </xf>
    <xf numFmtId="0" fontId="8" fillId="0" borderId="0" xfId="2" applyFont="1" applyAlignment="1">
      <alignment horizontal="center"/>
    </xf>
    <xf numFmtId="0" fontId="8" fillId="0" borderId="0" xfId="2" applyFont="1" applyAlignment="1">
      <alignment horizontal="justify"/>
    </xf>
    <xf numFmtId="14" fontId="13" fillId="0" borderId="0" xfId="2" applyNumberFormat="1" applyFont="1" applyAlignment="1">
      <alignment horizontal="center" vertical="center" wrapText="1"/>
    </xf>
    <xf numFmtId="165" fontId="11" fillId="0" borderId="0" xfId="2" applyNumberFormat="1" applyFont="1" applyAlignment="1">
      <alignment vertical="center" wrapText="1"/>
    </xf>
    <xf numFmtId="0" fontId="13" fillId="0" borderId="0" xfId="2" applyFont="1" applyAlignment="1">
      <alignment vertical="center" wrapText="1"/>
    </xf>
    <xf numFmtId="0" fontId="8" fillId="0" borderId="8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8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10" xfId="2" applyFont="1" applyBorder="1" applyAlignment="1">
      <alignment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3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8" xfId="2" applyNumberFormat="1" applyFont="1" applyBorder="1" applyAlignment="1">
      <alignment horizontal="left" vertical="center"/>
    </xf>
    <xf numFmtId="0" fontId="8" fillId="0" borderId="13" xfId="2" applyFont="1" applyBorder="1" applyAlignment="1">
      <alignment vertical="center"/>
    </xf>
    <xf numFmtId="49" fontId="8" fillId="0" borderId="8" xfId="0" applyNumberFormat="1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0" fontId="12" fillId="2" borderId="17" xfId="2" applyFont="1" applyFill="1" applyBorder="1" applyAlignment="1">
      <alignment vertical="center"/>
    </xf>
    <xf numFmtId="165" fontId="14" fillId="0" borderId="8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1" xfId="2" applyNumberFormat="1" applyFont="1" applyBorder="1" applyAlignment="1">
      <alignment vertical="center"/>
    </xf>
    <xf numFmtId="0" fontId="10" fillId="0" borderId="28" xfId="2" applyFont="1" applyBorder="1" applyAlignment="1">
      <alignment horizontal="right" vertical="center" wrapText="1"/>
    </xf>
    <xf numFmtId="0" fontId="10" fillId="0" borderId="29" xfId="2" applyFont="1" applyBorder="1" applyAlignment="1">
      <alignment horizontal="right" vertical="center" wrapText="1"/>
    </xf>
    <xf numFmtId="165" fontId="14" fillId="0" borderId="0" xfId="2" applyNumberFormat="1" applyFont="1" applyAlignment="1">
      <alignment horizontal="left" vertical="center"/>
    </xf>
    <xf numFmtId="1" fontId="8" fillId="0" borderId="12" xfId="2" applyNumberFormat="1" applyFont="1" applyBorder="1" applyAlignment="1">
      <alignment horizontal="right" vertical="center"/>
    </xf>
    <xf numFmtId="0" fontId="8" fillId="0" borderId="12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7" xfId="2" applyFont="1" applyBorder="1" applyAlignment="1">
      <alignment vertical="center"/>
    </xf>
    <xf numFmtId="0" fontId="8" fillId="0" borderId="12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165" fontId="14" fillId="0" borderId="31" xfId="2" applyNumberFormat="1" applyFont="1" applyBorder="1" applyAlignment="1">
      <alignment horizontal="right" vertical="center"/>
    </xf>
    <xf numFmtId="0" fontId="14" fillId="0" borderId="30" xfId="2" applyFont="1" applyBorder="1" applyAlignment="1">
      <alignment horizontal="right" vertical="center"/>
    </xf>
    <xf numFmtId="0" fontId="8" fillId="0" borderId="32" xfId="2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 wrapText="1"/>
    </xf>
    <xf numFmtId="164" fontId="20" fillId="0" borderId="28" xfId="2" applyNumberFormat="1" applyFont="1" applyBorder="1" applyAlignment="1">
      <alignment horizontal="left" vertical="center" wrapText="1"/>
    </xf>
    <xf numFmtId="0" fontId="20" fillId="0" borderId="28" xfId="8" applyFont="1" applyBorder="1" applyAlignment="1">
      <alignment horizontal="left" vertical="center" wrapText="1"/>
    </xf>
    <xf numFmtId="164" fontId="20" fillId="0" borderId="32" xfId="2" applyNumberFormat="1" applyFont="1" applyBorder="1" applyAlignment="1">
      <alignment horizontal="left" vertical="center" wrapText="1"/>
    </xf>
    <xf numFmtId="0" fontId="16" fillId="2" borderId="27" xfId="2" applyFont="1" applyFill="1" applyBorder="1" applyAlignment="1">
      <alignment horizontal="center" vertical="center"/>
    </xf>
    <xf numFmtId="0" fontId="16" fillId="2" borderId="15" xfId="8" applyFont="1" applyFill="1" applyBorder="1" applyAlignment="1">
      <alignment horizontal="center" vertical="center" wrapText="1"/>
    </xf>
    <xf numFmtId="14" fontId="16" fillId="2" borderId="15" xfId="8" applyNumberFormat="1" applyFont="1" applyFill="1" applyBorder="1" applyAlignment="1">
      <alignment horizontal="center" vertical="center" wrapText="1"/>
    </xf>
    <xf numFmtId="0" fontId="16" fillId="2" borderId="24" xfId="8" applyFont="1" applyFill="1" applyBorder="1" applyAlignment="1">
      <alignment horizontal="center" vertical="center" wrapText="1"/>
    </xf>
    <xf numFmtId="0" fontId="16" fillId="2" borderId="37" xfId="8" applyFont="1" applyFill="1" applyBorder="1" applyAlignment="1">
      <alignment horizontal="center" vertical="center" wrapText="1"/>
    </xf>
    <xf numFmtId="0" fontId="16" fillId="2" borderId="36" xfId="8" applyFont="1" applyFill="1" applyBorder="1" applyAlignment="1">
      <alignment vertical="center" wrapText="1"/>
    </xf>
    <xf numFmtId="14" fontId="16" fillId="2" borderId="36" xfId="8" applyNumberFormat="1" applyFont="1" applyFill="1" applyBorder="1" applyAlignment="1">
      <alignment vertical="center" wrapText="1"/>
    </xf>
    <xf numFmtId="0" fontId="16" fillId="2" borderId="38" xfId="8" applyFont="1" applyFill="1" applyBorder="1" applyAlignment="1">
      <alignment vertical="center" wrapText="1"/>
    </xf>
    <xf numFmtId="0" fontId="8" fillId="0" borderId="22" xfId="2" applyFont="1" applyBorder="1" applyAlignment="1">
      <alignment vertical="center"/>
    </xf>
    <xf numFmtId="0" fontId="12" fillId="0" borderId="26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12" xfId="2" applyFont="1" applyFill="1" applyBorder="1" applyAlignment="1">
      <alignment horizontal="center" vertical="center"/>
    </xf>
    <xf numFmtId="165" fontId="12" fillId="2" borderId="8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1" fontId="8" fillId="0" borderId="35" xfId="2" applyNumberFormat="1" applyFont="1" applyBorder="1" applyAlignment="1">
      <alignment horizontal="center" vertical="center"/>
    </xf>
    <xf numFmtId="14" fontId="16" fillId="2" borderId="0" xfId="8" applyNumberFormat="1" applyFont="1" applyFill="1" applyAlignment="1">
      <alignment horizontal="center" vertical="center" wrapText="1"/>
    </xf>
    <xf numFmtId="165" fontId="11" fillId="0" borderId="28" xfId="2" applyNumberFormat="1" applyFont="1" applyBorder="1" applyAlignment="1">
      <alignment vertical="center"/>
    </xf>
    <xf numFmtId="0" fontId="16" fillId="2" borderId="39" xfId="2" applyFont="1" applyFill="1" applyBorder="1" applyAlignment="1">
      <alignment vertical="center"/>
    </xf>
    <xf numFmtId="14" fontId="16" fillId="2" borderId="35" xfId="8" applyNumberFormat="1" applyFont="1" applyFill="1" applyBorder="1" applyAlignment="1">
      <alignment horizontal="center" vertical="center" wrapText="1"/>
    </xf>
    <xf numFmtId="0" fontId="8" fillId="0" borderId="28" xfId="2" applyFont="1" applyBorder="1" applyAlignment="1">
      <alignment horizontal="center" vertical="center"/>
    </xf>
    <xf numFmtId="0" fontId="8" fillId="0" borderId="31" xfId="2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/>
    </xf>
    <xf numFmtId="0" fontId="16" fillId="2" borderId="15" xfId="2" applyFont="1" applyFill="1" applyBorder="1" applyAlignment="1">
      <alignment horizontal="center" vertical="center" wrapText="1"/>
    </xf>
    <xf numFmtId="0" fontId="16" fillId="2" borderId="36" xfId="2" applyFont="1" applyFill="1" applyBorder="1" applyAlignment="1">
      <alignment horizontal="center" vertical="center" wrapText="1"/>
    </xf>
    <xf numFmtId="0" fontId="16" fillId="2" borderId="25" xfId="2" applyFont="1" applyFill="1" applyBorder="1" applyAlignment="1">
      <alignment horizontal="center" vertical="center" wrapText="1"/>
    </xf>
    <xf numFmtId="0" fontId="16" fillId="2" borderId="40" xfId="2" applyFont="1" applyFill="1" applyBorder="1" applyAlignment="1">
      <alignment horizontal="center" vertical="center" wrapText="1"/>
    </xf>
    <xf numFmtId="0" fontId="16" fillId="2" borderId="22" xfId="8" applyFont="1" applyFill="1" applyBorder="1" applyAlignment="1">
      <alignment horizontal="center" vertical="center" wrapText="1"/>
    </xf>
    <xf numFmtId="0" fontId="16" fillId="2" borderId="34" xfId="8" applyFont="1" applyFill="1" applyBorder="1" applyAlignment="1">
      <alignment horizontal="center" vertical="center" wrapText="1"/>
    </xf>
    <xf numFmtId="0" fontId="19" fillId="0" borderId="14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0" fontId="12" fillId="2" borderId="16" xfId="2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0" fontId="12" fillId="2" borderId="22" xfId="2" applyFont="1" applyFill="1" applyBorder="1" applyAlignment="1">
      <alignment horizontal="center" vertical="center"/>
    </xf>
    <xf numFmtId="0" fontId="12" fillId="2" borderId="23" xfId="2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1" xfId="2" applyNumberFormat="1" applyFont="1" applyFill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21" fillId="0" borderId="28" xfId="0" applyNumberFormat="1" applyFont="1" applyBorder="1" applyAlignment="1">
      <alignment horizont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ID4938_RS_1" xfId="7" xr:uid="{00000000-0005-0000-0000-000007000000}"/>
    <cellStyle name="Обычный_Стартовый протокол Смирнов_20101106_Results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832486</xdr:colOff>
      <xdr:row>0</xdr:row>
      <xdr:rowOff>160020</xdr:rowOff>
    </xdr:from>
    <xdr:to>
      <xdr:col>10</xdr:col>
      <xdr:colOff>633097</xdr:colOff>
      <xdr:row>4</xdr:row>
      <xdr:rowOff>109499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7866" y="160020"/>
          <a:ext cx="1477011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0</xdr:row>
      <xdr:rowOff>45720</xdr:rowOff>
    </xdr:from>
    <xdr:to>
      <xdr:col>2</xdr:col>
      <xdr:colOff>60537</xdr:colOff>
      <xdr:row>3</xdr:row>
      <xdr:rowOff>233257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8858263-A570-4407-8340-58C72B55F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4572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"/>
  <sheetViews>
    <sheetView tabSelected="1" view="pageBreakPreview" topLeftCell="A13" zoomScaleNormal="100" zoomScaleSheetLayoutView="100" workbookViewId="0">
      <selection activeCell="H32" sqref="H32"/>
    </sheetView>
  </sheetViews>
  <sheetFormatPr defaultRowHeight="13.8" x14ac:dyDescent="0.25"/>
  <cols>
    <col min="1" max="1" width="7" style="2" customWidth="1"/>
    <col min="2" max="2" width="7.88671875" style="36" customWidth="1"/>
    <col min="3" max="3" width="14.6640625" style="36" customWidth="1"/>
    <col min="4" max="4" width="33.6640625" style="2" customWidth="1"/>
    <col min="5" max="5" width="11.6640625" style="14" customWidth="1"/>
    <col min="6" max="6" width="10.33203125" style="2" customWidth="1"/>
    <col min="7" max="7" width="31.109375" style="2" customWidth="1"/>
    <col min="8" max="8" width="11.33203125" style="31" customWidth="1"/>
    <col min="9" max="9" width="12.33203125" style="31" customWidth="1"/>
    <col min="10" max="10" width="12.109375" style="2" customWidth="1"/>
    <col min="11" max="11" width="18.6640625" style="2" customWidth="1"/>
  </cols>
  <sheetData>
    <row r="1" spans="1:11" ht="20.399999999999999" customHeight="1" x14ac:dyDescent="0.25">
      <c r="A1" s="118" t="s">
        <v>28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1" ht="21" x14ac:dyDescent="0.25">
      <c r="A2" s="118" t="s">
        <v>27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1" ht="21" x14ac:dyDescent="0.25">
      <c r="A3" s="118" t="s">
        <v>58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</row>
    <row r="4" spans="1:11" ht="21" x14ac:dyDescent="0.25">
      <c r="A4" s="118" t="s">
        <v>59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</row>
    <row r="5" spans="1:11" ht="21" x14ac:dyDescent="0.25">
      <c r="A5" s="118" t="s">
        <v>60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</row>
    <row r="6" spans="1:11" ht="28.8" x14ac:dyDescent="0.25">
      <c r="A6" s="119" t="s">
        <v>49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</row>
    <row r="7" spans="1:11" ht="21" x14ac:dyDescent="0.25">
      <c r="A7" s="120" t="s">
        <v>11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</row>
    <row r="8" spans="1:11" ht="21.6" thickBot="1" x14ac:dyDescent="0.3">
      <c r="A8" s="121" t="s">
        <v>24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</row>
    <row r="9" spans="1:11" ht="18.600000000000001" thickTop="1" x14ac:dyDescent="0.25">
      <c r="A9" s="122" t="s">
        <v>16</v>
      </c>
      <c r="B9" s="123"/>
      <c r="C9" s="123"/>
      <c r="D9" s="123"/>
      <c r="E9" s="123"/>
      <c r="F9" s="123"/>
      <c r="G9" s="123"/>
      <c r="H9" s="123"/>
      <c r="I9" s="123"/>
      <c r="J9" s="123"/>
      <c r="K9" s="124"/>
    </row>
    <row r="10" spans="1:11" ht="18" x14ac:dyDescent="0.25">
      <c r="A10" s="125" t="s">
        <v>45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7"/>
    </row>
    <row r="11" spans="1:11" ht="18" x14ac:dyDescent="0.25">
      <c r="A11" s="125" t="s">
        <v>52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27"/>
    </row>
    <row r="12" spans="1:11" ht="21" x14ac:dyDescent="0.25">
      <c r="A12" s="115" t="s">
        <v>24</v>
      </c>
      <c r="B12" s="116"/>
      <c r="C12" s="116"/>
      <c r="D12" s="116"/>
      <c r="E12" s="116"/>
      <c r="F12" s="116"/>
      <c r="G12" s="116"/>
      <c r="H12" s="116"/>
      <c r="I12" s="116"/>
      <c r="J12" s="116"/>
      <c r="K12" s="117"/>
    </row>
    <row r="13" spans="1:11" ht="15.6" x14ac:dyDescent="0.25">
      <c r="A13" s="91" t="s">
        <v>61</v>
      </c>
      <c r="B13" s="92"/>
      <c r="C13" s="92"/>
      <c r="D13" s="92"/>
      <c r="E13" s="3"/>
      <c r="F13" s="92" t="s">
        <v>56</v>
      </c>
      <c r="G13" s="92"/>
      <c r="H13" s="16"/>
      <c r="I13" s="16"/>
      <c r="J13" s="4"/>
      <c r="K13" s="5" t="s">
        <v>54</v>
      </c>
    </row>
    <row r="14" spans="1:11" ht="15.6" x14ac:dyDescent="0.25">
      <c r="A14" s="93" t="s">
        <v>62</v>
      </c>
      <c r="B14" s="94"/>
      <c r="C14" s="94"/>
      <c r="D14" s="94"/>
      <c r="E14" s="6"/>
      <c r="F14" s="41" t="s">
        <v>57</v>
      </c>
      <c r="G14" s="41"/>
      <c r="H14" s="17"/>
      <c r="I14" s="17"/>
      <c r="J14" s="7"/>
      <c r="K14" s="8" t="s">
        <v>63</v>
      </c>
    </row>
    <row r="15" spans="1:11" ht="14.4" x14ac:dyDescent="0.25">
      <c r="A15" s="95" t="s">
        <v>6</v>
      </c>
      <c r="B15" s="96"/>
      <c r="C15" s="96"/>
      <c r="D15" s="96"/>
      <c r="E15" s="96"/>
      <c r="F15" s="96"/>
      <c r="G15" s="97"/>
      <c r="H15" s="98" t="s">
        <v>0</v>
      </c>
      <c r="I15" s="99"/>
      <c r="J15" s="99"/>
      <c r="K15" s="100"/>
    </row>
    <row r="16" spans="1:11" ht="14.4" x14ac:dyDescent="0.25">
      <c r="A16" s="18" t="s">
        <v>12</v>
      </c>
      <c r="B16" s="9"/>
      <c r="C16" s="9"/>
      <c r="D16" s="19"/>
      <c r="E16" s="20"/>
      <c r="F16" s="19"/>
      <c r="G16" s="10" t="s">
        <v>53</v>
      </c>
      <c r="H16" s="54" t="s">
        <v>29</v>
      </c>
      <c r="I16" s="55"/>
      <c r="J16" s="55"/>
      <c r="K16" s="56"/>
    </row>
    <row r="17" spans="1:11" ht="14.4" x14ac:dyDescent="0.25">
      <c r="A17" s="18" t="s">
        <v>13</v>
      </c>
      <c r="B17" s="9"/>
      <c r="C17" s="9"/>
      <c r="D17" s="10"/>
      <c r="E17" s="40"/>
      <c r="F17" s="21"/>
      <c r="G17" s="57" t="s">
        <v>65</v>
      </c>
      <c r="H17" s="54" t="s">
        <v>31</v>
      </c>
      <c r="I17" s="55"/>
      <c r="J17" s="55"/>
      <c r="K17" s="75" t="s">
        <v>50</v>
      </c>
    </row>
    <row r="18" spans="1:11" ht="14.4" x14ac:dyDescent="0.25">
      <c r="A18" s="18" t="s">
        <v>14</v>
      </c>
      <c r="B18" s="9"/>
      <c r="C18" s="9"/>
      <c r="D18" s="10"/>
      <c r="E18" s="40"/>
      <c r="F18" s="21"/>
      <c r="G18" s="57" t="s">
        <v>51</v>
      </c>
      <c r="H18" s="54" t="s">
        <v>32</v>
      </c>
      <c r="I18" s="55"/>
      <c r="J18" s="55"/>
      <c r="K18" s="75" t="s">
        <v>64</v>
      </c>
    </row>
    <row r="19" spans="1:11" ht="15" thickBot="1" x14ac:dyDescent="0.3">
      <c r="A19" s="18" t="s">
        <v>10</v>
      </c>
      <c r="B19" s="42"/>
      <c r="C19" s="42"/>
      <c r="D19" s="21"/>
      <c r="F19" s="44"/>
      <c r="G19" s="58" t="s">
        <v>55</v>
      </c>
      <c r="H19" s="43" t="s">
        <v>30</v>
      </c>
      <c r="I19" s="59"/>
      <c r="J19" s="39"/>
      <c r="K19" s="76">
        <v>1</v>
      </c>
    </row>
    <row r="20" spans="1:11" ht="15" thickTop="1" thickBot="1" x14ac:dyDescent="0.3">
      <c r="A20" s="12"/>
      <c r="B20" s="11"/>
      <c r="C20" s="11"/>
      <c r="D20" s="12"/>
      <c r="E20" s="13"/>
      <c r="F20" s="12"/>
      <c r="G20" s="90"/>
      <c r="H20" s="22"/>
      <c r="I20" s="22"/>
      <c r="J20" s="12"/>
      <c r="K20" s="12"/>
    </row>
    <row r="21" spans="1:11" ht="28.2" customHeight="1" thickTop="1" x14ac:dyDescent="0.25">
      <c r="A21" s="82" t="s">
        <v>4</v>
      </c>
      <c r="B21" s="83" t="s">
        <v>8</v>
      </c>
      <c r="C21" s="83" t="s">
        <v>23</v>
      </c>
      <c r="D21" s="83" t="s">
        <v>1</v>
      </c>
      <c r="E21" s="84" t="s">
        <v>22</v>
      </c>
      <c r="F21" s="85" t="s">
        <v>5</v>
      </c>
      <c r="G21" s="86" t="s">
        <v>26</v>
      </c>
      <c r="H21" s="113" t="s">
        <v>38</v>
      </c>
      <c r="I21" s="114"/>
      <c r="J21" s="109" t="s">
        <v>18</v>
      </c>
      <c r="K21" s="111" t="s">
        <v>9</v>
      </c>
    </row>
    <row r="22" spans="1:11" ht="13.95" customHeight="1" x14ac:dyDescent="0.25">
      <c r="A22" s="104"/>
      <c r="B22" s="87"/>
      <c r="C22" s="87"/>
      <c r="D22" s="87"/>
      <c r="E22" s="88"/>
      <c r="F22" s="89"/>
      <c r="G22" s="87"/>
      <c r="H22" s="102"/>
      <c r="I22" s="105"/>
      <c r="J22" s="110"/>
      <c r="K22" s="112"/>
    </row>
    <row r="23" spans="1:11" ht="15.6" x14ac:dyDescent="0.25">
      <c r="A23" s="108">
        <v>1</v>
      </c>
      <c r="B23" s="108">
        <v>829</v>
      </c>
      <c r="C23" s="108">
        <v>10062501023</v>
      </c>
      <c r="D23" s="108" t="s">
        <v>66</v>
      </c>
      <c r="E23" s="108" t="s">
        <v>67</v>
      </c>
      <c r="F23" s="108" t="s">
        <v>46</v>
      </c>
      <c r="G23" s="108" t="s">
        <v>68</v>
      </c>
      <c r="H23" s="103"/>
      <c r="I23" s="101"/>
      <c r="J23" s="106"/>
      <c r="K23" s="107"/>
    </row>
    <row r="24" spans="1:11" ht="15.6" x14ac:dyDescent="0.25">
      <c r="A24" s="108">
        <v>2</v>
      </c>
      <c r="B24" s="108">
        <v>178</v>
      </c>
      <c r="C24" s="108">
        <v>10144262828</v>
      </c>
      <c r="D24" s="108" t="s">
        <v>69</v>
      </c>
      <c r="E24" s="108" t="s">
        <v>70</v>
      </c>
      <c r="F24" s="108" t="s">
        <v>20</v>
      </c>
      <c r="G24" s="108" t="s">
        <v>68</v>
      </c>
      <c r="H24" s="103"/>
      <c r="I24" s="101"/>
      <c r="J24" s="77"/>
      <c r="K24" s="78"/>
    </row>
    <row r="25" spans="1:11" ht="15.6" x14ac:dyDescent="0.25">
      <c r="A25" s="108" t="s">
        <v>71</v>
      </c>
      <c r="B25" s="140">
        <v>916</v>
      </c>
      <c r="C25" s="140">
        <v>10142775088</v>
      </c>
      <c r="D25" s="108" t="s">
        <v>72</v>
      </c>
      <c r="E25" s="108" t="s">
        <v>73</v>
      </c>
      <c r="F25" s="108" t="s">
        <v>46</v>
      </c>
      <c r="G25" s="108" t="s">
        <v>74</v>
      </c>
      <c r="H25" s="103"/>
      <c r="I25" s="101"/>
      <c r="J25" s="77"/>
      <c r="K25" s="78"/>
    </row>
    <row r="26" spans="1:11" ht="15.6" x14ac:dyDescent="0.25">
      <c r="A26" s="108" t="s">
        <v>71</v>
      </c>
      <c r="B26" s="140">
        <v>515</v>
      </c>
      <c r="C26" s="140">
        <v>10096913791</v>
      </c>
      <c r="D26" s="108" t="s">
        <v>75</v>
      </c>
      <c r="E26" s="108" t="s">
        <v>76</v>
      </c>
      <c r="F26" s="108" t="s">
        <v>46</v>
      </c>
      <c r="G26" s="108" t="s">
        <v>68</v>
      </c>
      <c r="H26" s="103"/>
      <c r="I26" s="101"/>
      <c r="J26" s="77"/>
      <c r="K26" s="78"/>
    </row>
    <row r="27" spans="1:11" ht="15.6" x14ac:dyDescent="0.25">
      <c r="A27" s="108" t="s">
        <v>71</v>
      </c>
      <c r="B27" s="140">
        <v>883</v>
      </c>
      <c r="C27" s="140">
        <v>10110290084</v>
      </c>
      <c r="D27" s="108" t="s">
        <v>77</v>
      </c>
      <c r="E27" s="108" t="s">
        <v>78</v>
      </c>
      <c r="F27" s="108" t="s">
        <v>46</v>
      </c>
      <c r="G27" s="108" t="s">
        <v>79</v>
      </c>
      <c r="H27" s="103"/>
      <c r="I27" s="101"/>
      <c r="J27" s="77"/>
      <c r="K27" s="78"/>
    </row>
    <row r="28" spans="1:11" ht="16.2" thickBot="1" x14ac:dyDescent="0.35">
      <c r="A28" s="23"/>
      <c r="B28" s="24"/>
      <c r="C28" s="24"/>
      <c r="D28" s="1"/>
      <c r="E28" s="25"/>
      <c r="F28" s="15"/>
      <c r="G28" s="15"/>
      <c r="H28" s="26"/>
      <c r="I28" s="26"/>
      <c r="J28" s="27"/>
      <c r="K28" s="27"/>
    </row>
    <row r="29" spans="1:11" ht="15" thickTop="1" x14ac:dyDescent="0.25">
      <c r="A29" s="128" t="s">
        <v>3</v>
      </c>
      <c r="B29" s="129"/>
      <c r="C29" s="129"/>
      <c r="D29" s="129"/>
      <c r="E29" s="53"/>
      <c r="F29" s="53"/>
      <c r="G29" s="130" t="s">
        <v>25</v>
      </c>
      <c r="H29" s="130"/>
      <c r="I29" s="129"/>
      <c r="J29" s="130"/>
      <c r="K29" s="131"/>
    </row>
    <row r="30" spans="1:11" x14ac:dyDescent="0.25">
      <c r="A30" s="67" t="s">
        <v>33</v>
      </c>
      <c r="B30" s="21"/>
      <c r="C30" s="21"/>
      <c r="D30" s="68"/>
      <c r="E30" s="29"/>
      <c r="F30" s="65"/>
      <c r="G30" s="28" t="s">
        <v>21</v>
      </c>
      <c r="H30" s="61">
        <v>3</v>
      </c>
      <c r="I30" s="71"/>
      <c r="J30" s="45" t="s">
        <v>19</v>
      </c>
      <c r="K30" s="74">
        <f>COUNTIF(F23:F27,"ЗМС")</f>
        <v>0</v>
      </c>
    </row>
    <row r="31" spans="1:11" x14ac:dyDescent="0.25">
      <c r="A31" s="67" t="s">
        <v>34</v>
      </c>
      <c r="B31" s="21"/>
      <c r="C31" s="21"/>
      <c r="D31" s="68"/>
      <c r="E31" s="2"/>
      <c r="F31" s="66"/>
      <c r="G31" s="30" t="s">
        <v>43</v>
      </c>
      <c r="H31" s="60">
        <f>H32+H35</f>
        <v>5</v>
      </c>
      <c r="I31" s="63"/>
      <c r="J31" s="45" t="s">
        <v>15</v>
      </c>
      <c r="K31" s="74">
        <f>COUNTIF(F23:F27,"МСМК")</f>
        <v>0</v>
      </c>
    </row>
    <row r="32" spans="1:11" x14ac:dyDescent="0.25">
      <c r="A32" s="67" t="s">
        <v>35</v>
      </c>
      <c r="B32" s="21"/>
      <c r="C32" s="21"/>
      <c r="D32" s="68"/>
      <c r="E32" s="2"/>
      <c r="F32" s="66"/>
      <c r="G32" s="30" t="s">
        <v>44</v>
      </c>
      <c r="H32" s="60">
        <f>H33+H34+H36</f>
        <v>2</v>
      </c>
      <c r="I32" s="63"/>
      <c r="J32" s="45" t="s">
        <v>17</v>
      </c>
      <c r="K32" s="74">
        <f>COUNTIF(F23:F27,"МС")</f>
        <v>0</v>
      </c>
    </row>
    <row r="33" spans="1:11" x14ac:dyDescent="0.25">
      <c r="A33" s="67" t="s">
        <v>36</v>
      </c>
      <c r="B33" s="21"/>
      <c r="C33" s="21"/>
      <c r="D33" s="68"/>
      <c r="E33" s="2"/>
      <c r="F33" s="66"/>
      <c r="G33" s="30" t="s">
        <v>39</v>
      </c>
      <c r="H33" s="61">
        <f>COUNT(A23:A27)</f>
        <v>2</v>
      </c>
      <c r="I33" s="62"/>
      <c r="J33" s="45" t="s">
        <v>20</v>
      </c>
      <c r="K33" s="74">
        <f>COUNTIF(F23:F27,"КМС")</f>
        <v>1</v>
      </c>
    </row>
    <row r="34" spans="1:11" x14ac:dyDescent="0.25">
      <c r="A34" s="67"/>
      <c r="B34" s="21"/>
      <c r="C34" s="21"/>
      <c r="D34" s="68"/>
      <c r="E34" s="2"/>
      <c r="F34" s="66"/>
      <c r="G34" s="30" t="s">
        <v>40</v>
      </c>
      <c r="H34" s="61">
        <f>COUNTIF(A23:A27,"НФ")</f>
        <v>0</v>
      </c>
      <c r="I34" s="62"/>
      <c r="J34" s="81" t="s">
        <v>46</v>
      </c>
      <c r="K34" s="74">
        <f>COUNTIF(F23:F27,"1 сп.р.")</f>
        <v>4</v>
      </c>
    </row>
    <row r="35" spans="1:11" x14ac:dyDescent="0.25">
      <c r="A35" s="67"/>
      <c r="B35" s="21"/>
      <c r="C35" s="21"/>
      <c r="D35" s="68"/>
      <c r="E35" s="2"/>
      <c r="F35" s="66"/>
      <c r="G35" s="30" t="s">
        <v>41</v>
      </c>
      <c r="H35" s="46">
        <f>COUNTIF(A23:A27,"НС")</f>
        <v>3</v>
      </c>
      <c r="I35" s="64"/>
      <c r="J35" s="80" t="s">
        <v>48</v>
      </c>
      <c r="K35" s="74">
        <f>COUNTIF(F23:F27,"2 сп.р.")</f>
        <v>0</v>
      </c>
    </row>
    <row r="36" spans="1:11" x14ac:dyDescent="0.25">
      <c r="A36" s="67"/>
      <c r="B36" s="21"/>
      <c r="C36" s="21"/>
      <c r="D36" s="68"/>
      <c r="E36" s="32"/>
      <c r="F36" s="72"/>
      <c r="G36" s="30" t="s">
        <v>42</v>
      </c>
      <c r="H36" s="46">
        <f>COUNTIF(A23:A27,"ДСКВ")</f>
        <v>0</v>
      </c>
      <c r="I36" s="73"/>
      <c r="J36" s="79" t="s">
        <v>47</v>
      </c>
      <c r="K36" s="74">
        <f>COUNTIF(F23:F27,"3 сп.р.")</f>
        <v>0</v>
      </c>
    </row>
    <row r="37" spans="1:11" x14ac:dyDescent="0.25">
      <c r="A37" s="33"/>
      <c r="K37" s="34"/>
    </row>
    <row r="38" spans="1:11" ht="15.6" x14ac:dyDescent="0.25">
      <c r="A38" s="133" t="s">
        <v>2</v>
      </c>
      <c r="B38" s="134"/>
      <c r="C38" s="134"/>
      <c r="D38" s="134"/>
      <c r="E38" s="135" t="s">
        <v>7</v>
      </c>
      <c r="F38" s="135"/>
      <c r="G38" s="135"/>
      <c r="H38" s="135"/>
      <c r="I38" s="135" t="s">
        <v>37</v>
      </c>
      <c r="J38" s="135"/>
      <c r="K38" s="136"/>
    </row>
    <row r="39" spans="1:11" x14ac:dyDescent="0.25">
      <c r="A39" s="33"/>
      <c r="B39" s="2"/>
      <c r="C39" s="2"/>
      <c r="E39" s="2"/>
      <c r="F39" s="29"/>
      <c r="G39" s="29"/>
      <c r="H39" s="29"/>
      <c r="I39" s="29"/>
      <c r="J39" s="29"/>
      <c r="K39" s="38"/>
    </row>
    <row r="40" spans="1:11" x14ac:dyDescent="0.25">
      <c r="A40" s="35"/>
      <c r="D40" s="36"/>
      <c r="E40" s="69"/>
      <c r="F40" s="36"/>
      <c r="G40" s="36"/>
      <c r="H40" s="70"/>
      <c r="I40" s="70"/>
      <c r="J40" s="36"/>
      <c r="K40" s="37"/>
    </row>
    <row r="41" spans="1:11" x14ac:dyDescent="0.25">
      <c r="A41" s="35"/>
      <c r="D41" s="36"/>
      <c r="E41" s="69"/>
      <c r="F41" s="36"/>
      <c r="G41" s="36"/>
      <c r="H41" s="70"/>
      <c r="I41" s="70"/>
      <c r="J41" s="36"/>
      <c r="K41" s="37"/>
    </row>
    <row r="42" spans="1:11" x14ac:dyDescent="0.25">
      <c r="A42" s="35"/>
      <c r="D42" s="36"/>
      <c r="E42" s="69"/>
      <c r="F42" s="36"/>
      <c r="G42" s="36"/>
      <c r="H42" s="70"/>
      <c r="I42" s="70"/>
      <c r="J42" s="36"/>
      <c r="K42" s="37"/>
    </row>
    <row r="43" spans="1:11" x14ac:dyDescent="0.25">
      <c r="A43" s="35"/>
      <c r="D43" s="36"/>
      <c r="E43" s="69"/>
      <c r="F43" s="36"/>
      <c r="G43" s="36"/>
      <c r="H43" s="70"/>
      <c r="I43" s="70"/>
      <c r="J43" s="36"/>
      <c r="K43" s="37"/>
    </row>
    <row r="44" spans="1:11" ht="16.2" thickBot="1" x14ac:dyDescent="0.3">
      <c r="A44" s="137" t="str">
        <f>G18</f>
        <v>МЯГКОВА Е.А.(IК, г. Саранск)</v>
      </c>
      <c r="B44" s="138"/>
      <c r="C44" s="138"/>
      <c r="D44" s="138"/>
      <c r="E44" s="138" t="str">
        <f>G17</f>
        <v>АНДРИЯНОВ А.С. (ВК, г. Москва)</v>
      </c>
      <c r="F44" s="138"/>
      <c r="G44" s="138"/>
      <c r="H44" s="138"/>
      <c r="I44" s="138" t="str">
        <f>G19</f>
        <v>КОЧЕТКОВ Д.А. (ВК, г. Саранск)</v>
      </c>
      <c r="J44" s="138"/>
      <c r="K44" s="139"/>
    </row>
    <row r="45" spans="1:11" ht="14.4" thickTop="1" x14ac:dyDescent="0.25"/>
    <row r="46" spans="1:11" ht="18" x14ac:dyDescent="0.25">
      <c r="A46" s="49"/>
      <c r="B46" s="50"/>
      <c r="C46" s="50"/>
      <c r="D46" s="49"/>
      <c r="E46" s="51"/>
      <c r="F46" s="49"/>
      <c r="G46" s="49"/>
      <c r="H46" s="52"/>
      <c r="I46" s="52"/>
      <c r="J46" s="49"/>
      <c r="K46" s="49"/>
    </row>
    <row r="47" spans="1:11" ht="21" x14ac:dyDescent="0.25">
      <c r="A47" s="47"/>
      <c r="B47" s="47"/>
      <c r="C47" s="48"/>
      <c r="D47" s="132"/>
      <c r="E47" s="132"/>
      <c r="F47" s="132"/>
      <c r="G47" s="132"/>
    </row>
    <row r="48" spans="1:11" ht="18" x14ac:dyDescent="0.25">
      <c r="D48" s="49"/>
    </row>
  </sheetData>
  <autoFilter ref="B21:I22" xr:uid="{00000000-0009-0000-0000-000000000000}">
    <filterColumn colId="6" showButton="0"/>
  </autoFilter>
  <mergeCells count="24">
    <mergeCell ref="A29:D29"/>
    <mergeCell ref="G29:K29"/>
    <mergeCell ref="D47:G47"/>
    <mergeCell ref="A38:D38"/>
    <mergeCell ref="E38:H38"/>
    <mergeCell ref="I38:K38"/>
    <mergeCell ref="A44:D44"/>
    <mergeCell ref="E44:H44"/>
    <mergeCell ref="I44:K44"/>
    <mergeCell ref="J21:J22"/>
    <mergeCell ref="K21:K22"/>
    <mergeCell ref="H21:I21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ageMargins left="0.7" right="0.7" top="0.75" bottom="0.75" header="0.3" footer="0.3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КЛАССИК</vt:lpstr>
      <vt:lpstr>КЛАССИК!Область_печати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2024-03-30T14:16:59Z</cp:lastPrinted>
  <dcterms:created xsi:type="dcterms:W3CDTF">1996-10-08T23:32:33Z</dcterms:created>
  <dcterms:modified xsi:type="dcterms:W3CDTF">2024-06-05T14:03:57Z</dcterms:modified>
</cp:coreProperties>
</file>