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время'!$A$1:$L$45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7" i="2" l="1"/>
  <c r="L36" i="2"/>
  <c r="L35" i="2"/>
  <c r="L34" i="2"/>
  <c r="I34" i="2"/>
  <c r="J45" i="2" l="1"/>
  <c r="H45" i="2"/>
  <c r="E45" i="2"/>
  <c r="I37" i="2"/>
  <c r="I36" i="2"/>
  <c r="I35" i="2"/>
  <c r="L33" i="2"/>
  <c r="L32" i="2"/>
  <c r="L31" i="2"/>
  <c r="I33" i="2" l="1"/>
  <c r="I32" i="2" s="1"/>
</calcChain>
</file>

<file path=xl/sharedStrings.xml><?xml version="1.0" encoding="utf-8"?>
<sst xmlns="http://schemas.openxmlformats.org/spreadsheetml/2006/main" count="92" uniqueCount="73">
  <si>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</si>
  <si>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</si>
  <si>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</si>
  <si>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</si>
  <si>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</si>
  <si>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</si>
  <si>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</si>
  <si>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</si>
  <si>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</si>
  <si>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</si>
  <si>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</si>
  <si>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</si>
  <si>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</si>
  <si>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</si>
  <si>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</si>
  <si>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</si>
  <si>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</si>
  <si>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</si>
  <si>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</si>
  <si>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</si>
  <si>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</si>
  <si>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</si>
  <si>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</si>
  <si>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</si>
  <si>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ОТСТАВАНИЕ</t>
  </si>
  <si>
    <t>ВЫПОЛНЕНИЕ НТУ ЕВСК</t>
  </si>
  <si>
    <t>ПРИМЕЧАНИЕ</t>
  </si>
  <si>
    <t>МС</t>
  </si>
  <si>
    <t>Республика Мордовия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</si>
  <si>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</si>
  <si>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</si>
  <si>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</si>
  <si>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</si>
  <si>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</si>
  <si>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</si>
  <si>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</si>
  <si>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</si>
  <si>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</si>
  <si>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</si>
  <si>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</si>
  <si>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</si>
  <si>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</si>
  <si>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</si>
  <si>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</si>
  <si>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</si>
  <si>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</si>
  <si>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</si>
  <si>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</si>
  <si>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</si>
  <si>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</si>
  <si>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</si>
  <si>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</si>
  <si>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</si>
  <si>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</si>
  <si>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</si>
  <si>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</si>
  <si>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</si>
  <si>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</si>
  <si>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Температура: +24</t>
  </si>
  <si>
    <t xml:space="preserve">Влажность: </t>
  </si>
  <si>
    <t>Осадки: ясно</t>
  </si>
  <si>
    <t xml:space="preserve">Ветер: </t>
  </si>
  <si>
    <t>Девушки 13-14 лет</t>
  </si>
  <si>
    <t>Зеленина Кира</t>
  </si>
  <si>
    <t>Бусарова Дарья</t>
  </si>
  <si>
    <t>Богачева Виктория</t>
  </si>
  <si>
    <t>Карпова Анастасия</t>
  </si>
  <si>
    <t>Кручинкина Лилия</t>
  </si>
  <si>
    <t>Адмакина Анна</t>
  </si>
  <si>
    <t>Захарова Анастасия</t>
  </si>
  <si>
    <t xml:space="preserve"> ДАТА ПРОВЕДЕНИЯ: 04 марта 2022 года </t>
  </si>
  <si>
    <r>
      <t xml:space="preserve">НАЧАЛО ГОНКИ: </t>
    </r>
    <r>
      <rPr>
        <sz val="11"/>
        <rFont val="Calibri"/>
        <family val="2"/>
        <charset val="204"/>
      </rPr>
      <t>15ч 45м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</si>
  <si>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17ч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</si>
</sst>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7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64" fontId="5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24" xfId="13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7" xfId="13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9" xfId="2" applyFont="1" applyBorder="1" applyAlignment="1">
      <alignment horizont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59532</xdr:colOff>
      <xdr:row>0</xdr:row>
      <xdr:rowOff>67236</xdr:rowOff>
    </xdr:from>
    <xdr:to>
      <xdr:col>11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J45"/>
  <sheetViews>
    <sheetView tabSelected="1" view="pageBreakPreview" topLeftCell="A28" zoomScale="80" zoomScaleNormal="100" zoomScaleSheetLayoutView="80" zoomScalePageLayoutView="95" workbookViewId="0">
      <selection activeCell="L37" sqref="L37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27.7109375" style="1" customWidth="1"/>
    <col min="9" max="9" width="14.42578125" style="1" customWidth="1"/>
    <col min="10" max="10" width="13.140625" style="1" customWidth="1"/>
    <col min="11" max="11" width="16.140625" style="1" customWidth="1"/>
    <col min="12" max="12" width="16.7109375" style="1" customWidth="1"/>
    <col min="13" max="1024" width="9.140625" style="1"/>
  </cols>
  <sheetData>
    <row r="1" spans="1:12" ht="22.5" customHeight="1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2.5" customHeight="1" x14ac:dyDescent="0.2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2.5" customHeight="1" x14ac:dyDescent="0.2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2.5" customHeight="1" x14ac:dyDescent="0.2">
      <c r="A4" s="104" t="s">
        <v>50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21" customHeight="1" x14ac:dyDescent="0.2">
      <c r="A5" s="104" t="s">
        <v>51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s="3" customFormat="1" ht="28.5" x14ac:dyDescent="0.2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s="3" customFormat="1" ht="18" customHeight="1" x14ac:dyDescent="0.2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3" customFormat="1" ht="6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8" customHeight="1" x14ac:dyDescent="0.2">
      <c r="A9" s="103" t="s">
        <v>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8" customHeight="1" x14ac:dyDescent="0.2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19.5" customHeight="1" x14ac:dyDescent="0.2">
      <c r="A11" s="94" t="s">
        <v>62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7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15.75" x14ac:dyDescent="0.2">
      <c r="A13" s="96" t="s">
        <v>52</v>
      </c>
      <c r="B13" s="96"/>
      <c r="C13" s="96"/>
      <c r="D13" s="96"/>
      <c r="E13" s="4"/>
      <c r="F13" s="4"/>
      <c r="H13" s="5" t="s">
        <v>71</v>
      </c>
      <c r="I13" s="4"/>
      <c r="J13" s="4"/>
      <c r="K13" s="6"/>
      <c r="L13" s="7" t="s">
        <v>6</v>
      </c>
    </row>
    <row r="14" spans="1:12" ht="15.75" x14ac:dyDescent="0.2">
      <c r="A14" s="97" t="s">
        <v>70</v>
      </c>
      <c r="B14" s="97"/>
      <c r="C14" s="97"/>
      <c r="D14" s="97"/>
      <c r="E14" s="8"/>
      <c r="F14" s="8"/>
      <c r="H14" s="9" t="s">
        <v>72</v>
      </c>
      <c r="I14" s="8"/>
      <c r="J14" s="8"/>
      <c r="K14" s="10"/>
      <c r="L14" s="11" t="s">
        <v>53</v>
      </c>
    </row>
    <row r="15" spans="1:12" ht="15" x14ac:dyDescent="0.2">
      <c r="A15" s="98" t="s">
        <v>7</v>
      </c>
      <c r="B15" s="98"/>
      <c r="C15" s="98"/>
      <c r="D15" s="98"/>
      <c r="E15" s="98"/>
      <c r="F15" s="98"/>
      <c r="G15" s="98"/>
      <c r="H15" s="98"/>
      <c r="I15" s="99" t="s">
        <v>8</v>
      </c>
      <c r="J15" s="99"/>
      <c r="K15" s="99"/>
      <c r="L15" s="99"/>
    </row>
    <row r="16" spans="1:12" ht="15" x14ac:dyDescent="0.2">
      <c r="A16" s="12" t="s">
        <v>9</v>
      </c>
      <c r="B16" s="13"/>
      <c r="C16" s="13"/>
      <c r="D16" s="14"/>
      <c r="E16" s="15"/>
      <c r="F16" s="14"/>
      <c r="G16" s="16"/>
      <c r="H16" s="69"/>
      <c r="I16" s="88" t="s">
        <v>57</v>
      </c>
      <c r="J16" s="88"/>
      <c r="K16" s="88"/>
      <c r="L16" s="88"/>
    </row>
    <row r="17" spans="1:12" ht="15" x14ac:dyDescent="0.2">
      <c r="A17" s="12" t="s">
        <v>10</v>
      </c>
      <c r="B17" s="13"/>
      <c r="C17" s="13"/>
      <c r="D17" s="16"/>
      <c r="E17" s="15"/>
      <c r="F17" s="14"/>
      <c r="G17" s="17"/>
      <c r="H17" s="81" t="s">
        <v>54</v>
      </c>
      <c r="I17" s="18" t="s">
        <v>11</v>
      </c>
      <c r="J17" s="19"/>
      <c r="K17" s="19"/>
      <c r="L17" s="20">
        <v>5</v>
      </c>
    </row>
    <row r="18" spans="1:12" ht="15" x14ac:dyDescent="0.2">
      <c r="A18" s="21" t="s">
        <v>12</v>
      </c>
      <c r="B18" s="13"/>
      <c r="C18" s="13"/>
      <c r="D18" s="16"/>
      <c r="E18" s="15"/>
      <c r="F18" s="14"/>
      <c r="G18" s="17"/>
      <c r="H18" s="81" t="s">
        <v>55</v>
      </c>
      <c r="I18" s="18" t="s">
        <v>13</v>
      </c>
      <c r="J18" s="19"/>
      <c r="K18" s="19"/>
      <c r="L18" s="20">
        <v>1</v>
      </c>
    </row>
    <row r="19" spans="1:12" ht="15.75" thickBot="1" x14ac:dyDescent="0.25">
      <c r="A19" s="12" t="s">
        <v>14</v>
      </c>
      <c r="B19" s="22"/>
      <c r="C19" s="22"/>
      <c r="D19" s="17"/>
      <c r="E19" s="17"/>
      <c r="F19" s="17"/>
      <c r="G19" s="23"/>
      <c r="H19" s="82" t="s">
        <v>56</v>
      </c>
      <c r="I19" s="24" t="s">
        <v>48</v>
      </c>
      <c r="K19" s="25">
        <v>290</v>
      </c>
      <c r="L19" s="26">
        <v>290</v>
      </c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35" customFormat="1" ht="42.75" customHeight="1" thickTop="1" x14ac:dyDescent="0.2">
      <c r="A21" s="31" t="s">
        <v>15</v>
      </c>
      <c r="B21" s="32" t="s">
        <v>16</v>
      </c>
      <c r="C21" s="32" t="s">
        <v>17</v>
      </c>
      <c r="D21" s="32" t="s">
        <v>18</v>
      </c>
      <c r="E21" s="32" t="s">
        <v>19</v>
      </c>
      <c r="F21" s="32" t="s">
        <v>20</v>
      </c>
      <c r="G21" s="32" t="s">
        <v>21</v>
      </c>
      <c r="H21" s="32" t="s">
        <v>22</v>
      </c>
      <c r="I21" s="70" t="s">
        <v>23</v>
      </c>
      <c r="J21" s="70" t="s">
        <v>24</v>
      </c>
      <c r="K21" s="33" t="s">
        <v>25</v>
      </c>
      <c r="L21" s="34" t="s">
        <v>26</v>
      </c>
    </row>
    <row r="22" spans="1:12" s="36" customFormat="1" ht="27" customHeight="1" x14ac:dyDescent="0.2">
      <c r="A22" s="59">
        <v>1</v>
      </c>
      <c r="B22" s="60">
        <v>63</v>
      </c>
      <c r="C22" s="60">
        <v>10093066430</v>
      </c>
      <c r="D22" s="61" t="s">
        <v>64</v>
      </c>
      <c r="E22" s="71">
        <v>2008</v>
      </c>
      <c r="F22" s="60" t="s">
        <v>29</v>
      </c>
      <c r="G22" s="60" t="s">
        <v>28</v>
      </c>
      <c r="H22" s="76" t="s">
        <v>51</v>
      </c>
      <c r="I22" s="62"/>
      <c r="J22" s="63"/>
      <c r="K22" s="60"/>
      <c r="L22" s="72"/>
    </row>
    <row r="23" spans="1:12" s="36" customFormat="1" ht="27" customHeight="1" x14ac:dyDescent="0.2">
      <c r="A23" s="59">
        <v>2</v>
      </c>
      <c r="B23" s="60">
        <v>31</v>
      </c>
      <c r="C23" s="60">
        <v>10090062561</v>
      </c>
      <c r="D23" s="61" t="s">
        <v>63</v>
      </c>
      <c r="E23" s="71">
        <v>2008</v>
      </c>
      <c r="F23" s="60" t="s">
        <v>29</v>
      </c>
      <c r="G23" s="60" t="s">
        <v>28</v>
      </c>
      <c r="H23" s="76" t="s">
        <v>51</v>
      </c>
      <c r="I23" s="62"/>
      <c r="J23" s="62"/>
      <c r="K23" s="60"/>
      <c r="L23" s="72"/>
    </row>
    <row r="24" spans="1:12" s="36" customFormat="1" ht="27" customHeight="1" x14ac:dyDescent="0.2">
      <c r="A24" s="59">
        <v>3</v>
      </c>
      <c r="B24" s="60">
        <v>23</v>
      </c>
      <c r="C24" s="60">
        <v>10091230096</v>
      </c>
      <c r="D24" s="61" t="s">
        <v>65</v>
      </c>
      <c r="E24" s="71">
        <v>2008</v>
      </c>
      <c r="F24" s="60" t="s">
        <v>29</v>
      </c>
      <c r="G24" s="60" t="s">
        <v>28</v>
      </c>
      <c r="H24" s="76" t="s">
        <v>51</v>
      </c>
      <c r="I24" s="62"/>
      <c r="J24" s="62"/>
      <c r="K24" s="60"/>
      <c r="L24" s="72"/>
    </row>
    <row r="25" spans="1:12" s="36" customFormat="1" ht="27" customHeight="1" x14ac:dyDescent="0.2">
      <c r="A25" s="59">
        <v>4</v>
      </c>
      <c r="B25" s="60">
        <v>60</v>
      </c>
      <c r="C25" s="60">
        <v>10090419441</v>
      </c>
      <c r="D25" s="61" t="s">
        <v>68</v>
      </c>
      <c r="E25" s="71">
        <v>2009</v>
      </c>
      <c r="F25" s="60" t="s">
        <v>43</v>
      </c>
      <c r="G25" s="60" t="s">
        <v>28</v>
      </c>
      <c r="H25" s="76" t="s">
        <v>51</v>
      </c>
      <c r="I25" s="62"/>
      <c r="J25" s="62"/>
      <c r="K25" s="60"/>
      <c r="L25" s="72"/>
    </row>
    <row r="26" spans="1:12" s="36" customFormat="1" ht="27" customHeight="1" x14ac:dyDescent="0.2">
      <c r="A26" s="59">
        <v>5</v>
      </c>
      <c r="B26" s="60">
        <v>55</v>
      </c>
      <c r="C26" s="60">
        <v>10090414084</v>
      </c>
      <c r="D26" s="61" t="s">
        <v>67</v>
      </c>
      <c r="E26" s="71">
        <v>2009</v>
      </c>
      <c r="F26" s="60" t="s">
        <v>43</v>
      </c>
      <c r="G26" s="60" t="s">
        <v>28</v>
      </c>
      <c r="H26" s="76" t="s">
        <v>51</v>
      </c>
      <c r="I26" s="62"/>
      <c r="J26" s="62"/>
      <c r="K26" s="60"/>
      <c r="L26" s="72"/>
    </row>
    <row r="27" spans="1:12" s="36" customFormat="1" ht="27" customHeight="1" x14ac:dyDescent="0.2">
      <c r="A27" s="59">
        <v>6</v>
      </c>
      <c r="B27" s="60">
        <v>505</v>
      </c>
      <c r="C27" s="60">
        <v>10091229288</v>
      </c>
      <c r="D27" s="61" t="s">
        <v>66</v>
      </c>
      <c r="E27" s="71">
        <v>2009</v>
      </c>
      <c r="F27" s="60" t="s">
        <v>43</v>
      </c>
      <c r="G27" s="60" t="s">
        <v>28</v>
      </c>
      <c r="H27" s="76" t="s">
        <v>51</v>
      </c>
      <c r="I27" s="62"/>
      <c r="J27" s="62"/>
      <c r="K27" s="60"/>
      <c r="L27" s="72"/>
    </row>
    <row r="28" spans="1:12" s="36" customFormat="1" ht="27" customHeight="1" thickBot="1" x14ac:dyDescent="0.25">
      <c r="A28" s="105">
        <v>7</v>
      </c>
      <c r="B28" s="73">
        <v>53</v>
      </c>
      <c r="C28" s="73"/>
      <c r="D28" s="74" t="s">
        <v>69</v>
      </c>
      <c r="E28" s="75">
        <v>2008</v>
      </c>
      <c r="F28" s="73"/>
      <c r="G28" s="73" t="s">
        <v>28</v>
      </c>
      <c r="H28" s="77" t="s">
        <v>51</v>
      </c>
      <c r="I28" s="62"/>
      <c r="J28" s="62"/>
      <c r="K28" s="60"/>
      <c r="L28" s="72"/>
    </row>
    <row r="29" spans="1:12" ht="7.5" customHeight="1" thickTop="1" thickBot="1" x14ac:dyDescent="0.25">
      <c r="A29" s="106"/>
      <c r="B29" s="37"/>
      <c r="C29" s="37"/>
      <c r="D29" s="38"/>
      <c r="E29" s="39"/>
      <c r="F29" s="40"/>
      <c r="G29" s="39"/>
      <c r="H29" s="39"/>
      <c r="I29" s="41"/>
      <c r="J29" s="41"/>
      <c r="K29" s="41"/>
      <c r="L29" s="41"/>
    </row>
    <row r="30" spans="1:12" ht="13.5" thickTop="1" x14ac:dyDescent="0.2">
      <c r="A30" s="89" t="s">
        <v>30</v>
      </c>
      <c r="B30" s="89"/>
      <c r="C30" s="89"/>
      <c r="D30" s="89"/>
      <c r="E30" s="64"/>
      <c r="F30" s="64"/>
      <c r="G30" s="64"/>
      <c r="H30" s="90" t="s">
        <v>31</v>
      </c>
      <c r="I30" s="90"/>
      <c r="J30" s="90"/>
      <c r="K30" s="90"/>
      <c r="L30" s="90"/>
    </row>
    <row r="31" spans="1:12" ht="15" x14ac:dyDescent="0.2">
      <c r="A31" s="42" t="s">
        <v>58</v>
      </c>
      <c r="B31" s="43"/>
      <c r="C31" s="65"/>
      <c r="D31" s="45"/>
      <c r="E31" s="66"/>
      <c r="F31" s="66"/>
      <c r="G31" s="44"/>
      <c r="H31" s="67" t="s">
        <v>32</v>
      </c>
      <c r="I31" s="79">
        <v>1</v>
      </c>
      <c r="J31" s="46"/>
      <c r="K31" s="67" t="s">
        <v>33</v>
      </c>
      <c r="L31" s="78">
        <f>COUNTIF(F$21:F138,"ЗМС")</f>
        <v>0</v>
      </c>
    </row>
    <row r="32" spans="1:12" ht="15" x14ac:dyDescent="0.2">
      <c r="A32" s="42" t="s">
        <v>59</v>
      </c>
      <c r="B32" s="43"/>
      <c r="C32" s="68"/>
      <c r="D32" s="45"/>
      <c r="E32" s="58"/>
      <c r="F32" s="58"/>
      <c r="G32" s="47"/>
      <c r="H32" s="67" t="s">
        <v>34</v>
      </c>
      <c r="I32" s="80">
        <f>I33+I37</f>
        <v>7</v>
      </c>
      <c r="J32" s="48"/>
      <c r="K32" s="67" t="s">
        <v>35</v>
      </c>
      <c r="L32" s="78">
        <f>COUNTIF(F$21:F138,"МСМК")</f>
        <v>0</v>
      </c>
    </row>
    <row r="33" spans="1:12" ht="15" x14ac:dyDescent="0.2">
      <c r="A33" s="42" t="s">
        <v>60</v>
      </c>
      <c r="B33" s="43"/>
      <c r="C33" s="69"/>
      <c r="D33" s="45"/>
      <c r="E33" s="58"/>
      <c r="F33" s="58"/>
      <c r="G33" s="47"/>
      <c r="H33" s="67" t="s">
        <v>36</v>
      </c>
      <c r="I33" s="80">
        <f>I34+I35+I36</f>
        <v>7</v>
      </c>
      <c r="J33" s="48"/>
      <c r="K33" s="67" t="s">
        <v>27</v>
      </c>
      <c r="L33" s="78">
        <f>COUNTIF(F$21:F28,"МС")</f>
        <v>0</v>
      </c>
    </row>
    <row r="34" spans="1:12" ht="15" x14ac:dyDescent="0.2">
      <c r="A34" s="42" t="s">
        <v>61</v>
      </c>
      <c r="B34" s="43"/>
      <c r="C34" s="69"/>
      <c r="D34" s="45"/>
      <c r="E34" s="58"/>
      <c r="F34" s="58"/>
      <c r="G34" s="47"/>
      <c r="H34" s="67" t="s">
        <v>37</v>
      </c>
      <c r="I34" s="80">
        <f>COUNT(A10:A93)</f>
        <v>7</v>
      </c>
      <c r="J34" s="48"/>
      <c r="K34" s="67" t="s">
        <v>29</v>
      </c>
      <c r="L34" s="78">
        <f>COUNTIF(F$20:F28,"КМС")</f>
        <v>3</v>
      </c>
    </row>
    <row r="35" spans="1:12" ht="15" x14ac:dyDescent="0.2">
      <c r="A35" s="49"/>
      <c r="B35" s="43"/>
      <c r="C35" s="69"/>
      <c r="D35" s="45"/>
      <c r="E35" s="50"/>
      <c r="F35" s="50"/>
      <c r="G35" s="50"/>
      <c r="H35" s="67" t="s">
        <v>38</v>
      </c>
      <c r="I35" s="80">
        <f>COUNTIF(A10:A92,"НФ")</f>
        <v>0</v>
      </c>
      <c r="J35" s="48"/>
      <c r="K35" s="67" t="s">
        <v>39</v>
      </c>
      <c r="L35" s="78">
        <f>COUNTIF(F$22:F139,"1 СР")</f>
        <v>0</v>
      </c>
    </row>
    <row r="36" spans="1:12" x14ac:dyDescent="0.2">
      <c r="A36" s="51"/>
      <c r="B36" s="17"/>
      <c r="C36" s="17"/>
      <c r="D36" s="45"/>
      <c r="E36" s="50"/>
      <c r="F36" s="50"/>
      <c r="G36" s="50"/>
      <c r="H36" s="67" t="s">
        <v>40</v>
      </c>
      <c r="I36" s="80">
        <f>COUNTIF(A10:A92,"ДСКВ")</f>
        <v>0</v>
      </c>
      <c r="J36" s="48"/>
      <c r="K36" s="67" t="s">
        <v>41</v>
      </c>
      <c r="L36" s="78">
        <f>COUNTIF(F$22:F140,"2 СР")</f>
        <v>0</v>
      </c>
    </row>
    <row r="37" spans="1:12" ht="15" x14ac:dyDescent="0.2">
      <c r="A37" s="52"/>
      <c r="B37" s="43"/>
      <c r="C37" s="22"/>
      <c r="D37" s="45"/>
      <c r="E37" s="58"/>
      <c r="F37" s="58"/>
      <c r="G37" s="47"/>
      <c r="H37" s="67" t="s">
        <v>42</v>
      </c>
      <c r="I37" s="80">
        <f>COUNTIF(A10:A92,"НС")</f>
        <v>0</v>
      </c>
      <c r="J37" s="48"/>
      <c r="K37" s="67" t="s">
        <v>43</v>
      </c>
      <c r="L37" s="78">
        <f>COUNTIF(F$22:F141,"3 СР")</f>
        <v>3</v>
      </c>
    </row>
    <row r="38" spans="1:12" ht="5.25" customHeight="1" x14ac:dyDescent="0.2">
      <c r="A38" s="52"/>
      <c r="B38" s="43"/>
      <c r="C38" s="43"/>
      <c r="D38" s="43"/>
      <c r="E38" s="43"/>
      <c r="F38" s="43"/>
      <c r="G38" s="17"/>
      <c r="H38" s="17"/>
      <c r="I38" s="53"/>
      <c r="J38" s="53"/>
      <c r="K38" s="54"/>
      <c r="L38" s="55"/>
    </row>
    <row r="39" spans="1:12" x14ac:dyDescent="0.2">
      <c r="A39" s="91" t="s">
        <v>44</v>
      </c>
      <c r="B39" s="91"/>
      <c r="C39" s="91"/>
      <c r="D39" s="91"/>
      <c r="E39" s="92" t="s">
        <v>45</v>
      </c>
      <c r="F39" s="92"/>
      <c r="G39" s="92"/>
      <c r="H39" s="92" t="s">
        <v>46</v>
      </c>
      <c r="I39" s="92"/>
      <c r="J39" s="93" t="s">
        <v>47</v>
      </c>
      <c r="K39" s="93"/>
      <c r="L39" s="93"/>
    </row>
    <row r="40" spans="1:12" x14ac:dyDescent="0.2">
      <c r="A40" s="83"/>
      <c r="B40" s="83"/>
      <c r="C40" s="83"/>
      <c r="D40" s="83"/>
      <c r="E40" s="83"/>
      <c r="F40" s="84"/>
      <c r="G40" s="84"/>
      <c r="H40" s="84"/>
      <c r="I40" s="84"/>
      <c r="J40" s="84"/>
      <c r="K40" s="84"/>
      <c r="L40" s="84"/>
    </row>
    <row r="41" spans="1:12" x14ac:dyDescent="0.2">
      <c r="A41" s="5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7"/>
    </row>
    <row r="42" spans="1:12" x14ac:dyDescent="0.2">
      <c r="A42" s="56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7"/>
    </row>
    <row r="43" spans="1:12" x14ac:dyDescent="0.2">
      <c r="A43" s="56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7"/>
    </row>
    <row r="44" spans="1:12" x14ac:dyDescent="0.2">
      <c r="A44" s="56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7"/>
    </row>
    <row r="45" spans="1:12" x14ac:dyDescent="0.2">
      <c r="A45" s="85"/>
      <c r="B45" s="85"/>
      <c r="C45" s="85"/>
      <c r="D45" s="85"/>
      <c r="E45" s="86" t="str">
        <f>H17</f>
        <v>БОЯРОВ В.В. (ВК, г. Саранск)</v>
      </c>
      <c r="F45" s="86"/>
      <c r="G45" s="86"/>
      <c r="H45" s="86" t="str">
        <f>H18</f>
        <v>МЯГКОВА Е.А. (IК, г. Саранск)</v>
      </c>
      <c r="I45" s="86"/>
      <c r="J45" s="87" t="str">
        <f>H19</f>
        <v>КОЧЕТКОВ Д.А. (ВК, г. Саранск)</v>
      </c>
      <c r="K45" s="87"/>
      <c r="L45" s="87"/>
    </row>
  </sheetData>
  <mergeCells count="29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D13"/>
    <mergeCell ref="A14:D14"/>
    <mergeCell ref="A15:H15"/>
    <mergeCell ref="I15:L15"/>
    <mergeCell ref="I16:L16"/>
    <mergeCell ref="A30:D30"/>
    <mergeCell ref="H30:L30"/>
    <mergeCell ref="A39:D39"/>
    <mergeCell ref="E39:G39"/>
    <mergeCell ref="H39:I39"/>
    <mergeCell ref="J39:L39"/>
    <mergeCell ref="A40:E40"/>
    <mergeCell ref="F40:L40"/>
    <mergeCell ref="A45:D45"/>
    <mergeCell ref="E45:G45"/>
    <mergeCell ref="H45:I45"/>
    <mergeCell ref="J45:L45"/>
  </mergeCells>
  <printOptions horizontalCentered="1"/>
  <pageMargins left="0.196527777777778" right="0.196527777777778" top="0.64583333333333304" bottom="0.59027777777777801" header="0.21319444444444399" footer="0.118055555555556"/>
  <pageSetup paperSize="9" scale="57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2022-03-14T05:51:36Z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