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ВС Юниорки Кейрин Итог " sheetId="1" r:id="rId1"/>
  </sheets>
  <externalReferences>
    <externalReference r:id="rId2"/>
  </externalReferences>
  <definedNames>
    <definedName name="_xlnm.Print_Titles" localSheetId="0">'ВС Юниорки Кейрин Итог '!$21:$21</definedName>
    <definedName name="_xlnm.Print_Area" localSheetId="0">'ВС Юниорки Кейрин Итог '!$A$1:$I$57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F56" i="1"/>
  <c r="D56" i="1"/>
  <c r="H50" i="1"/>
  <c r="F50" i="1"/>
  <c r="D50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<sst xmlns="http://schemas.openxmlformats.org/spreadsheetml/2006/main" count="42" uniqueCount="42">
  <si>
    <t>Министерство спорта Российской Федерации</t>
  </si>
  <si>
    <t>Федерация велосипедного спорта России</t>
  </si>
  <si>
    <t>Миинистерство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</si>
  <si>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</si>
  <si>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</si>
  <si>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</si>
  <si>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</si>
  <si>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КЕЙРИН</t>
  </si>
  <si>
    <t>ЮНИОРКИ 17-18 лет</t>
  </si>
  <si>
    <t>МЕСТО ПРОВЕДЕНИЯ: г.Тула</t>
  </si>
  <si>
    <t>НАЧАЛО ГОНКИ:</t>
  </si>
  <si>
    <t>Номер-код ВРВС: 0080451611Я</t>
  </si>
  <si>
    <t>ДАТА ПРОВЕДЕНИЯ: 19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</si>
  <si>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</si>
  <si>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</si>
  <si>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</si>
  <si>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</si>
  <si>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</si>
  <si>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</si>
  <si>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</si>
  <si>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</si>
  <si>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</si>
  <si>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</si>
  <si>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</si>
  <si>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</si>
  <si>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</si>
  <si>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</si>
  <si>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</si>
  <si>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</si>
  <si>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</si>
  <si>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</si>
  <si>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</si>
  <si>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</si>
  <si>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</si>
  <si>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</si>
  <si>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</si>
  <si>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</si>
  <si>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</si>
  <si>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</si>
  <si>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ПОГОДНЫЕ УСЛОВИЯ</t>
  </si>
  <si>
    <t>Температура: +16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</si>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</sst>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7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left" vertical="center"/>
    </xf>
    <xf numFmtId="14" fontId="10" fillId="0" borderId="2" xfId="1" applyNumberFormat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14" fontId="10" fillId="0" borderId="5" xfId="1" applyNumberFormat="1" applyFont="1" applyBorder="1" applyAlignment="1">
      <alignment horizontal="left" vertical="center"/>
    </xf>
    <xf numFmtId="14" fontId="10" fillId="0" borderId="5" xfId="1" applyNumberFormat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5" xfId="1" applyFont="1" applyBorder="1" applyAlignment="1">
      <alignment horizontal="left" vertical="center"/>
    </xf>
    <xf numFmtId="0" fontId="10" fillId="0" borderId="6" xfId="1" applyFont="1" applyBorder="1" applyAlignment="1">
      <alignment horizontal="right" vertical="center"/>
    </xf>
    <xf numFmtId="0" fontId="11" fillId="2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center" vertical="center"/>
    </xf>
    <xf numFmtId="14" fontId="9" fillId="0" borderId="7" xfId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horizontal="right" vertical="center"/>
    </xf>
    <xf numFmtId="0" fontId="12" fillId="0" borderId="7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164" fontId="10" fillId="0" borderId="7" xfId="1" applyNumberFormat="1" applyFont="1" applyBorder="1" applyAlignment="1">
      <alignment vertical="center"/>
    </xf>
    <xf numFmtId="164" fontId="10" fillId="0" borderId="7" xfId="1" applyNumberFormat="1" applyFont="1" applyBorder="1" applyAlignment="1">
      <alignment horizontal="right" vertical="center"/>
    </xf>
    <xf numFmtId="0" fontId="10" fillId="0" borderId="7" xfId="1" applyFont="1" applyFill="1" applyBorder="1" applyAlignment="1">
      <alignment horizontal="center" vertical="center"/>
    </xf>
    <xf numFmtId="14" fontId="10" fillId="0" borderId="7" xfId="1" applyNumberFormat="1" applyFont="1" applyFill="1" applyBorder="1" applyAlignment="1">
      <alignment vertical="center"/>
    </xf>
    <xf numFmtId="1" fontId="10" fillId="0" borderId="7" xfId="1" applyNumberFormat="1" applyFont="1" applyBorder="1" applyAlignment="1">
      <alignment vertical="center"/>
    </xf>
    <xf numFmtId="14" fontId="10" fillId="0" borderId="7" xfId="1" applyNumberFormat="1" applyFont="1" applyBorder="1" applyAlignment="1">
      <alignment horizontal="right" vertical="center"/>
    </xf>
    <xf numFmtId="49" fontId="10" fillId="0" borderId="7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  <xf numFmtId="0" fontId="11" fillId="2" borderId="7" xfId="2" applyFont="1" applyFill="1" applyBorder="1" applyAlignment="1">
      <alignment horizontal="center" vertical="center" wrapText="1"/>
    </xf>
    <xf numFmtId="14" fontId="11" fillId="2" borderId="7" xfId="2" applyNumberFormat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vertical="center"/>
    </xf>
    <xf numFmtId="14" fontId="15" fillId="3" borderId="7" xfId="0" applyNumberFormat="1" applyFont="1" applyFill="1" applyBorder="1" applyAlignment="1">
      <alignment horizontal="center" vertical="center"/>
    </xf>
    <xf numFmtId="2" fontId="14" fillId="0" borderId="7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14" fontId="17" fillId="0" borderId="2" xfId="1" applyNumberFormat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right" vertical="center"/>
    </xf>
    <xf numFmtId="0" fontId="17" fillId="0" borderId="3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12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vertical="center"/>
    </xf>
    <xf numFmtId="14" fontId="9" fillId="0" borderId="5" xfId="1" applyNumberFormat="1" applyFont="1" applyBorder="1" applyAlignment="1">
      <alignment vertical="center"/>
    </xf>
    <xf numFmtId="0" fontId="9" fillId="0" borderId="6" xfId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438150</xdr:colOff>
      <xdr:row>5</xdr:row>
      <xdr:rowOff>266700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343027" cy="1615169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133350</xdr:colOff>
      <xdr:row>5</xdr:row>
      <xdr:rowOff>285750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453" y="432904"/>
          <a:ext cx="2027297" cy="1538771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533401</xdr:colOff>
      <xdr:row>5</xdr:row>
      <xdr:rowOff>58898</xdr:rowOff>
    </xdr:from>
    <xdr:to>
      <xdr:col>16</xdr:col>
      <xdr:colOff>424253</xdr:colOff>
      <xdr:row>8</xdr:row>
      <xdr:rowOff>19050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2307551" y="17543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304800</xdr:colOff>
      <xdr:row>50</xdr:row>
      <xdr:rowOff>190500</xdr:rowOff>
    </xdr:from>
    <xdr:to>
      <xdr:col>6</xdr:col>
      <xdr:colOff>1504950</xdr:colOff>
      <xdr:row>51</xdr:row>
      <xdr:rowOff>581068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58650" y="16592550"/>
          <a:ext cx="1200150" cy="685843"/>
        </a:xfrm>
        <a:prstGeom prst="rect">
          <a:avLst/>
        </a:prstGeom>
      </xdr:spPr>
    </xdr:pic>
    <xdr:clientData/>
  </xdr:twoCellAnchor>
  <xdr:twoCellAnchor editAs="oneCell">
    <xdr:from>
      <xdr:col>7</xdr:col>
      <xdr:colOff>1466850</xdr:colOff>
      <xdr:row>50</xdr:row>
      <xdr:rowOff>91774</xdr:rowOff>
    </xdr:from>
    <xdr:to>
      <xdr:col>8</xdr:col>
      <xdr:colOff>1009650</xdr:colOff>
      <xdr:row>51</xdr:row>
      <xdr:rowOff>615363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002125" y="16493824"/>
          <a:ext cx="1238250" cy="818864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49</xdr:row>
      <xdr:rowOff>209550</xdr:rowOff>
    </xdr:from>
    <xdr:to>
      <xdr:col>14</xdr:col>
      <xdr:colOff>280559</xdr:colOff>
      <xdr:row>51</xdr:row>
      <xdr:rowOff>215699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955000" y="16316325"/>
          <a:ext cx="1623584" cy="596699"/>
        </a:xfrm>
        <a:prstGeom prst="rect">
          <a:avLst/>
        </a:prstGeom>
      </xdr:spPr>
    </xdr:pic>
    <xdr:clientData/>
  </xdr:twoCellAnchor>
  <xdr:twoCellAnchor editAs="oneCell">
    <xdr:from>
      <xdr:col>7</xdr:col>
      <xdr:colOff>1543050</xdr:colOff>
      <xdr:row>0</xdr:row>
      <xdr:rowOff>323850</xdr:rowOff>
    </xdr:from>
    <xdr:to>
      <xdr:col>8</xdr:col>
      <xdr:colOff>1359539</xdr:colOff>
      <xdr:row>6</xdr:row>
      <xdr:rowOff>70262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078325" y="323850"/>
          <a:ext cx="1511939" cy="1813337"/>
        </a:xfrm>
        <a:prstGeom prst="rect">
          <a:avLst/>
        </a:prstGeom>
      </xdr:spPr>
    </xdr:pic>
    <xdr:clientData/>
  </xdr:twoCellAnchor>
  <xdr:twoCellAnchor editAs="oneCell">
    <xdr:from>
      <xdr:col>3</xdr:col>
      <xdr:colOff>2495550</xdr:colOff>
      <xdr:row>50</xdr:row>
      <xdr:rowOff>266700</xdr:rowOff>
    </xdr:from>
    <xdr:to>
      <xdr:col>3</xdr:col>
      <xdr:colOff>3554532</xdr:colOff>
      <xdr:row>51</xdr:row>
      <xdr:rowOff>558800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076950" y="16668750"/>
          <a:ext cx="1058982" cy="587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нка с выбыванием Жен  "/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/>
      <sheetData sheetId="3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7"/>
  <sheetViews>
    <sheetView tabSelected="1" view="pageBreakPreview" zoomScale="50" zoomScaleNormal="90" zoomScaleSheetLayoutView="50" workbookViewId="0">
      <selection activeCell="M25" sqref="M25"/>
    </sheetView>
  </sheetViews>
  <sheetFormatPr defaultColWidth="9.28515625" defaultRowHeight="12.75" x14ac:dyDescent="0.25"/>
  <cols>
    <col min="1" max="1" width="9.28515625" style="10" customWidth="1"/>
    <col min="2" max="2" width="10.5703125" style="44" customWidth="1"/>
    <col min="3" max="3" width="33.85546875" style="44" customWidth="1"/>
    <col min="4" max="4" width="71.28515625" style="10" customWidth="1"/>
    <col min="5" max="5" width="30" style="45" customWidth="1"/>
    <col min="6" max="6" width="21.28515625" style="10" customWidth="1"/>
    <col min="7" max="7" width="56.7109375" style="10" customWidth="1"/>
    <col min="8" max="8" width="25.42578125" style="10" customWidth="1"/>
    <col min="9" max="9" width="29.570312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39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5"/>
      <c r="G13" s="16" t="s">
        <v>10</v>
      </c>
      <c r="H13" s="15"/>
      <c r="I13" s="17" t="s">
        <v>11</v>
      </c>
    </row>
    <row r="14" spans="1:9" ht="18.75" x14ac:dyDescent="0.25">
      <c r="A14" s="18" t="s">
        <v>12</v>
      </c>
      <c r="B14" s="19"/>
      <c r="C14" s="19"/>
      <c r="D14" s="20"/>
      <c r="E14" s="21"/>
      <c r="F14" s="22"/>
      <c r="G14" s="23" t="s">
        <v>13</v>
      </c>
      <c r="H14" s="22"/>
      <c r="I14" s="24" t="s">
        <v>14</v>
      </c>
    </row>
    <row r="15" spans="1:9" ht="18.75" customHeight="1" x14ac:dyDescent="0.25">
      <c r="A15" s="25" t="s">
        <v>15</v>
      </c>
      <c r="B15" s="25"/>
      <c r="C15" s="25"/>
      <c r="D15" s="25"/>
      <c r="E15" s="25"/>
      <c r="F15" s="25"/>
      <c r="G15" s="25"/>
      <c r="H15" s="25" t="s">
        <v>16</v>
      </c>
      <c r="I15" s="25"/>
    </row>
    <row r="16" spans="1:9" ht="15" x14ac:dyDescent="0.25">
      <c r="A16" s="26"/>
      <c r="B16" s="27"/>
      <c r="C16" s="27"/>
      <c r="D16" s="26"/>
      <c r="E16" s="28"/>
      <c r="F16" s="26"/>
      <c r="G16" s="29" t="s">
        <v>17</v>
      </c>
      <c r="H16" s="30" t="s">
        <v>18</v>
      </c>
      <c r="I16" s="31"/>
    </row>
    <row r="17" spans="1:9" ht="18.75" x14ac:dyDescent="0.25">
      <c r="A17" s="32" t="s">
        <v>19</v>
      </c>
      <c r="B17" s="33"/>
      <c r="C17" s="33"/>
      <c r="D17" s="34"/>
      <c r="E17" s="35"/>
      <c r="F17" s="34"/>
      <c r="G17" s="36" t="s">
        <v>20</v>
      </c>
      <c r="H17" s="37" t="s">
        <v>21</v>
      </c>
      <c r="I17" s="38" t="s">
        <v>22</v>
      </c>
    </row>
    <row r="18" spans="1:9" ht="18.75" x14ac:dyDescent="0.25">
      <c r="A18" s="32" t="s">
        <v>23</v>
      </c>
      <c r="B18" s="39"/>
      <c r="C18" s="39"/>
      <c r="D18" s="36"/>
      <c r="E18" s="40"/>
      <c r="F18" s="32"/>
      <c r="G18" s="36" t="s">
        <v>24</v>
      </c>
      <c r="H18" s="37" t="s">
        <v>25</v>
      </c>
      <c r="I18" s="41">
        <v>333</v>
      </c>
    </row>
    <row r="19" spans="1:9" ht="18.75" x14ac:dyDescent="0.25">
      <c r="A19" s="32" t="s">
        <v>26</v>
      </c>
      <c r="B19" s="33"/>
      <c r="C19" s="33"/>
      <c r="D19" s="36"/>
      <c r="E19" s="42"/>
      <c r="F19" s="34"/>
      <c r="G19" s="36" t="s">
        <v>27</v>
      </c>
      <c r="H19" s="37" t="s">
        <v>28</v>
      </c>
      <c r="I19" s="43" t="s">
        <v>29</v>
      </c>
    </row>
    <row r="20" spans="1:9" ht="6.75" customHeight="1" x14ac:dyDescent="0.25"/>
    <row r="21" spans="1:9" ht="20.45" customHeight="1" x14ac:dyDescent="0.25">
      <c r="A21" s="25" t="s">
        <v>30</v>
      </c>
      <c r="B21" s="46" t="s">
        <v>31</v>
      </c>
      <c r="C21" s="46" t="s">
        <v>32</v>
      </c>
      <c r="D21" s="46" t="s">
        <v>33</v>
      </c>
      <c r="E21" s="47" t="s">
        <v>34</v>
      </c>
      <c r="F21" s="46" t="s">
        <v>35</v>
      </c>
      <c r="G21" s="46" t="s">
        <v>36</v>
      </c>
      <c r="H21" s="48" t="s">
        <v>37</v>
      </c>
      <c r="I21" s="48" t="s">
        <v>38</v>
      </c>
    </row>
    <row r="22" spans="1:9" ht="20.45" customHeight="1" x14ac:dyDescent="0.25">
      <c r="A22" s="25"/>
      <c r="B22" s="46"/>
      <c r="C22" s="46"/>
      <c r="D22" s="46"/>
      <c r="E22" s="47"/>
      <c r="F22" s="46"/>
      <c r="G22" s="46"/>
      <c r="H22" s="48"/>
      <c r="I22" s="48"/>
    </row>
    <row r="23" spans="1:9" s="55" customFormat="1" ht="30" customHeight="1" x14ac:dyDescent="0.25">
      <c r="A23" s="49">
        <v>1</v>
      </c>
      <c r="B23" s="50">
        <v>157</v>
      </c>
      <c r="C23" s="51" t="str">
        <f>VLOOKUP(B23,[1]Список!$A$1:$F$550,2,0)</f>
        <v>101 327 898 49</v>
      </c>
      <c r="D23" s="52" t="str">
        <f>VLOOKUP(B23,[1]Список!$A$1:$F$550,3,0)</f>
        <v>ЛУЧИНА Виктория/LUCHINA Viktoriia</v>
      </c>
      <c r="E23" s="53">
        <f>VLOOKUP(B23,[1]Список!$A$1:$F$550,4,0)</f>
        <v>39558</v>
      </c>
      <c r="F23" s="51" t="str">
        <f>VLOOKUP(B23,[1]Список!$A$1:$F$550,5,0)</f>
        <v>МС</v>
      </c>
      <c r="G23" s="51" t="str">
        <f>VLOOKUP(B23,[1]Список!$A$1:$F$550,6,0)</f>
        <v>Тульская область</v>
      </c>
      <c r="H23" s="49"/>
      <c r="I23" s="54"/>
    </row>
    <row r="24" spans="1:9" s="55" customFormat="1" ht="30" customHeight="1" x14ac:dyDescent="0.25">
      <c r="A24" s="49">
        <v>2</v>
      </c>
      <c r="B24" s="50">
        <v>115</v>
      </c>
      <c r="C24" s="51" t="str">
        <f>VLOOKUP(B24,[1]Список!$A$1:$F$550,2,0)</f>
        <v>101 315 435 02</v>
      </c>
      <c r="D24" s="52" t="str">
        <f>VLOOKUP(B24,[1]Список!$A$1:$F$550,3,0)</f>
        <v>СОЛОЗОБОВА Вероника /SOLOZOBOVA Veronika</v>
      </c>
      <c r="E24" s="53">
        <f>VLOOKUP(B24,[1]Список!$A$1:$F$550,4,0)</f>
        <v>39647</v>
      </c>
      <c r="F24" s="51" t="str">
        <f>VLOOKUP(B24,[1]Список!$A$1:$F$550,5,0)</f>
        <v>МС</v>
      </c>
      <c r="G24" s="51" t="str">
        <f>VLOOKUP(B24,[1]Список!$A$1:$F$550,6,0)</f>
        <v>Москва</v>
      </c>
      <c r="H24" s="49"/>
      <c r="I24" s="54"/>
    </row>
    <row r="25" spans="1:9" s="55" customFormat="1" ht="30" customHeight="1" x14ac:dyDescent="0.25">
      <c r="A25" s="49">
        <v>3</v>
      </c>
      <c r="B25" s="50">
        <v>128</v>
      </c>
      <c r="C25" s="51" t="str">
        <f>VLOOKUP(B25,[1]Список!$A$1:$F$550,2,0)</f>
        <v>100 807 482 38</v>
      </c>
      <c r="D25" s="52" t="str">
        <f>VLOOKUP(B25,[1]Список!$A$1:$F$550,3,0)</f>
        <v xml:space="preserve">ЧЕРТИХИНА Юлия/CHERTIKHINA IULIIA </v>
      </c>
      <c r="E25" s="53">
        <f>VLOOKUP(B25,[1]Список!$A$1:$F$550,4,0)</f>
        <v>39121</v>
      </c>
      <c r="F25" s="51" t="str">
        <f>VLOOKUP(B25,[1]Список!$A$1:$F$550,5,0)</f>
        <v>МС</v>
      </c>
      <c r="G25" s="51" t="str">
        <f>VLOOKUP(B25,[1]Список!$A$1:$F$550,6,0)</f>
        <v>Санкт-Петербург</v>
      </c>
      <c r="H25" s="49"/>
      <c r="I25" s="54"/>
    </row>
    <row r="26" spans="1:9" s="55" customFormat="1" ht="30" customHeight="1" x14ac:dyDescent="0.25">
      <c r="A26" s="49">
        <v>4</v>
      </c>
      <c r="B26" s="50">
        <v>119</v>
      </c>
      <c r="C26" s="51" t="str">
        <f>VLOOKUP(B26,[1]Список!$A$1:$F$550,2,0)</f>
        <v>101 127 096 37</v>
      </c>
      <c r="D26" s="52" t="str">
        <f>VLOOKUP(B26,[1]Список!$A$1:$F$550,3,0)</f>
        <v>ФАРАФОНТОВА Елизавета/FARAFONTOVA Elizaveta</v>
      </c>
      <c r="E26" s="53">
        <f>VLOOKUP(B26,[1]Список!$A$1:$F$550,4,0)</f>
        <v>39296</v>
      </c>
      <c r="F26" s="51" t="str">
        <f>VLOOKUP(B26,[1]Список!$A$1:$F$550,5,0)</f>
        <v>КМС</v>
      </c>
      <c r="G26" s="51" t="str">
        <f>VLOOKUP(B26,[1]Список!$A$1:$F$550,6,0)</f>
        <v>Москва</v>
      </c>
      <c r="H26" s="49"/>
      <c r="I26" s="54"/>
    </row>
    <row r="27" spans="1:9" s="55" customFormat="1" ht="30" customHeight="1" x14ac:dyDescent="0.25">
      <c r="A27" s="49">
        <v>5</v>
      </c>
      <c r="B27" s="50">
        <v>116</v>
      </c>
      <c r="C27" s="51" t="str">
        <f>VLOOKUP(B27,[1]Список!$A$1:$F$550,2,0)</f>
        <v>101 284 194 92</v>
      </c>
      <c r="D27" s="52" t="str">
        <f>VLOOKUP(B27,[1]Список!$A$1:$F$550,3,0)</f>
        <v>СТУДЕННИКОВА Ярослава/STUDENNIKOVA Yaroslava</v>
      </c>
      <c r="E27" s="53">
        <f>VLOOKUP(B27,[1]Список!$A$1:$F$550,4,0)</f>
        <v>39785</v>
      </c>
      <c r="F27" s="51" t="str">
        <f>VLOOKUP(B27,[1]Список!$A$1:$F$550,5,0)</f>
        <v>МС</v>
      </c>
      <c r="G27" s="51" t="str">
        <f>VLOOKUP(B27,[1]Список!$A$1:$F$550,6,0)</f>
        <v>Москва</v>
      </c>
      <c r="H27" s="49"/>
      <c r="I27" s="54"/>
    </row>
    <row r="28" spans="1:9" s="55" customFormat="1" ht="30" customHeight="1" x14ac:dyDescent="0.25">
      <c r="A28" s="49">
        <v>6</v>
      </c>
      <c r="B28" s="50">
        <v>129</v>
      </c>
      <c r="C28" s="51" t="str">
        <f>VLOOKUP(B28,[1]Список!$A$1:$F$550,2,0)</f>
        <v>100 900 531 64</v>
      </c>
      <c r="D28" s="52" t="str">
        <f>VLOOKUP(B28,[1]Список!$A$1:$F$550,3,0)</f>
        <v>КЛИМЕНКО Эвелина /KLIMENKO EVELINA</v>
      </c>
      <c r="E28" s="53">
        <f>VLOOKUP(B28,[1]Список!$A$1:$F$550,4,0)</f>
        <v>39217</v>
      </c>
      <c r="F28" s="51" t="str">
        <f>VLOOKUP(B28,[1]Список!$A$1:$F$550,5,0)</f>
        <v>КМС</v>
      </c>
      <c r="G28" s="51" t="str">
        <f>VLOOKUP(B28,[1]Список!$A$1:$F$550,6,0)</f>
        <v>Санкт-Петербург</v>
      </c>
      <c r="H28" s="49"/>
      <c r="I28" s="54"/>
    </row>
    <row r="29" spans="1:9" s="55" customFormat="1" ht="30" customHeight="1" x14ac:dyDescent="0.25">
      <c r="A29" s="49">
        <v>7</v>
      </c>
      <c r="B29" s="50">
        <v>130</v>
      </c>
      <c r="C29" s="51" t="str">
        <f>VLOOKUP(B29,[1]Список!$A$1:$F$550,2,0)</f>
        <v>101 276 131 80</v>
      </c>
      <c r="D29" s="52" t="str">
        <f>VLOOKUP(B29,[1]Список!$A$1:$F$550,3,0)</f>
        <v xml:space="preserve">ПЕРШИНА Анастасия/ PERSHINA ANASTASIIA </v>
      </c>
      <c r="E29" s="53">
        <f>VLOOKUP(B29,[1]Список!$A$1:$F$550,4,0)</f>
        <v>39810</v>
      </c>
      <c r="F29" s="51" t="str">
        <f>VLOOKUP(B29,[1]Список!$A$1:$F$550,5,0)</f>
        <v>КМС</v>
      </c>
      <c r="G29" s="51" t="str">
        <f>VLOOKUP(B29,[1]Список!$A$1:$F$550,6,0)</f>
        <v>Санкт-Петербург</v>
      </c>
      <c r="H29" s="49"/>
      <c r="I29" s="54"/>
    </row>
    <row r="30" spans="1:9" s="55" customFormat="1" ht="30" customHeight="1" x14ac:dyDescent="0.25">
      <c r="A30" s="49">
        <v>8</v>
      </c>
      <c r="B30" s="50">
        <v>160</v>
      </c>
      <c r="C30" s="51" t="str">
        <f>VLOOKUP(B30,[1]Список!$A$1:$F$550,2,0)</f>
        <v>101 379 194 32</v>
      </c>
      <c r="D30" s="52" t="str">
        <f>VLOOKUP(B30,[1]Список!$A$1:$F$550,3,0)</f>
        <v>ЕРМОЛОВА Мария/ERMOLOVA Mariia</v>
      </c>
      <c r="E30" s="53">
        <f>VLOOKUP(B30,[1]Список!$A$1:$F$550,4,0)</f>
        <v>39688</v>
      </c>
      <c r="F30" s="51" t="str">
        <f>VLOOKUP(B30,[1]Список!$A$1:$F$550,5,0)</f>
        <v>КМС</v>
      </c>
      <c r="G30" s="51" t="str">
        <f>VLOOKUP(B30,[1]Список!$A$1:$F$550,6,0)</f>
        <v>Тульская область</v>
      </c>
      <c r="H30" s="49"/>
      <c r="I30" s="54"/>
    </row>
    <row r="31" spans="1:9" s="55" customFormat="1" ht="30" customHeight="1" x14ac:dyDescent="0.25">
      <c r="A31" s="49">
        <v>9</v>
      </c>
      <c r="B31" s="50">
        <v>114</v>
      </c>
      <c r="C31" s="51" t="str">
        <f>VLOOKUP(B31,[1]Список!$A$1:$F$550,2,0)</f>
        <v>101 124 634 00</v>
      </c>
      <c r="D31" s="52" t="str">
        <f>VLOOKUP(B31,[1]Список!$A$1:$F$550,3,0)</f>
        <v>САШЕНКОВА Александра /SASHENKOVA Aleksandra</v>
      </c>
      <c r="E31" s="53">
        <f>VLOOKUP(B31,[1]Список!$A$1:$F$550,4,0)</f>
        <v>39458</v>
      </c>
      <c r="F31" s="51" t="str">
        <f>VLOOKUP(B31,[1]Список!$A$1:$F$550,5,0)</f>
        <v>КМС</v>
      </c>
      <c r="G31" s="51" t="str">
        <f>VLOOKUP(B31,[1]Список!$A$1:$F$550,6,0)</f>
        <v>Москва</v>
      </c>
      <c r="H31" s="49"/>
      <c r="I31" s="54"/>
    </row>
    <row r="32" spans="1:9" s="55" customFormat="1" ht="30" customHeight="1" x14ac:dyDescent="0.25">
      <c r="A32" s="49">
        <v>10</v>
      </c>
      <c r="B32" s="50">
        <v>117</v>
      </c>
      <c r="C32" s="51" t="str">
        <f>VLOOKUP(B32,[1]Список!$A$1:$F$550,2,0)</f>
        <v>101 372 706 43</v>
      </c>
      <c r="D32" s="52" t="str">
        <f>VLOOKUP(B32,[1]Список!$A$1:$F$550,3,0)</f>
        <v>АЛЕКСЕЕВА Васса /ALEKSEEVA Vassa</v>
      </c>
      <c r="E32" s="53">
        <f>VLOOKUP(B32,[1]Список!$A$1:$F$550,4,0)</f>
        <v>39897</v>
      </c>
      <c r="F32" s="51" t="str">
        <f>VLOOKUP(B32,[1]Список!$A$1:$F$550,5,0)</f>
        <v>КМС</v>
      </c>
      <c r="G32" s="51" t="str">
        <f>VLOOKUP(B32,[1]Список!$A$1:$F$550,6,0)</f>
        <v>Москва</v>
      </c>
      <c r="H32" s="49"/>
      <c r="I32" s="54"/>
    </row>
    <row r="33" spans="1:9" s="55" customFormat="1" ht="30" customHeight="1" x14ac:dyDescent="0.25">
      <c r="A33" s="49">
        <v>11</v>
      </c>
      <c r="B33" s="50">
        <v>161</v>
      </c>
      <c r="C33" s="51" t="str">
        <f>VLOOKUP(B33,[1]Список!$A$1:$F$550,2,0)</f>
        <v>101 425 301 64</v>
      </c>
      <c r="D33" s="52" t="str">
        <f>VLOOKUP(B33,[1]Список!$A$1:$F$550,3,0)</f>
        <v>РОСТОВЦЕВА Светлана/ROSTOVTSEVA Svetlana</v>
      </c>
      <c r="E33" s="53">
        <f>VLOOKUP(B33,[1]Список!$A$1:$F$550,4,0)</f>
        <v>39776</v>
      </c>
      <c r="F33" s="51" t="str">
        <f>VLOOKUP(B33,[1]Список!$A$1:$F$550,5,0)</f>
        <v>КМС</v>
      </c>
      <c r="G33" s="51" t="str">
        <f>VLOOKUP(B33,[1]Список!$A$1:$F$550,6,0)</f>
        <v>Тульская область</v>
      </c>
      <c r="H33" s="49"/>
      <c r="I33" s="54"/>
    </row>
    <row r="34" spans="1:9" s="55" customFormat="1" ht="30" customHeight="1" x14ac:dyDescent="0.25">
      <c r="A34" s="49">
        <v>12</v>
      </c>
      <c r="B34" s="50">
        <v>180</v>
      </c>
      <c r="C34" s="51" t="str">
        <f>VLOOKUP(B34,[1]Список!$A$1:$F$550,2,0)</f>
        <v>101 273 926 09</v>
      </c>
      <c r="D34" s="52" t="str">
        <f>VLOOKUP(B34,[1]Список!$A$1:$F$550,3,0)</f>
        <v>ЧЕТКИНА Виталия/CHETKINA Vitaliya</v>
      </c>
      <c r="E34" s="53">
        <f>VLOOKUP(B34,[1]Список!$A$1:$F$550,4,0)</f>
        <v>39593</v>
      </c>
      <c r="F34" s="51" t="str">
        <f>VLOOKUP(B34,[1]Список!$A$1:$F$550,5,0)</f>
        <v>КМС</v>
      </c>
      <c r="G34" s="51" t="str">
        <f>VLOOKUP(B34,[1]Список!$A$1:$F$550,6,0)</f>
        <v>Омская область</v>
      </c>
      <c r="H34" s="49"/>
      <c r="I34" s="54"/>
    </row>
    <row r="35" spans="1:9" s="55" customFormat="1" ht="30" customHeight="1" x14ac:dyDescent="0.25">
      <c r="A35" s="49">
        <v>13</v>
      </c>
      <c r="B35" s="50">
        <v>183</v>
      </c>
      <c r="C35" s="51" t="str">
        <f>VLOOKUP(B35,[1]Список!$A$1:$F$550,2,0)</f>
        <v>101 277 747 47</v>
      </c>
      <c r="D35" s="52" t="str">
        <f>VLOOKUP(B35,[1]Список!$A$1:$F$550,3,0)</f>
        <v>БУЛАВКИНА Анастасия/BULAVKINA Anastasiya</v>
      </c>
      <c r="E35" s="53">
        <f>VLOOKUP(B35,[1]Список!$A$1:$F$550,4,0)</f>
        <v>39361</v>
      </c>
      <c r="F35" s="51" t="str">
        <f>VLOOKUP(B35,[1]Список!$A$1:$F$550,5,0)</f>
        <v>КМС</v>
      </c>
      <c r="G35" s="51" t="str">
        <f>VLOOKUP(B35,[1]Список!$A$1:$F$550,6,0)</f>
        <v>Московская область</v>
      </c>
      <c r="H35" s="49"/>
      <c r="I35" s="54"/>
    </row>
    <row r="36" spans="1:9" s="55" customFormat="1" ht="30" customHeight="1" x14ac:dyDescent="0.25">
      <c r="A36" s="49">
        <v>13</v>
      </c>
      <c r="B36" s="50">
        <v>178</v>
      </c>
      <c r="C36" s="51" t="str">
        <f>VLOOKUP(B36,[1]Список!$A$1:$F$550,2,0)</f>
        <v>101 156 408 55</v>
      </c>
      <c r="D36" s="52" t="str">
        <f>VLOOKUP(B36,[1]Список!$A$1:$F$550,3,0)</f>
        <v>ЕЛЬЦОВА Мира/YELTSOVA Mira</v>
      </c>
      <c r="E36" s="53">
        <f>VLOOKUP(B36,[1]Список!$A$1:$F$550,4,0)</f>
        <v>39374</v>
      </c>
      <c r="F36" s="51" t="str">
        <f>VLOOKUP(B36,[1]Список!$A$1:$F$550,5,0)</f>
        <v>КМС</v>
      </c>
      <c r="G36" s="51" t="str">
        <f>VLOOKUP(B36,[1]Список!$A$1:$F$550,6,0)</f>
        <v>Омская область</v>
      </c>
      <c r="H36" s="49"/>
      <c r="I36" s="54"/>
    </row>
    <row r="37" spans="1:9" s="55" customFormat="1" ht="30" customHeight="1" x14ac:dyDescent="0.25">
      <c r="A37" s="49">
        <v>13</v>
      </c>
      <c r="B37" s="50">
        <v>156</v>
      </c>
      <c r="C37" s="51" t="str">
        <f>VLOOKUP(B37,[1]Список!$A$1:$F$550,2,0)</f>
        <v>101 431 491 46</v>
      </c>
      <c r="D37" s="52" t="str">
        <f>VLOOKUP(B37,[1]Список!$A$1:$F$550,3,0)</f>
        <v>СИБАЕВА Снежана/SIBAEVA Snezhana</v>
      </c>
      <c r="E37" s="53">
        <f>VLOOKUP(B37,[1]Список!$A$1:$F$550,4,0)</f>
        <v>39402</v>
      </c>
      <c r="F37" s="51" t="str">
        <f>VLOOKUP(B37,[1]Список!$A$1:$F$550,5,0)</f>
        <v>КМС</v>
      </c>
      <c r="G37" s="51" t="str">
        <f>VLOOKUP(B37,[1]Список!$A$1:$F$550,6,0)</f>
        <v>Тульская область</v>
      </c>
      <c r="H37" s="49"/>
      <c r="I37" s="54"/>
    </row>
    <row r="38" spans="1:9" s="55" customFormat="1" ht="30" customHeight="1" x14ac:dyDescent="0.25">
      <c r="A38" s="49">
        <v>13</v>
      </c>
      <c r="B38" s="50">
        <v>131</v>
      </c>
      <c r="C38" s="51" t="str">
        <f>VLOOKUP(B38,[1]Список!$A$1:$F$550,2,0)</f>
        <v>101 374 222 07</v>
      </c>
      <c r="D38" s="52" t="str">
        <f>VLOOKUP(B38,[1]Список!$A$1:$F$550,3,0)</f>
        <v>БЕЛЯЕВА Мария /BELIAEVA MARIIA</v>
      </c>
      <c r="E38" s="53">
        <f>VLOOKUP(B38,[1]Список!$A$1:$F$550,4,0)</f>
        <v>39866</v>
      </c>
      <c r="F38" s="51" t="str">
        <f>VLOOKUP(B38,[1]Список!$A$1:$F$550,5,0)</f>
        <v>МС</v>
      </c>
      <c r="G38" s="51" t="str">
        <f>VLOOKUP(B38,[1]Список!$A$1:$F$550,6,0)</f>
        <v>Санкт-Петербург</v>
      </c>
      <c r="H38" s="49"/>
      <c r="I38" s="54"/>
    </row>
    <row r="39" spans="1:9" s="55" customFormat="1" ht="30" customHeight="1" x14ac:dyDescent="0.25">
      <c r="A39" s="49">
        <v>17</v>
      </c>
      <c r="B39" s="50">
        <v>159</v>
      </c>
      <c r="C39" s="51" t="str">
        <f>VLOOKUP(B39,[1]Список!$A$1:$F$550,2,0)</f>
        <v>101 423 352 55</v>
      </c>
      <c r="D39" s="52" t="str">
        <f>VLOOKUP(B39,[1]Список!$A$1:$F$550,3,0)</f>
        <v>ГВОЗДЕВА Диана/GVOZDEVA Diana</v>
      </c>
      <c r="E39" s="53">
        <f>VLOOKUP(B39,[1]Список!$A$1:$F$550,4,0)</f>
        <v>39650</v>
      </c>
      <c r="F39" s="51" t="str">
        <f>VLOOKUP(B39,[1]Список!$A$1:$F$550,5,0)</f>
        <v>КМС</v>
      </c>
      <c r="G39" s="51" t="str">
        <f>VLOOKUP(B39,[1]Список!$A$1:$F$550,6,0)</f>
        <v>Тульская область</v>
      </c>
      <c r="H39" s="49"/>
      <c r="I39" s="54"/>
    </row>
    <row r="40" spans="1:9" s="55" customFormat="1" ht="30" customHeight="1" x14ac:dyDescent="0.25">
      <c r="A40" s="49">
        <v>17</v>
      </c>
      <c r="B40" s="50">
        <v>135</v>
      </c>
      <c r="C40" s="51" t="str">
        <f>VLOOKUP(B40,[1]Список!$A$1:$F$550,2,0)</f>
        <v>101 498 438 63</v>
      </c>
      <c r="D40" s="52" t="str">
        <f>VLOOKUP(B40,[1]Список!$A$1:$F$550,3,0)</f>
        <v>ЕФРЕМОВА Карина/YEFREMOVA Karina</v>
      </c>
      <c r="E40" s="53">
        <f>VLOOKUP(B40,[1]Список!$A$1:$F$550,4,0)</f>
        <v>40297</v>
      </c>
      <c r="F40" s="51" t="str">
        <f>VLOOKUP(B40,[1]Список!$A$1:$F$550,5,0)</f>
        <v>КМС</v>
      </c>
      <c r="G40" s="51" t="str">
        <f>VLOOKUP(B40,[1]Список!$A$1:$F$550,6,0)</f>
        <v>Кемеровская область -Кузбасс</v>
      </c>
      <c r="H40" s="49"/>
      <c r="I40" s="54"/>
    </row>
    <row r="41" spans="1:9" s="55" customFormat="1" ht="30" customHeight="1" x14ac:dyDescent="0.25">
      <c r="A41" s="49">
        <v>17</v>
      </c>
      <c r="B41" s="50">
        <v>152</v>
      </c>
      <c r="C41" s="51" t="str">
        <f>VLOOKUP(B41,[1]Список!$A$1:$F$550,2,0)</f>
        <v>101 303 450 45</v>
      </c>
      <c r="D41" s="52" t="str">
        <f>VLOOKUP(B41,[1]Список!$A$1:$F$550,3,0)</f>
        <v>СОКОЛОВА Софья/SOKOLOVA Sofya</v>
      </c>
      <c r="E41" s="53">
        <f>VLOOKUP(B41,[1]Список!$A$1:$F$550,4,0)</f>
        <v>39106</v>
      </c>
      <c r="F41" s="51" t="str">
        <f>VLOOKUP(B41,[1]Список!$A$1:$F$550,5,0)</f>
        <v>КМС</v>
      </c>
      <c r="G41" s="51" t="str">
        <f>VLOOKUP(B41,[1]Список!$A$1:$F$550,6,0)</f>
        <v>Тульская область</v>
      </c>
      <c r="H41" s="49"/>
      <c r="I41" s="54"/>
    </row>
    <row r="42" spans="1:9" s="55" customFormat="1" ht="30" customHeight="1" x14ac:dyDescent="0.25">
      <c r="A42" s="49">
        <v>17</v>
      </c>
      <c r="B42" s="50">
        <v>120</v>
      </c>
      <c r="C42" s="51" t="str">
        <f>VLOOKUP(B42,[1]Список!$A$1:$F$550,2,0)</f>
        <v>101 201 202 35</v>
      </c>
      <c r="D42" s="52" t="str">
        <f>VLOOKUP(B42,[1]Список!$A$1:$F$550,3,0)</f>
        <v xml:space="preserve">ГОЛУЕНКО Дарья/GOLUENKO Darya                                                    </v>
      </c>
      <c r="E42" s="53">
        <f>VLOOKUP(B42,[1]Список!$A$1:$F$550,4,0)</f>
        <v>39166</v>
      </c>
      <c r="F42" s="51" t="str">
        <f>VLOOKUP(B42,[1]Список!$A$1:$F$550,5,0)</f>
        <v>КМС</v>
      </c>
      <c r="G42" s="51" t="str">
        <f>VLOOKUP(B42,[1]Список!$A$1:$F$550,6,0)</f>
        <v>Москва</v>
      </c>
      <c r="H42" s="49"/>
      <c r="I42" s="54"/>
    </row>
    <row r="43" spans="1:9" s="55" customFormat="1" ht="30" customHeight="1" x14ac:dyDescent="0.25">
      <c r="A43" s="49">
        <v>17</v>
      </c>
      <c r="B43" s="50">
        <v>185</v>
      </c>
      <c r="C43" s="51" t="str">
        <f>VLOOKUP(B43,[1]Список!$A$1:$F$550,2,0)</f>
        <v>101 284 187 85</v>
      </c>
      <c r="D43" s="52" t="str">
        <f>VLOOKUP(B43,[1]Список!$A$1:$F$550,3,0)</f>
        <v>СОРОКОЛАТОВА Виолетта/Sorokolatova Violetta</v>
      </c>
      <c r="E43" s="53">
        <f>VLOOKUP(B43,[1]Список!$A$1:$F$550,4,0)</f>
        <v>39512</v>
      </c>
      <c r="F43" s="51" t="str">
        <f>VLOOKUP(B43,[1]Список!$A$1:$F$550,5,0)</f>
        <v>1 сп.р.</v>
      </c>
      <c r="G43" s="51" t="str">
        <f>VLOOKUP(B43,[1]Список!$A$1:$F$550,6,0)</f>
        <v>Республика Крым</v>
      </c>
      <c r="H43" s="49"/>
      <c r="I43" s="54"/>
    </row>
    <row r="44" spans="1:9" s="55" customFormat="1" ht="30" customHeight="1" x14ac:dyDescent="0.25">
      <c r="A44" s="49">
        <v>17</v>
      </c>
      <c r="B44" s="50">
        <v>171</v>
      </c>
      <c r="C44" s="51" t="str">
        <f>VLOOKUP(B44,[1]Список!$A$1:$F$550,2,0)</f>
        <v>101 260 091 45</v>
      </c>
      <c r="D44" s="52" t="str">
        <f>VLOOKUP(B44,[1]Список!$A$1:$F$550,3,0)</f>
        <v>КУЗЬМИНА Дарья/KUZMINA Darya</v>
      </c>
      <c r="E44" s="53">
        <f>VLOOKUP(B44,[1]Список!$A$1:$F$550,4,0)</f>
        <v>39484</v>
      </c>
      <c r="F44" s="51" t="str">
        <f>VLOOKUP(B44,[1]Список!$A$1:$F$550,5,0)</f>
        <v>КМС</v>
      </c>
      <c r="G44" s="51" t="str">
        <f>VLOOKUP(B44,[1]Список!$A$1:$F$550,6,0)</f>
        <v>Ростовская область</v>
      </c>
      <c r="H44" s="49"/>
      <c r="I44" s="54"/>
    </row>
    <row r="45" spans="1:9" s="55" customFormat="1" ht="30" customHeight="1" x14ac:dyDescent="0.25">
      <c r="A45" s="49">
        <v>17</v>
      </c>
      <c r="B45" s="50">
        <v>177</v>
      </c>
      <c r="C45" s="51" t="str">
        <f>VLOOKUP(B45,[1]Список!$A$1:$F$550,2,0)</f>
        <v>101 044 178 54</v>
      </c>
      <c r="D45" s="52" t="str">
        <f>VLOOKUP(B45,[1]Список!$A$1:$F$550,3,0)</f>
        <v>МЕДВЕДЕВА Кристина/MEDVEDEVA Kristina</v>
      </c>
      <c r="E45" s="53">
        <f>VLOOKUP(B45,[1]Список!$A$1:$F$550,4,0)</f>
        <v>39231</v>
      </c>
      <c r="F45" s="51" t="str">
        <f>VLOOKUP(B45,[1]Список!$A$1:$F$550,5,0)</f>
        <v>КМС</v>
      </c>
      <c r="G45" s="51" t="str">
        <f>VLOOKUP(B45,[1]Список!$A$1:$F$550,6,0)</f>
        <v>Омская область</v>
      </c>
      <c r="H45" s="49"/>
      <c r="I45" s="54"/>
    </row>
    <row r="46" spans="1:9" ht="18.75" x14ac:dyDescent="0.25">
      <c r="A46" s="56" t="s">
        <v>39</v>
      </c>
      <c r="B46" s="57"/>
      <c r="C46" s="57"/>
      <c r="D46" s="57"/>
      <c r="E46" s="58"/>
      <c r="F46" s="58"/>
      <c r="G46" s="59"/>
      <c r="H46" s="59"/>
      <c r="I46" s="60"/>
    </row>
    <row r="47" spans="1:9" ht="23.25" x14ac:dyDescent="0.25">
      <c r="A47" s="61" t="s">
        <v>40</v>
      </c>
      <c r="B47" s="62"/>
      <c r="C47" s="63"/>
      <c r="D47" s="62"/>
      <c r="E47" s="64"/>
      <c r="F47" s="62"/>
      <c r="G47" s="65"/>
      <c r="H47" s="66"/>
      <c r="I47" s="67"/>
    </row>
    <row r="48" spans="1:9" ht="23.25" x14ac:dyDescent="0.25">
      <c r="A48" s="68" t="s">
        <v>41</v>
      </c>
      <c r="B48" s="69"/>
      <c r="C48" s="70"/>
      <c r="D48" s="69"/>
      <c r="E48" s="71"/>
      <c r="F48" s="69"/>
      <c r="G48" s="72"/>
      <c r="H48" s="73"/>
      <c r="I48" s="74"/>
    </row>
    <row r="49" spans="1:9" ht="4.5" customHeight="1" x14ac:dyDescent="0.25">
      <c r="A49" s="68"/>
      <c r="B49" s="69"/>
      <c r="C49" s="69"/>
      <c r="D49" s="75"/>
      <c r="E49" s="76"/>
      <c r="F49" s="75"/>
      <c r="G49" s="75"/>
      <c r="H49" s="75"/>
      <c r="I49" s="74"/>
    </row>
    <row r="50" spans="1:9" ht="23.25" x14ac:dyDescent="0.25">
      <c r="A50" s="77"/>
      <c r="B50" s="78"/>
      <c r="C50" s="78"/>
      <c r="D50" s="78" t="str">
        <f>A17</f>
        <v>ГЛАВНЫЙ СУДЬЯ:</v>
      </c>
      <c r="E50" s="78"/>
      <c r="F50" s="78" t="str">
        <f>A18</f>
        <v>ГЛАВНЫЙ СЕКРЕТАРЬ:</v>
      </c>
      <c r="G50" s="78"/>
      <c r="H50" s="78" t="str">
        <f>A19</f>
        <v>СУДЬЯ НА ФИНИШЕ:</v>
      </c>
      <c r="I50" s="79"/>
    </row>
    <row r="51" spans="1:9" s="83" customFormat="1" ht="23.25" x14ac:dyDescent="0.25">
      <c r="A51" s="80"/>
      <c r="B51" s="81"/>
      <c r="C51" s="81"/>
      <c r="D51" s="81"/>
      <c r="E51" s="81"/>
      <c r="F51" s="81"/>
      <c r="G51" s="81"/>
      <c r="H51" s="81"/>
      <c r="I51" s="82"/>
    </row>
    <row r="52" spans="1:9" s="83" customFormat="1" ht="51.75" customHeight="1" x14ac:dyDescent="0.25">
      <c r="A52" s="80"/>
      <c r="B52" s="81"/>
      <c r="C52" s="81"/>
      <c r="D52" s="81"/>
      <c r="E52" s="81"/>
      <c r="F52" s="81"/>
      <c r="G52" s="81"/>
      <c r="H52" s="81"/>
      <c r="I52" s="82"/>
    </row>
    <row r="53" spans="1:9" ht="3.75" customHeight="1" x14ac:dyDescent="0.25">
      <c r="A53" s="84"/>
      <c r="B53" s="85"/>
      <c r="C53" s="85"/>
      <c r="D53" s="85"/>
      <c r="E53" s="85"/>
      <c r="F53" s="85"/>
      <c r="G53" s="85"/>
      <c r="H53" s="85"/>
      <c r="I53" s="86"/>
    </row>
    <row r="54" spans="1:9" ht="23.25" hidden="1" x14ac:dyDescent="0.25">
      <c r="A54" s="87"/>
      <c r="B54" s="88"/>
      <c r="C54" s="88"/>
      <c r="D54" s="88"/>
      <c r="E54" s="89"/>
      <c r="F54" s="88"/>
      <c r="G54" s="88"/>
      <c r="H54" s="88"/>
      <c r="I54" s="90"/>
    </row>
    <row r="55" spans="1:9" ht="23.25" hidden="1" x14ac:dyDescent="0.25">
      <c r="A55" s="87"/>
      <c r="B55" s="88"/>
      <c r="C55" s="88"/>
      <c r="D55" s="88"/>
      <c r="E55" s="89"/>
      <c r="F55" s="88"/>
      <c r="G55" s="88"/>
      <c r="H55" s="88"/>
      <c r="I55" s="90"/>
    </row>
    <row r="56" spans="1:9" ht="23.25" x14ac:dyDescent="0.25">
      <c r="A56" s="68"/>
      <c r="B56" s="91"/>
      <c r="C56" s="91"/>
      <c r="D56" s="85" t="str">
        <f>G17</f>
        <v>Е.А.АФАНАСЬЕВА (ВК, Свердловская область)</v>
      </c>
      <c r="E56" s="85"/>
      <c r="F56" s="85" t="str">
        <f>G18</f>
        <v>О.В.БЕЛОБОРОДОВА (ВК, г.Москва)</v>
      </c>
      <c r="G56" s="85"/>
      <c r="H56" s="85" t="str">
        <f>G19</f>
        <v>В.Н.ГНИДЕНКО (ВК, г.Тула)</v>
      </c>
      <c r="I56" s="86"/>
    </row>
    <row r="57" spans="1:9" x14ac:dyDescent="0.25">
      <c r="A57" s="92"/>
      <c r="B57" s="93"/>
      <c r="C57" s="93"/>
      <c r="D57" s="94"/>
      <c r="E57" s="95"/>
      <c r="F57" s="94"/>
      <c r="G57" s="94"/>
      <c r="H57" s="94"/>
      <c r="I57" s="96"/>
    </row>
  </sheetData>
  <mergeCells count="33">
    <mergeCell ref="A53:E53"/>
    <mergeCell ref="F53:I53"/>
    <mergeCell ref="D56:E56"/>
    <mergeCell ref="F56:G56"/>
    <mergeCell ref="H56:I56"/>
    <mergeCell ref="G21:G22"/>
    <mergeCell ref="H21:H22"/>
    <mergeCell ref="I21:I22"/>
    <mergeCell ref="A46:D46"/>
    <mergeCell ref="G46:I46"/>
    <mergeCell ref="A50:C50"/>
    <mergeCell ref="D50:E50"/>
    <mergeCell ref="F50:G50"/>
    <mergeCell ref="H50:I50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47:G48">
    <cfRule type="duplicateValues" dxfId="1" priority="1"/>
  </conditionalFormatting>
  <conditionalFormatting sqref="D23:D45">
    <cfRule type="duplicateValues" dxfId="0" priority="2"/>
  </conditionalFormatting>
  <printOptions horizontalCentered="1"/>
  <pageMargins left="0.25" right="0.25" top="0.75" bottom="0.75" header="0.3" footer="0.3"/>
  <pageSetup paperSize="9" scale="34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Юниорки Кейрин Итог </vt:lpstr>
      <vt:lpstr>'ВС Юниорки Кейрин Итог '!Заголовки_для_печати</vt:lpstr>
      <vt:lpstr>'ВС Юниорки Кейрин Итог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2025-05-26T11:27:01Z</dcterms:created>
  <dcterms:modified xsi:type="dcterms:W3CDTF">2025-05-26T11:27:20Z</dcterms:modified>
</cp:coreProperties>
</file>