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Маунтинбайк 2023\"/>
    </mc:Choice>
  </mc:AlternateContent>
  <xr:revisionPtr revIDLastSave="0" documentId="13_ncr:1_{D6C9B672-3ED4-4071-B655-ED94E2045DEB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М кор кр" sheetId="113" r:id="rId1"/>
    <sheet name="Ж кор кр" sheetId="114" r:id="rId2"/>
  </sheets>
  <definedNames>
    <definedName name="_xlnm.Print_Area" localSheetId="1">'Ж кор кр'!$A$1:$M$65</definedName>
    <definedName name="_xlnm.Print_Area" localSheetId="0">'М кор кр'!$A$1:$M$88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5" i="114" l="1"/>
  <c r="E65" i="114"/>
  <c r="A65" i="114"/>
  <c r="M56" i="114"/>
  <c r="H56" i="114"/>
  <c r="M55" i="114"/>
  <c r="H55" i="114"/>
  <c r="M54" i="114"/>
  <c r="H54" i="114"/>
  <c r="M53" i="114"/>
  <c r="H53" i="114"/>
  <c r="M52" i="114"/>
  <c r="M51" i="114"/>
  <c r="M50" i="114"/>
  <c r="J38" i="114"/>
  <c r="I38" i="114"/>
  <c r="J37" i="114"/>
  <c r="I37" i="114"/>
  <c r="J36" i="114"/>
  <c r="I36" i="114"/>
  <c r="J35" i="114"/>
  <c r="I35" i="114"/>
  <c r="J34" i="114"/>
  <c r="I34" i="114"/>
  <c r="J33" i="114"/>
  <c r="I33" i="114"/>
  <c r="J32" i="114"/>
  <c r="I32" i="114"/>
  <c r="J31" i="114"/>
  <c r="I31" i="114"/>
  <c r="J30" i="114"/>
  <c r="I30" i="114"/>
  <c r="J29" i="114"/>
  <c r="I29" i="114"/>
  <c r="J28" i="114"/>
  <c r="I28" i="114"/>
  <c r="J27" i="114"/>
  <c r="I27" i="114"/>
  <c r="J26" i="114"/>
  <c r="I26" i="114"/>
  <c r="J25" i="114"/>
  <c r="I25" i="114"/>
  <c r="J24" i="114"/>
  <c r="I24" i="114"/>
  <c r="J23" i="114"/>
  <c r="J23" i="113"/>
  <c r="I53" i="113"/>
  <c r="I49" i="113"/>
  <c r="J49" i="113"/>
  <c r="I50" i="113"/>
  <c r="J50" i="113"/>
  <c r="I51" i="113"/>
  <c r="J51" i="113"/>
  <c r="I52" i="113"/>
  <c r="J52" i="113"/>
  <c r="J53" i="113"/>
  <c r="M79" i="113"/>
  <c r="I24" i="113"/>
  <c r="H79" i="113"/>
  <c r="H78" i="113"/>
  <c r="H77" i="113"/>
  <c r="H76" i="113"/>
  <c r="I88" i="113"/>
  <c r="E88" i="113"/>
  <c r="A88" i="113"/>
  <c r="M78" i="113"/>
  <c r="M77" i="113"/>
  <c r="M76" i="113"/>
  <c r="M75" i="113"/>
  <c r="M74" i="113"/>
  <c r="M73" i="113"/>
  <c r="J24" i="113"/>
  <c r="J25" i="113"/>
  <c r="J26" i="113"/>
  <c r="J27" i="113"/>
  <c r="J28" i="113"/>
  <c r="J29" i="113"/>
  <c r="J30" i="113"/>
  <c r="J31" i="113"/>
  <c r="J32" i="113"/>
  <c r="J33" i="113"/>
  <c r="J34" i="113"/>
  <c r="J35" i="113"/>
  <c r="J36" i="113"/>
  <c r="J37" i="113"/>
  <c r="J38" i="113"/>
  <c r="J39" i="113"/>
  <c r="J40" i="113"/>
  <c r="J41" i="113"/>
  <c r="J42" i="113"/>
  <c r="J43" i="113"/>
  <c r="J44" i="113"/>
  <c r="J45" i="113"/>
  <c r="J46" i="113"/>
  <c r="J47" i="113"/>
  <c r="J48" i="113"/>
  <c r="I25" i="113"/>
  <c r="I26" i="113"/>
  <c r="I27" i="113"/>
  <c r="I28" i="113"/>
  <c r="I29" i="113"/>
  <c r="I30" i="113"/>
  <c r="I31" i="113"/>
  <c r="I32" i="113"/>
  <c r="I33" i="113"/>
  <c r="I34" i="113"/>
  <c r="I35" i="113"/>
  <c r="I36" i="113"/>
  <c r="I37" i="113"/>
  <c r="I38" i="113"/>
  <c r="I39" i="113"/>
  <c r="I40" i="113"/>
  <c r="I41" i="113"/>
  <c r="I42" i="113"/>
  <c r="I43" i="113"/>
  <c r="I44" i="113"/>
  <c r="I45" i="113"/>
  <c r="I46" i="113"/>
  <c r="I47" i="113"/>
  <c r="I48" i="113"/>
  <c r="H52" i="114" l="1"/>
  <c r="H51" i="114" s="1"/>
  <c r="H75" i="113"/>
  <c r="H74" i="113" s="1"/>
</calcChain>
</file>

<file path=xl/sharedStrings.xml><?xml version="1.0" encoding="utf-8"?>
<sst xmlns="http://schemas.openxmlformats.org/spreadsheetml/2006/main" count="365" uniqueCount="162">
  <si>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</si>
  <si>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</si>
  <si>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</si>
  <si>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</si>
  <si>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СТАТИСТИКА ГОНКИ</t>
  </si>
  <si>
    <t>МЕСТО</t>
  </si>
  <si>
    <t>РЕЗУЛЬТАТ</t>
  </si>
  <si>
    <t>РАЗРЯД,
ЗВАНИЕ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</si>
  <si>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</si>
  <si>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</si>
  <si>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</si>
  <si>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</si>
  <si>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</si>
  <si>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</si>
  <si>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</si>
  <si>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</si>
  <si>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</si>
  <si>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</si>
  <si>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</si>
  <si>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</si>
  <si>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</si>
  <si>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</si>
  <si>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</si>
  <si>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</si>
  <si>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</si>
  <si>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</si>
  <si>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</si>
  <si>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</si>
  <si>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</si>
  <si>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</si>
  <si>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</si>
  <si>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</si>
  <si>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</si>
  <si>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</si>
  <si>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</si>
  <si>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</si>
  <si>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</si>
  <si>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</si>
  <si>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 xml:space="preserve">Министерство физической культуры и спорта Краснодарского края </t>
  </si>
  <si>
    <t>Федерация велосипедного спорта Кубани</t>
  </si>
  <si>
    <t>2 СР</t>
  </si>
  <si>
    <t>СУДЬЯ НА ФИНИШЕ</t>
  </si>
  <si>
    <t>3 СР</t>
  </si>
  <si>
    <t>Ставропольский край</t>
  </si>
  <si>
    <t>Донецкая Народная Республика</t>
  </si>
  <si>
    <t/>
  </si>
  <si>
    <t>№ ВРВС: 0080771811Я</t>
  </si>
  <si>
    <t>ИНФОРМАЦИЯ О ЖЮРИ И ГСК СОРЕВНОВАНИЙ:</t>
  </si>
  <si>
    <t>ПОГОДНЫЕ УСЛОВИЯ</t>
  </si>
  <si>
    <t>ВЫПОЛНЕНИЕ НТУ ЕВСК</t>
  </si>
  <si>
    <t>маунтинбайк - кросс - кантри - короткий круг</t>
  </si>
  <si>
    <t>МЕСТО ПРОВЕДЕНИЯ: п. Псебай</t>
  </si>
  <si>
    <t>г. Санкт-Петербург</t>
  </si>
  <si>
    <t>г. Москва</t>
  </si>
  <si>
    <t>Липецкая область</t>
  </si>
  <si>
    <t>3 круга</t>
  </si>
  <si>
    <t>Свердловская область</t>
  </si>
  <si>
    <t>Пермский край</t>
  </si>
  <si>
    <t>Республика Татарстан</t>
  </si>
  <si>
    <t>ДАТА ПРОВЕДЕНИЯ: 23 апреля 2023 года</t>
  </si>
  <si>
    <t>СМИРНОВ Д.В. (1кат., Чувашская Республика)</t>
  </si>
  <si>
    <t>1,5/6</t>
  </si>
  <si>
    <t>9,0</t>
  </si>
  <si>
    <t>4 круга</t>
  </si>
  <si>
    <t>БЕСЧАСТНОВ А.А. (ВК, г. Москва)</t>
  </si>
  <si>
    <t>АФАНАСЬЕВА Е.А. (ВК, Свердловская область)</t>
  </si>
  <si>
    <t>КУБОК РОССИИ</t>
  </si>
  <si>
    <t>2 ЭТАП</t>
  </si>
  <si>
    <t>Мужчины</t>
  </si>
  <si>
    <t>11,5</t>
  </si>
  <si>
    <t>1,5/7</t>
  </si>
  <si>
    <t>НАЧАЛО ГОНКИ: 12ч 00м</t>
  </si>
  <si>
    <t>№ ЕКП 2023: 26819</t>
  </si>
  <si>
    <t>Очки</t>
  </si>
  <si>
    <t>ИВАНОВ Николай</t>
  </si>
  <si>
    <t>ЛУНДЕ Павел</t>
  </si>
  <si>
    <t>ВАВИЛОВ Арсентий</t>
  </si>
  <si>
    <t>БОРЕДСКИЙ Руслан</t>
  </si>
  <si>
    <t>АНИСИМОВ Алексей</t>
  </si>
  <si>
    <t>Чувашская Республика</t>
  </si>
  <si>
    <t>РОМАНОВ Иван</t>
  </si>
  <si>
    <t>ГОРШКОВ Артем</t>
  </si>
  <si>
    <t>АХМЕТОВ Айнур</t>
  </si>
  <si>
    <t>ОСИПОВ Даниил</t>
  </si>
  <si>
    <t>Московская область</t>
  </si>
  <si>
    <t>ГОГОЛЕВ Максим</t>
  </si>
  <si>
    <t>Самарская область</t>
  </si>
  <si>
    <t>ПОСТНИКОВ Егор</t>
  </si>
  <si>
    <t>ОРЛОВ Ярослав</t>
  </si>
  <si>
    <t>УСМАНОВ Елисей</t>
  </si>
  <si>
    <t>Краснодарский край</t>
  </si>
  <si>
    <t>СЕВЕРОВ Роман</t>
  </si>
  <si>
    <t>КАДУБОВСКИЙ Валерий</t>
  </si>
  <si>
    <t>ПАВЛОВ Леонид</t>
  </si>
  <si>
    <t>ЧЕРНЫХ Семен</t>
  </si>
  <si>
    <t>ПРИВАЛОВ Егор</t>
  </si>
  <si>
    <t>ЛУЖБИН Илья</t>
  </si>
  <si>
    <t>Удмуртская Республика</t>
  </si>
  <si>
    <t>МАРАХТАНОВ Глеб</t>
  </si>
  <si>
    <t>ТИЩЕНКО Антон</t>
  </si>
  <si>
    <t>БАЛОБАНОВ Павел</t>
  </si>
  <si>
    <t>МАШ Егор</t>
  </si>
  <si>
    <t>КАРПОВ Даниил</t>
  </si>
  <si>
    <t>ЖИДКОВ Леон</t>
  </si>
  <si>
    <t>АРКАДЬЕВ Михаил</t>
  </si>
  <si>
    <t>РОМАНОВ Роман</t>
  </si>
  <si>
    <t>ПЕСТОВ Владимир</t>
  </si>
  <si>
    <t>РАДУЛОВ Артем</t>
  </si>
  <si>
    <t>АБРАМОВ Александр</t>
  </si>
  <si>
    <t>АЛЕКСАНИН Данила</t>
  </si>
  <si>
    <t>МАТВЕЕВ Матвей</t>
  </si>
  <si>
    <t>ШУРПАЧ Ярослав</t>
  </si>
  <si>
    <t>СЕМЕНИХИН Максим</t>
  </si>
  <si>
    <t>ШАРЛАИМОВ Кирилл</t>
  </si>
  <si>
    <t>КАРИМОВ Артур</t>
  </si>
  <si>
    <t>ШЕСТАКОВ Андрей</t>
  </si>
  <si>
    <t>МЕРЕЖУК Владислав</t>
  </si>
  <si>
    <t>МИШАНИН Никита</t>
  </si>
  <si>
    <t>КОСТЕРИН Марк</t>
  </si>
  <si>
    <t>ХАРЧЕНКО Алексей</t>
  </si>
  <si>
    <t>ЛУКЬЯНОВ Иван</t>
  </si>
  <si>
    <t>1 круг</t>
  </si>
  <si>
    <t>ИВАНОВ Глеб</t>
  </si>
  <si>
    <t>2 круга</t>
  </si>
  <si>
    <t>ЛЕЩИНА Артем</t>
  </si>
  <si>
    <t>БРЫЗГАЛОВ Даниил</t>
  </si>
  <si>
    <t>МЕШКОВ Глеб</t>
  </si>
  <si>
    <t>ХАЛАШЕВСКИЙ Захар</t>
  </si>
  <si>
    <t>КОРМАКОВ Павел</t>
  </si>
  <si>
    <t>НФ</t>
  </si>
  <si>
    <t>Квалификация</t>
  </si>
  <si>
    <t>Женщины</t>
  </si>
  <si>
    <t>НАЧАЛО ГОНКИ: 11ч 20м</t>
  </si>
  <si>
    <t>ИЛЬИНА Кристина</t>
  </si>
  <si>
    <t>КИРСАНОВА Виктория</t>
  </si>
  <si>
    <t>БОРЕДСКАЯ Анастасия</t>
  </si>
  <si>
    <t>МИРОНОВА Диана</t>
  </si>
  <si>
    <t>САЙТАРОВА Татьяна</t>
  </si>
  <si>
    <t>МИРОЛЮБОВА Анна</t>
  </si>
  <si>
    <t>АФАНАСЬЕВА Надежда</t>
  </si>
  <si>
    <t>БОГДАНОВА Диана</t>
  </si>
  <si>
    <t>Челябинская область</t>
  </si>
  <si>
    <t>КАЛЯЛИНА Анастасия</t>
  </si>
  <si>
    <t>АХМАДУЛЛИНА Гузель</t>
  </si>
  <si>
    <t>ГОГОЛЕВА Елена</t>
  </si>
  <si>
    <t>МЕНЬКОВА Дарья</t>
  </si>
  <si>
    <t>КОЛЕСНИКОВА Алина</t>
  </si>
  <si>
    <t>ЛОБОВА Стелла</t>
  </si>
  <si>
    <t>КАРТИНИНА Анастасия</t>
  </si>
  <si>
    <t>СКРИПИНА Виктория</t>
  </si>
  <si>
    <t>ПАНИНА Арина</t>
  </si>
  <si>
    <t>КАРАМЫШЕВА Софья</t>
  </si>
  <si>
    <t>УШАКОВА Александра</t>
  </si>
  <si>
    <t>ЖУКОВА Галина</t>
  </si>
  <si>
    <t>СЕЛЬВАЧЕВА Варвара</t>
  </si>
  <si>
    <t>ПОПОВА Анна</t>
  </si>
  <si>
    <t>ТЕБЕНЕВА Ксения</t>
  </si>
  <si>
    <t>ДУДКИНА Карина</t>
  </si>
  <si>
    <t>ДСКВ</t>
  </si>
  <si>
    <t>Ст.4.20.001 п.2.4</t>
  </si>
  <si>
    <t>ФЕДЬКИНА Валерия</t>
  </si>
  <si>
    <t>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</si>
</sst>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[$-F400]h:mm:ss\ AM/PM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rgb="FF000000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2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0" borderId="0"/>
    <xf numFmtId="0" fontId="17" fillId="0" borderId="0"/>
    <xf numFmtId="0" fontId="19" fillId="0" borderId="0"/>
  </cellStyleXfs>
  <cellXfs count="62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2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1" fillId="2" borderId="0" xfId="0" applyFont="1" applyFill="1" applyAlignment="1">
      <alignment vertical="center"/>
    </xf>
    <xf numFmtId="2" fontId="11" fillId="2" borderId="0" xfId="0" applyNumberFormat="1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14" fontId="15" fillId="0" borderId="0" xfId="0" applyNumberFormat="1" applyFont="1"/>
    <xf numFmtId="0" fontId="15" fillId="0" borderId="0" xfId="0" applyFont="1" applyAlignment="1">
      <alignment vertical="center"/>
    </xf>
    <xf numFmtId="2" fontId="15" fillId="0" borderId="0" xfId="0" applyNumberFormat="1" applyFont="1" applyAlignment="1">
      <alignment vertical="center"/>
    </xf>
    <xf numFmtId="0" fontId="15" fillId="0" borderId="0" xfId="0" applyFont="1" applyAlignment="1">
      <alignment horizontal="right" vertical="center"/>
    </xf>
    <xf numFmtId="20" fontId="1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0" fontId="20" fillId="0" borderId="0" xfId="8" applyFont="1" applyBorder="1" applyAlignment="1">
      <alignment horizontal="center" vertical="center" wrapText="1"/>
    </xf>
    <xf numFmtId="21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20" fillId="0" borderId="1" xfId="8" applyFont="1" applyBorder="1" applyAlignment="1">
      <alignment horizontal="center" vertical="center" wrapText="1"/>
    </xf>
    <xf numFmtId="2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 wrapText="1"/>
    </xf>
    <xf numFmtId="2" fontId="6" fillId="2" borderId="0" xfId="3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2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2 2" xfId="9" xr:uid="{E279D471-BBC3-CD40-86A0-670A81BEA384}"/>
    <cellStyle name="Обычный 2 3" xfId="5" xr:uid="{00000000-0005-0000-0000-000004000000}"/>
    <cellStyle name="Обычный 2 4" xfId="11" xr:uid="{2C04F67B-2A72-754D-9B75-4DEDD75DF746}"/>
    <cellStyle name="Обычный 3" xfId="7" xr:uid="{00000000-0005-0000-0000-000005000000}"/>
    <cellStyle name="Обычный 4" xfId="4" xr:uid="{00000000-0005-0000-0000-000006000000}"/>
    <cellStyle name="Обычный 5" xfId="10" xr:uid="{7B82DA7C-54CD-FA46-A510-75DB84CA7E7F}"/>
    <cellStyle name="Обычный_ID4938_RS_1" xfId="8" xr:uid="{00000000-0005-0000-0000-000008000000}"/>
    <cellStyle name="Обычный_Стартовый протокол Смирнов_20101106_Results" xfId="3" xr:uid="{00000000-0005-0000-0000-000009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EF85"/>
      <color rgb="FFFB7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713892</xdr:colOff>
      <xdr:row>0</xdr:row>
      <xdr:rowOff>118058</xdr:rowOff>
    </xdr:from>
    <xdr:to>
      <xdr:col>12</xdr:col>
      <xdr:colOff>1135460</xdr:colOff>
      <xdr:row>4</xdr:row>
      <xdr:rowOff>25694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8FD8BC2-7D95-CC41-88DA-2091402029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4716" y="118058"/>
          <a:ext cx="1239597" cy="781695"/>
        </a:xfrm>
        <a:prstGeom prst="rect">
          <a:avLst/>
        </a:prstGeom>
      </xdr:spPr>
    </xdr:pic>
    <xdr:clientData/>
  </xdr:twoCellAnchor>
  <xdr:twoCellAnchor editAs="oneCell">
    <xdr:from>
      <xdr:col>9</xdr:col>
      <xdr:colOff>126069</xdr:colOff>
      <xdr:row>0</xdr:row>
      <xdr:rowOff>78463</xdr:rowOff>
    </xdr:from>
    <xdr:to>
      <xdr:col>10</xdr:col>
      <xdr:colOff>471450</xdr:colOff>
      <xdr:row>5</xdr:row>
      <xdr:rowOff>27278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8C633F6C-678A-9044-A741-3A14EBFAE6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9370922" y="78463"/>
          <a:ext cx="1051351" cy="95734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161472</xdr:colOff>
      <xdr:row>0</xdr:row>
      <xdr:rowOff>83457</xdr:rowOff>
    </xdr:from>
    <xdr:to>
      <xdr:col>2</xdr:col>
      <xdr:colOff>188988</xdr:colOff>
      <xdr:row>5</xdr:row>
      <xdr:rowOff>35648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95B32B4B-2EF3-DE49-AB33-A6D78AF05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472" y="83457"/>
          <a:ext cx="1153885" cy="9424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713892</xdr:colOff>
      <xdr:row>0</xdr:row>
      <xdr:rowOff>118058</xdr:rowOff>
    </xdr:from>
    <xdr:to>
      <xdr:col>12</xdr:col>
      <xdr:colOff>1135460</xdr:colOff>
      <xdr:row>4</xdr:row>
      <xdr:rowOff>25694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0A9ECF6-83F2-4C7E-A7F7-B92EEA0F1FD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8532" y="118058"/>
          <a:ext cx="1236908" cy="768696"/>
        </a:xfrm>
        <a:prstGeom prst="rect">
          <a:avLst/>
        </a:prstGeom>
      </xdr:spPr>
    </xdr:pic>
    <xdr:clientData/>
  </xdr:twoCellAnchor>
  <xdr:twoCellAnchor editAs="oneCell">
    <xdr:from>
      <xdr:col>9</xdr:col>
      <xdr:colOff>126069</xdr:colOff>
      <xdr:row>0</xdr:row>
      <xdr:rowOff>78463</xdr:rowOff>
    </xdr:from>
    <xdr:to>
      <xdr:col>10</xdr:col>
      <xdr:colOff>471450</xdr:colOff>
      <xdr:row>5</xdr:row>
      <xdr:rowOff>27278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8D6E522-E123-4C9E-9E44-220BEB2405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9178629" y="78463"/>
          <a:ext cx="1046421" cy="9394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161472</xdr:colOff>
      <xdr:row>0</xdr:row>
      <xdr:rowOff>83457</xdr:rowOff>
    </xdr:from>
    <xdr:to>
      <xdr:col>2</xdr:col>
      <xdr:colOff>188988</xdr:colOff>
      <xdr:row>5</xdr:row>
      <xdr:rowOff>35648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39A00426-916B-478E-9521-450764394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472" y="83457"/>
          <a:ext cx="1132416" cy="942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E4D14-0CFD-5141-B749-3BE05A46D568}">
  <sheetPr>
    <tabColor rgb="FFC00000"/>
  </sheetPr>
  <dimension ref="A1:M88"/>
  <sheetViews>
    <sheetView tabSelected="1" view="pageBreakPreview" topLeftCell="A30" zoomScale="68" zoomScaleNormal="100" zoomScaleSheetLayoutView="68" workbookViewId="0">
      <selection activeCell="R43" sqref="R43"/>
    </sheetView>
  </sheetViews>
  <sheetFormatPr defaultColWidth="9.21875" defaultRowHeight="13.8" x14ac:dyDescent="0.25"/>
  <cols>
    <col min="1" max="1" width="7.77734375" style="1" customWidth="1"/>
    <col min="2" max="2" width="8.33203125" style="7" customWidth="1"/>
    <col min="3" max="3" width="15.44140625" style="7" customWidth="1"/>
    <col min="4" max="4" width="20.88671875" style="1" customWidth="1"/>
    <col min="5" max="5" width="11.21875" style="1" customWidth="1"/>
    <col min="6" max="6" width="12.21875" style="1" customWidth="1"/>
    <col min="7" max="7" width="29.88671875" style="1" customWidth="1"/>
    <col min="8" max="8" width="13.88671875" style="1" customWidth="1"/>
    <col min="9" max="9" width="12.33203125" style="1" customWidth="1"/>
    <col min="10" max="11" width="10.21875" style="4" customWidth="1"/>
    <col min="12" max="12" width="11.88671875" style="1" customWidth="1"/>
    <col min="13" max="13" width="17.44140625" style="1" customWidth="1"/>
    <col min="14" max="16384" width="9.21875" style="1"/>
  </cols>
  <sheetData>
    <row r="1" spans="1:13" ht="15.75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.75" customHeight="1" x14ac:dyDescent="0.25">
      <c r="A2" s="56" t="s">
        <v>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5.75" customHeight="1" x14ac:dyDescent="0.25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21" x14ac:dyDescent="0.25">
      <c r="A4" s="56" t="s">
        <v>39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0.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s="2" customFormat="1" ht="21.6" customHeight="1" x14ac:dyDescent="0.25">
      <c r="A6" s="59" t="s">
        <v>66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s="2" customFormat="1" ht="18" customHeight="1" x14ac:dyDescent="0.25">
      <c r="A7" s="60" t="s">
        <v>14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s="2" customFormat="1" ht="18.600000000000001" customHeight="1" x14ac:dyDescent="0.25">
      <c r="A8" s="60" t="s">
        <v>67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9.5" customHeight="1" x14ac:dyDescent="0.25">
      <c r="A9" s="61" t="s">
        <v>18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3" ht="18" customHeight="1" x14ac:dyDescent="0.25">
      <c r="A10" s="61" t="s">
        <v>50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ht="19.5" customHeight="1" x14ac:dyDescent="0.25">
      <c r="A11" s="61" t="s">
        <v>68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13" ht="5.25" customHeight="1" x14ac:dyDescent="0.25">
      <c r="A12" s="60" t="s">
        <v>45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3" s="19" customFormat="1" ht="15.6" x14ac:dyDescent="0.3">
      <c r="A13" s="17" t="s">
        <v>51</v>
      </c>
      <c r="B13" s="6"/>
      <c r="C13" s="6"/>
      <c r="D13" s="18"/>
      <c r="G13" s="9" t="s">
        <v>71</v>
      </c>
      <c r="H13" s="22"/>
      <c r="J13" s="20"/>
      <c r="K13" s="20"/>
      <c r="L13" s="9"/>
      <c r="M13" s="9" t="s">
        <v>46</v>
      </c>
    </row>
    <row r="14" spans="1:13" s="19" customFormat="1" ht="15.6" x14ac:dyDescent="0.3">
      <c r="A14" s="17" t="s">
        <v>59</v>
      </c>
      <c r="B14" s="6"/>
      <c r="C14" s="6"/>
      <c r="D14" s="18"/>
      <c r="G14" s="21"/>
      <c r="J14" s="20"/>
      <c r="K14" s="20"/>
      <c r="L14" s="9"/>
      <c r="M14" s="9" t="s">
        <v>72</v>
      </c>
    </row>
    <row r="15" spans="1:13" ht="14.4" x14ac:dyDescent="0.25">
      <c r="A15" s="58" t="s">
        <v>47</v>
      </c>
      <c r="B15" s="58"/>
      <c r="C15" s="58"/>
      <c r="D15" s="58"/>
      <c r="E15" s="58"/>
      <c r="F15" s="58"/>
      <c r="G15" s="58"/>
      <c r="H15" s="11" t="s">
        <v>1</v>
      </c>
      <c r="I15" s="11"/>
      <c r="J15" s="12"/>
      <c r="K15" s="12"/>
      <c r="L15" s="11"/>
      <c r="M15" s="11"/>
    </row>
    <row r="16" spans="1:13" ht="14.4" x14ac:dyDescent="0.25">
      <c r="A16" s="15"/>
      <c r="B16" s="13"/>
      <c r="C16" s="13"/>
      <c r="D16" s="15"/>
      <c r="E16" s="5"/>
      <c r="F16" s="15"/>
      <c r="G16" s="10"/>
      <c r="H16" s="14" t="s">
        <v>34</v>
      </c>
      <c r="I16" s="5"/>
      <c r="J16" s="8"/>
      <c r="K16" s="8"/>
      <c r="L16" s="5"/>
      <c r="M16" s="16"/>
    </row>
    <row r="17" spans="1:13" ht="14.4" x14ac:dyDescent="0.25">
      <c r="A17" s="15" t="s">
        <v>15</v>
      </c>
      <c r="B17" s="13"/>
      <c r="C17" s="13"/>
      <c r="D17" s="10"/>
      <c r="E17" s="5"/>
      <c r="F17" s="15"/>
      <c r="G17" s="10" t="s">
        <v>64</v>
      </c>
      <c r="H17" s="14" t="s">
        <v>35</v>
      </c>
      <c r="I17" s="5"/>
      <c r="J17" s="8"/>
      <c r="K17" s="8"/>
      <c r="L17" s="5"/>
      <c r="M17" s="10"/>
    </row>
    <row r="18" spans="1:13" ht="14.4" x14ac:dyDescent="0.25">
      <c r="A18" s="15" t="s">
        <v>16</v>
      </c>
      <c r="B18" s="13"/>
      <c r="C18" s="13"/>
      <c r="D18" s="10"/>
      <c r="E18" s="5"/>
      <c r="F18" s="15"/>
      <c r="G18" s="10" t="s">
        <v>65</v>
      </c>
      <c r="H18" s="14" t="s">
        <v>36</v>
      </c>
      <c r="I18" s="5"/>
      <c r="J18" s="8"/>
      <c r="K18" s="8"/>
      <c r="L18" s="5"/>
    </row>
    <row r="19" spans="1:13" ht="15.6" x14ac:dyDescent="0.25">
      <c r="A19" s="15" t="s">
        <v>13</v>
      </c>
      <c r="G19" s="10" t="s">
        <v>60</v>
      </c>
      <c r="H19" s="14" t="s">
        <v>33</v>
      </c>
      <c r="I19" s="5"/>
      <c r="J19" s="16" t="s">
        <v>69</v>
      </c>
      <c r="K19" s="16"/>
      <c r="M19" s="6" t="s">
        <v>70</v>
      </c>
    </row>
    <row r="20" spans="1:13" ht="9.75" customHeight="1" x14ac:dyDescent="0.25"/>
    <row r="21" spans="1:13" s="3" customFormat="1" ht="21" customHeight="1" x14ac:dyDescent="0.25">
      <c r="A21" s="57" t="s">
        <v>5</v>
      </c>
      <c r="B21" s="53" t="s">
        <v>10</v>
      </c>
      <c r="C21" s="53" t="s">
        <v>32</v>
      </c>
      <c r="D21" s="53" t="s">
        <v>2</v>
      </c>
      <c r="E21" s="53" t="s">
        <v>31</v>
      </c>
      <c r="F21" s="53" t="s">
        <v>7</v>
      </c>
      <c r="G21" s="53" t="s">
        <v>11</v>
      </c>
      <c r="H21" s="53" t="s">
        <v>6</v>
      </c>
      <c r="I21" s="53" t="s">
        <v>21</v>
      </c>
      <c r="J21" s="54" t="s">
        <v>19</v>
      </c>
      <c r="K21" s="54" t="s">
        <v>73</v>
      </c>
      <c r="L21" s="55" t="s">
        <v>49</v>
      </c>
      <c r="M21" s="55" t="s">
        <v>12</v>
      </c>
    </row>
    <row r="22" spans="1:13" s="3" customFormat="1" ht="13.5" customHeight="1" x14ac:dyDescent="0.25">
      <c r="A22" s="57"/>
      <c r="B22" s="53"/>
      <c r="C22" s="53"/>
      <c r="D22" s="53"/>
      <c r="E22" s="53"/>
      <c r="F22" s="53"/>
      <c r="G22" s="53"/>
      <c r="H22" s="53"/>
      <c r="I22" s="53"/>
      <c r="J22" s="54"/>
      <c r="K22" s="54"/>
      <c r="L22" s="55"/>
      <c r="M22" s="55"/>
    </row>
    <row r="23" spans="1:13" s="23" customFormat="1" ht="18.600000000000001" customHeight="1" x14ac:dyDescent="0.25">
      <c r="A23" s="30">
        <v>1</v>
      </c>
      <c r="B23" s="26">
        <v>51</v>
      </c>
      <c r="C23" s="30">
        <v>10036014060</v>
      </c>
      <c r="D23" s="31" t="s">
        <v>74</v>
      </c>
      <c r="E23" s="32"/>
      <c r="F23" s="33" t="s">
        <v>20</v>
      </c>
      <c r="G23" s="34" t="s">
        <v>52</v>
      </c>
      <c r="H23" s="35">
        <v>1.5902777777777776E-2</v>
      </c>
      <c r="I23" s="35"/>
      <c r="J23" s="36">
        <f>$J$19/((H23*24))</f>
        <v>30.131004366812231</v>
      </c>
      <c r="K23" s="32">
        <v>25</v>
      </c>
      <c r="L23" s="26"/>
      <c r="M23" s="30"/>
    </row>
    <row r="24" spans="1:13" s="23" customFormat="1" ht="18.600000000000001" customHeight="1" x14ac:dyDescent="0.25">
      <c r="A24" s="30">
        <v>2</v>
      </c>
      <c r="B24" s="26">
        <v>53</v>
      </c>
      <c r="C24" s="30">
        <v>10010129309</v>
      </c>
      <c r="D24" s="31" t="s">
        <v>75</v>
      </c>
      <c r="E24" s="32"/>
      <c r="F24" s="33" t="s">
        <v>20</v>
      </c>
      <c r="G24" s="34" t="s">
        <v>52</v>
      </c>
      <c r="H24" s="35">
        <v>1.59375E-2</v>
      </c>
      <c r="I24" s="35">
        <f>H24-$H$23</f>
        <v>3.4722222222224181E-5</v>
      </c>
      <c r="J24" s="36">
        <f t="shared" ref="J24:J48" si="0">$J$19/((H24*24))</f>
        <v>30.065359477124183</v>
      </c>
      <c r="K24" s="32">
        <v>22</v>
      </c>
      <c r="L24" s="26"/>
      <c r="M24" s="30"/>
    </row>
    <row r="25" spans="1:13" s="23" customFormat="1" ht="18.600000000000001" customHeight="1" x14ac:dyDescent="0.25">
      <c r="A25" s="30">
        <v>3</v>
      </c>
      <c r="B25" s="26">
        <v>52</v>
      </c>
      <c r="C25" s="30">
        <v>10008818900</v>
      </c>
      <c r="D25" s="31" t="s">
        <v>76</v>
      </c>
      <c r="E25" s="32"/>
      <c r="F25" s="33" t="s">
        <v>20</v>
      </c>
      <c r="G25" s="34" t="s">
        <v>52</v>
      </c>
      <c r="H25" s="35">
        <v>1.5972222222222224E-2</v>
      </c>
      <c r="I25" s="35">
        <f t="shared" ref="I25:I48" si="1">H25-$H$23</f>
        <v>6.9444444444448361E-5</v>
      </c>
      <c r="J25" s="36">
        <f t="shared" si="0"/>
        <v>29.999999999999993</v>
      </c>
      <c r="K25" s="32">
        <v>20</v>
      </c>
      <c r="L25" s="26"/>
      <c r="M25" s="30"/>
    </row>
    <row r="26" spans="1:13" s="23" customFormat="1" ht="18.600000000000001" customHeight="1" x14ac:dyDescent="0.25">
      <c r="A26" s="30">
        <v>4</v>
      </c>
      <c r="B26" s="26">
        <v>54</v>
      </c>
      <c r="C26" s="30">
        <v>10007707844</v>
      </c>
      <c r="D26" s="31" t="s">
        <v>77</v>
      </c>
      <c r="E26" s="32"/>
      <c r="F26" s="33" t="s">
        <v>20</v>
      </c>
      <c r="G26" s="34" t="s">
        <v>52</v>
      </c>
      <c r="H26" s="35">
        <v>1.6030092592592592E-2</v>
      </c>
      <c r="I26" s="35">
        <f t="shared" si="1"/>
        <v>1.2731481481481621E-4</v>
      </c>
      <c r="J26" s="36">
        <f t="shared" si="0"/>
        <v>29.891696750902529</v>
      </c>
      <c r="K26" s="32">
        <v>18</v>
      </c>
      <c r="L26" s="26"/>
      <c r="M26" s="30"/>
    </row>
    <row r="27" spans="1:13" s="23" customFormat="1" ht="18.600000000000001" customHeight="1" x14ac:dyDescent="0.25">
      <c r="A27" s="30">
        <v>5</v>
      </c>
      <c r="B27" s="26">
        <v>31</v>
      </c>
      <c r="C27" s="30">
        <v>10095011682</v>
      </c>
      <c r="D27" s="31" t="s">
        <v>78</v>
      </c>
      <c r="E27" s="32"/>
      <c r="F27" s="33" t="s">
        <v>28</v>
      </c>
      <c r="G27" s="34" t="s">
        <v>79</v>
      </c>
      <c r="H27" s="35">
        <v>1.6099537037037037E-2</v>
      </c>
      <c r="I27" s="35">
        <f t="shared" si="1"/>
        <v>1.967592592592611E-4</v>
      </c>
      <c r="J27" s="36">
        <f t="shared" si="0"/>
        <v>29.7627606038821</v>
      </c>
      <c r="K27" s="32">
        <v>17</v>
      </c>
      <c r="L27" s="26"/>
      <c r="M27" s="30"/>
    </row>
    <row r="28" spans="1:13" s="23" customFormat="1" ht="18.600000000000001" customHeight="1" x14ac:dyDescent="0.25">
      <c r="A28" s="30">
        <v>6</v>
      </c>
      <c r="B28" s="26">
        <v>37</v>
      </c>
      <c r="C28" s="30">
        <v>10036076001</v>
      </c>
      <c r="D28" s="31" t="s">
        <v>80</v>
      </c>
      <c r="E28" s="32"/>
      <c r="F28" s="33" t="s">
        <v>20</v>
      </c>
      <c r="G28" s="34" t="s">
        <v>52</v>
      </c>
      <c r="H28" s="35">
        <v>1.6099537037037037E-2</v>
      </c>
      <c r="I28" s="35">
        <f t="shared" si="1"/>
        <v>1.967592592592611E-4</v>
      </c>
      <c r="J28" s="36">
        <f t="shared" si="0"/>
        <v>29.7627606038821</v>
      </c>
      <c r="K28" s="32">
        <v>16</v>
      </c>
      <c r="L28" s="26"/>
      <c r="M28" s="30"/>
    </row>
    <row r="29" spans="1:13" s="23" customFormat="1" ht="18.600000000000001" customHeight="1" x14ac:dyDescent="0.25">
      <c r="A29" s="30">
        <v>7</v>
      </c>
      <c r="B29" s="26">
        <v>57</v>
      </c>
      <c r="C29" s="30">
        <v>10036014262</v>
      </c>
      <c r="D29" s="31" t="s">
        <v>81</v>
      </c>
      <c r="E29" s="32"/>
      <c r="F29" s="33" t="s">
        <v>20</v>
      </c>
      <c r="G29" s="34" t="s">
        <v>52</v>
      </c>
      <c r="H29" s="35">
        <v>1.6099537037037037E-2</v>
      </c>
      <c r="I29" s="35">
        <f t="shared" si="1"/>
        <v>1.967592592592611E-4</v>
      </c>
      <c r="J29" s="36">
        <f t="shared" si="0"/>
        <v>29.7627606038821</v>
      </c>
      <c r="K29" s="32">
        <v>15</v>
      </c>
      <c r="L29" s="26"/>
      <c r="M29" s="30"/>
    </row>
    <row r="30" spans="1:13" s="23" customFormat="1" ht="18.600000000000001" customHeight="1" x14ac:dyDescent="0.25">
      <c r="A30" s="30">
        <v>8</v>
      </c>
      <c r="B30" s="26">
        <v>56</v>
      </c>
      <c r="C30" s="30">
        <v>10009548016</v>
      </c>
      <c r="D30" s="31" t="s">
        <v>82</v>
      </c>
      <c r="E30" s="32"/>
      <c r="F30" s="33" t="s">
        <v>20</v>
      </c>
      <c r="G30" s="34" t="s">
        <v>52</v>
      </c>
      <c r="H30" s="35">
        <v>1.6145833333333335E-2</v>
      </c>
      <c r="I30" s="35">
        <f t="shared" si="1"/>
        <v>2.4305555555555886E-4</v>
      </c>
      <c r="J30" s="36">
        <f t="shared" si="0"/>
        <v>29.677419354838705</v>
      </c>
      <c r="K30" s="32">
        <v>14</v>
      </c>
      <c r="L30" s="26"/>
      <c r="M30" s="30"/>
    </row>
    <row r="31" spans="1:13" s="23" customFormat="1" ht="18.600000000000001" customHeight="1" x14ac:dyDescent="0.25">
      <c r="A31" s="30">
        <v>9</v>
      </c>
      <c r="B31" s="26">
        <v>55</v>
      </c>
      <c r="C31" s="30">
        <v>10062963690</v>
      </c>
      <c r="D31" s="31" t="s">
        <v>83</v>
      </c>
      <c r="E31" s="32"/>
      <c r="F31" s="33" t="s">
        <v>28</v>
      </c>
      <c r="G31" s="34" t="s">
        <v>84</v>
      </c>
      <c r="H31" s="35">
        <v>1.6145833333333335E-2</v>
      </c>
      <c r="I31" s="35">
        <f t="shared" si="1"/>
        <v>2.4305555555555886E-4</v>
      </c>
      <c r="J31" s="36">
        <f t="shared" si="0"/>
        <v>29.677419354838705</v>
      </c>
      <c r="K31" s="32">
        <v>13</v>
      </c>
      <c r="L31" s="26"/>
      <c r="M31" s="30"/>
    </row>
    <row r="32" spans="1:13" s="23" customFormat="1" ht="18.600000000000001" customHeight="1" x14ac:dyDescent="0.25">
      <c r="A32" s="30">
        <v>10</v>
      </c>
      <c r="B32" s="26">
        <v>32</v>
      </c>
      <c r="C32" s="30">
        <v>10002126304</v>
      </c>
      <c r="D32" s="31" t="s">
        <v>85</v>
      </c>
      <c r="E32" s="32"/>
      <c r="F32" s="33" t="s">
        <v>20</v>
      </c>
      <c r="G32" s="34" t="s">
        <v>86</v>
      </c>
      <c r="H32" s="35">
        <v>1.6516203703703703E-2</v>
      </c>
      <c r="I32" s="35">
        <f t="shared" si="1"/>
        <v>6.1342592592592698E-4</v>
      </c>
      <c r="J32" s="36">
        <f t="shared" si="0"/>
        <v>29.011913104414855</v>
      </c>
      <c r="K32" s="32">
        <v>12</v>
      </c>
      <c r="L32" s="26"/>
      <c r="M32" s="30"/>
    </row>
    <row r="33" spans="1:13" s="23" customFormat="1" ht="18.600000000000001" customHeight="1" x14ac:dyDescent="0.25">
      <c r="A33" s="30">
        <v>11</v>
      </c>
      <c r="B33" s="26">
        <v>58</v>
      </c>
      <c r="C33" s="30">
        <v>10036032652</v>
      </c>
      <c r="D33" s="31" t="s">
        <v>87</v>
      </c>
      <c r="E33" s="32"/>
      <c r="F33" s="33" t="s">
        <v>20</v>
      </c>
      <c r="G33" s="34" t="s">
        <v>52</v>
      </c>
      <c r="H33" s="35">
        <v>1.6712962962962961E-2</v>
      </c>
      <c r="I33" s="35">
        <f t="shared" si="1"/>
        <v>8.1018518518518462E-4</v>
      </c>
      <c r="J33" s="36">
        <f t="shared" si="0"/>
        <v>28.670360110803326</v>
      </c>
      <c r="K33" s="32">
        <v>11</v>
      </c>
      <c r="L33" s="26"/>
      <c r="M33" s="30"/>
    </row>
    <row r="34" spans="1:13" s="23" customFormat="1" ht="18.600000000000001" customHeight="1" x14ac:dyDescent="0.25">
      <c r="A34" s="30">
        <v>12</v>
      </c>
      <c r="B34" s="26">
        <v>38</v>
      </c>
      <c r="C34" s="30">
        <v>10061528696</v>
      </c>
      <c r="D34" s="31" t="s">
        <v>88</v>
      </c>
      <c r="E34" s="32"/>
      <c r="F34" s="33" t="s">
        <v>28</v>
      </c>
      <c r="G34" s="34" t="s">
        <v>84</v>
      </c>
      <c r="H34" s="35">
        <v>1.6712962962962961E-2</v>
      </c>
      <c r="I34" s="35">
        <f t="shared" si="1"/>
        <v>8.1018518518518462E-4</v>
      </c>
      <c r="J34" s="36">
        <f t="shared" si="0"/>
        <v>28.670360110803326</v>
      </c>
      <c r="K34" s="32">
        <v>10</v>
      </c>
      <c r="L34" s="26"/>
      <c r="M34" s="30"/>
    </row>
    <row r="35" spans="1:13" s="23" customFormat="1" ht="18.600000000000001" customHeight="1" x14ac:dyDescent="0.25">
      <c r="A35" s="30">
        <v>13</v>
      </c>
      <c r="B35" s="26">
        <v>42</v>
      </c>
      <c r="C35" s="30">
        <v>10036033864</v>
      </c>
      <c r="D35" s="31" t="s">
        <v>89</v>
      </c>
      <c r="E35" s="32"/>
      <c r="F35" s="33" t="s">
        <v>28</v>
      </c>
      <c r="G35" s="34" t="s">
        <v>90</v>
      </c>
      <c r="H35" s="35">
        <v>1.6712962962962961E-2</v>
      </c>
      <c r="I35" s="35">
        <f t="shared" si="1"/>
        <v>8.1018518518518462E-4</v>
      </c>
      <c r="J35" s="36">
        <f t="shared" si="0"/>
        <v>28.670360110803326</v>
      </c>
      <c r="K35" s="32">
        <v>9</v>
      </c>
      <c r="L35" s="26"/>
      <c r="M35" s="30"/>
    </row>
    <row r="36" spans="1:13" s="23" customFormat="1" ht="18.600000000000001" customHeight="1" x14ac:dyDescent="0.25">
      <c r="A36" s="30">
        <v>14</v>
      </c>
      <c r="B36" s="26">
        <v>40</v>
      </c>
      <c r="C36" s="30">
        <v>10119181860</v>
      </c>
      <c r="D36" s="31" t="s">
        <v>91</v>
      </c>
      <c r="E36" s="32"/>
      <c r="F36" s="33" t="s">
        <v>28</v>
      </c>
      <c r="G36" s="34" t="s">
        <v>84</v>
      </c>
      <c r="H36" s="35">
        <v>1.6759259259259258E-2</v>
      </c>
      <c r="I36" s="35">
        <f t="shared" si="1"/>
        <v>8.5648148148148237E-4</v>
      </c>
      <c r="J36" s="36">
        <f t="shared" si="0"/>
        <v>28.591160220994478</v>
      </c>
      <c r="K36" s="32">
        <v>8</v>
      </c>
      <c r="L36" s="26"/>
      <c r="M36" s="30"/>
    </row>
    <row r="37" spans="1:13" s="23" customFormat="1" ht="18.600000000000001" customHeight="1" x14ac:dyDescent="0.25">
      <c r="A37" s="30">
        <v>15</v>
      </c>
      <c r="B37" s="26">
        <v>61</v>
      </c>
      <c r="C37" s="30">
        <v>10114020652</v>
      </c>
      <c r="D37" s="31" t="s">
        <v>92</v>
      </c>
      <c r="E37" s="32"/>
      <c r="F37" s="33" t="s">
        <v>28</v>
      </c>
      <c r="G37" s="34" t="s">
        <v>52</v>
      </c>
      <c r="H37" s="35">
        <v>1.6875000000000001E-2</v>
      </c>
      <c r="I37" s="35">
        <f t="shared" si="1"/>
        <v>9.7222222222222501E-4</v>
      </c>
      <c r="J37" s="36">
        <f t="shared" si="0"/>
        <v>28.39506172839506</v>
      </c>
      <c r="K37" s="32">
        <v>7</v>
      </c>
      <c r="L37" s="26"/>
      <c r="M37" s="30"/>
    </row>
    <row r="38" spans="1:13" s="23" customFormat="1" ht="18.600000000000001" customHeight="1" x14ac:dyDescent="0.25">
      <c r="A38" s="30">
        <v>16</v>
      </c>
      <c r="B38" s="26">
        <v>43</v>
      </c>
      <c r="C38" s="30">
        <v>10091731365</v>
      </c>
      <c r="D38" s="31" t="s">
        <v>93</v>
      </c>
      <c r="E38" s="32"/>
      <c r="F38" s="33" t="s">
        <v>28</v>
      </c>
      <c r="G38" s="34" t="s">
        <v>79</v>
      </c>
      <c r="H38" s="35">
        <v>1.6875000000000001E-2</v>
      </c>
      <c r="I38" s="35">
        <f t="shared" si="1"/>
        <v>9.7222222222222501E-4</v>
      </c>
      <c r="J38" s="36">
        <f t="shared" si="0"/>
        <v>28.39506172839506</v>
      </c>
      <c r="K38" s="32">
        <v>6</v>
      </c>
      <c r="L38" s="26"/>
      <c r="M38" s="30"/>
    </row>
    <row r="39" spans="1:13" s="23" customFormat="1" ht="18.600000000000001" customHeight="1" x14ac:dyDescent="0.25">
      <c r="A39" s="30">
        <v>17</v>
      </c>
      <c r="B39" s="26">
        <v>62</v>
      </c>
      <c r="C39" s="30">
        <v>10094322679</v>
      </c>
      <c r="D39" s="31" t="s">
        <v>94</v>
      </c>
      <c r="E39" s="32"/>
      <c r="F39" s="33" t="s">
        <v>37</v>
      </c>
      <c r="G39" s="34" t="s">
        <v>57</v>
      </c>
      <c r="H39" s="35">
        <v>1.6909722222222225E-2</v>
      </c>
      <c r="I39" s="35">
        <f t="shared" si="1"/>
        <v>1.0069444444444492E-3</v>
      </c>
      <c r="J39" s="36">
        <f t="shared" si="0"/>
        <v>28.336755646817245</v>
      </c>
      <c r="K39" s="32">
        <v>5</v>
      </c>
      <c r="L39" s="26"/>
      <c r="M39" s="30"/>
    </row>
    <row r="40" spans="1:13" s="23" customFormat="1" ht="18.600000000000001" customHeight="1" x14ac:dyDescent="0.25">
      <c r="A40" s="30">
        <v>18</v>
      </c>
      <c r="B40" s="26">
        <v>39</v>
      </c>
      <c r="C40" s="30">
        <v>10092005187</v>
      </c>
      <c r="D40" s="31" t="s">
        <v>95</v>
      </c>
      <c r="E40" s="32"/>
      <c r="F40" s="33" t="s">
        <v>28</v>
      </c>
      <c r="G40" s="34" t="s">
        <v>84</v>
      </c>
      <c r="H40" s="35">
        <v>1.6921296296296299E-2</v>
      </c>
      <c r="I40" s="35">
        <f t="shared" si="1"/>
        <v>1.0185185185185228E-3</v>
      </c>
      <c r="J40" s="36">
        <f t="shared" si="0"/>
        <v>28.317373461012306</v>
      </c>
      <c r="K40" s="32">
        <v>4</v>
      </c>
      <c r="L40" s="26"/>
      <c r="M40" s="30"/>
    </row>
    <row r="41" spans="1:13" s="23" customFormat="1" ht="18.600000000000001" customHeight="1" x14ac:dyDescent="0.25">
      <c r="A41" s="30">
        <v>19</v>
      </c>
      <c r="B41" s="26">
        <v>33</v>
      </c>
      <c r="C41" s="30">
        <v>10053778093</v>
      </c>
      <c r="D41" s="31" t="s">
        <v>96</v>
      </c>
      <c r="E41" s="32"/>
      <c r="F41" s="33" t="s">
        <v>20</v>
      </c>
      <c r="G41" s="34" t="s">
        <v>97</v>
      </c>
      <c r="H41" s="35">
        <v>1.6932870370370369E-2</v>
      </c>
      <c r="I41" s="35">
        <f t="shared" si="1"/>
        <v>1.0300925925925929E-3</v>
      </c>
      <c r="J41" s="36">
        <f t="shared" si="0"/>
        <v>28.298017771701986</v>
      </c>
      <c r="K41" s="32">
        <v>3</v>
      </c>
      <c r="L41" s="26"/>
      <c r="M41" s="30"/>
    </row>
    <row r="42" spans="1:13" s="23" customFormat="1" ht="18.600000000000001" customHeight="1" x14ac:dyDescent="0.25">
      <c r="A42" s="30">
        <v>20</v>
      </c>
      <c r="B42" s="26">
        <v>69</v>
      </c>
      <c r="C42" s="30">
        <v>10101841795</v>
      </c>
      <c r="D42" s="31" t="s">
        <v>98</v>
      </c>
      <c r="E42" s="32"/>
      <c r="F42" s="33" t="s">
        <v>28</v>
      </c>
      <c r="G42" s="34" t="s">
        <v>52</v>
      </c>
      <c r="H42" s="35">
        <v>1.6979166666666667E-2</v>
      </c>
      <c r="I42" s="35">
        <f t="shared" si="1"/>
        <v>1.0763888888888906E-3</v>
      </c>
      <c r="J42" s="36">
        <f t="shared" si="0"/>
        <v>28.220858895705522</v>
      </c>
      <c r="K42" s="32">
        <v>2</v>
      </c>
      <c r="L42" s="26"/>
      <c r="M42" s="30"/>
    </row>
    <row r="43" spans="1:13" s="23" customFormat="1" ht="18.600000000000001" customHeight="1" x14ac:dyDescent="0.25">
      <c r="A43" s="30">
        <v>21</v>
      </c>
      <c r="B43" s="26">
        <v>44</v>
      </c>
      <c r="C43" s="30">
        <v>10091963458</v>
      </c>
      <c r="D43" s="31" t="s">
        <v>99</v>
      </c>
      <c r="E43" s="32"/>
      <c r="F43" s="33" t="s">
        <v>28</v>
      </c>
      <c r="G43" s="34" t="s">
        <v>53</v>
      </c>
      <c r="H43" s="35">
        <v>1.7013888888888887E-2</v>
      </c>
      <c r="I43" s="35">
        <f t="shared" si="1"/>
        <v>1.1111111111111113E-3</v>
      </c>
      <c r="J43" s="36">
        <f t="shared" si="0"/>
        <v>28.163265306122451</v>
      </c>
      <c r="K43" s="32">
        <v>1</v>
      </c>
      <c r="L43" s="26"/>
      <c r="M43" s="30"/>
    </row>
    <row r="44" spans="1:13" s="23" customFormat="1" ht="18.600000000000001" customHeight="1" x14ac:dyDescent="0.25">
      <c r="A44" s="30">
        <v>22</v>
      </c>
      <c r="B44" s="26">
        <v>36</v>
      </c>
      <c r="C44" s="30">
        <v>10036030026</v>
      </c>
      <c r="D44" s="31" t="s">
        <v>100</v>
      </c>
      <c r="E44" s="32"/>
      <c r="F44" s="33" t="s">
        <v>20</v>
      </c>
      <c r="G44" s="34" t="s">
        <v>97</v>
      </c>
      <c r="H44" s="35">
        <v>1.7060185185185185E-2</v>
      </c>
      <c r="I44" s="35">
        <f t="shared" si="1"/>
        <v>1.1574074074074091E-3</v>
      </c>
      <c r="J44" s="36">
        <f t="shared" si="0"/>
        <v>28.086838534599728</v>
      </c>
      <c r="K44" s="32">
        <v>1</v>
      </c>
      <c r="L44" s="26"/>
      <c r="M44" s="30"/>
    </row>
    <row r="45" spans="1:13" s="23" customFormat="1" ht="18.600000000000001" customHeight="1" x14ac:dyDescent="0.25">
      <c r="A45" s="30">
        <v>23</v>
      </c>
      <c r="B45" s="26">
        <v>64</v>
      </c>
      <c r="C45" s="30">
        <v>10093909522</v>
      </c>
      <c r="D45" s="31" t="s">
        <v>101</v>
      </c>
      <c r="E45" s="32"/>
      <c r="F45" s="33" t="s">
        <v>28</v>
      </c>
      <c r="G45" s="34" t="s">
        <v>52</v>
      </c>
      <c r="H45" s="35">
        <v>1.7083333333333336E-2</v>
      </c>
      <c r="I45" s="35">
        <f t="shared" si="1"/>
        <v>1.1805555555555597E-3</v>
      </c>
      <c r="J45" s="36">
        <f t="shared" si="0"/>
        <v>28.048780487804876</v>
      </c>
      <c r="K45" s="32">
        <v>1</v>
      </c>
      <c r="L45" s="26"/>
      <c r="M45" s="30"/>
    </row>
    <row r="46" spans="1:13" s="23" customFormat="1" ht="18.600000000000001" customHeight="1" x14ac:dyDescent="0.25">
      <c r="A46" s="30">
        <v>24</v>
      </c>
      <c r="B46" s="26">
        <v>34</v>
      </c>
      <c r="C46" s="30">
        <v>10094922059</v>
      </c>
      <c r="D46" s="31" t="s">
        <v>102</v>
      </c>
      <c r="E46" s="32"/>
      <c r="F46" s="33" t="s">
        <v>20</v>
      </c>
      <c r="G46" s="34" t="s">
        <v>79</v>
      </c>
      <c r="H46" s="35">
        <v>1.7222222222222222E-2</v>
      </c>
      <c r="I46" s="35">
        <f t="shared" si="1"/>
        <v>1.319444444444446E-3</v>
      </c>
      <c r="J46" s="36">
        <f t="shared" si="0"/>
        <v>27.822580645161292</v>
      </c>
      <c r="K46" s="32">
        <v>1</v>
      </c>
      <c r="L46" s="26"/>
      <c r="M46" s="30"/>
    </row>
    <row r="47" spans="1:13" s="23" customFormat="1" ht="18.600000000000001" customHeight="1" x14ac:dyDescent="0.25">
      <c r="A47" s="30">
        <v>25</v>
      </c>
      <c r="B47" s="26">
        <v>59</v>
      </c>
      <c r="C47" s="30">
        <v>10078168947</v>
      </c>
      <c r="D47" s="31" t="s">
        <v>103</v>
      </c>
      <c r="E47" s="32"/>
      <c r="F47" s="33" t="s">
        <v>28</v>
      </c>
      <c r="G47" s="34" t="s">
        <v>52</v>
      </c>
      <c r="H47" s="35">
        <v>1.7245370370370369E-2</v>
      </c>
      <c r="I47" s="35">
        <f t="shared" si="1"/>
        <v>1.3425925925925931E-3</v>
      </c>
      <c r="J47" s="36">
        <f t="shared" si="0"/>
        <v>27.785234899328859</v>
      </c>
      <c r="K47" s="32">
        <v>1</v>
      </c>
      <c r="L47" s="26"/>
      <c r="M47" s="30"/>
    </row>
    <row r="48" spans="1:13" s="23" customFormat="1" ht="18.600000000000001" customHeight="1" x14ac:dyDescent="0.25">
      <c r="A48" s="30">
        <v>26</v>
      </c>
      <c r="B48" s="26">
        <v>63</v>
      </c>
      <c r="C48" s="30">
        <v>10080038724</v>
      </c>
      <c r="D48" s="31" t="s">
        <v>104</v>
      </c>
      <c r="E48" s="32"/>
      <c r="F48" s="33" t="s">
        <v>28</v>
      </c>
      <c r="G48" s="34" t="s">
        <v>53</v>
      </c>
      <c r="H48" s="35">
        <v>1.7256944444444446E-2</v>
      </c>
      <c r="I48" s="35">
        <f t="shared" si="1"/>
        <v>1.3541666666666702E-3</v>
      </c>
      <c r="J48" s="36">
        <f t="shared" si="0"/>
        <v>27.766599597585511</v>
      </c>
      <c r="K48" s="32">
        <v>1</v>
      </c>
      <c r="L48" s="26"/>
      <c r="M48" s="30"/>
    </row>
    <row r="49" spans="1:13" s="23" customFormat="1" ht="18.600000000000001" customHeight="1" x14ac:dyDescent="0.25">
      <c r="A49" s="30">
        <v>27</v>
      </c>
      <c r="B49" s="26">
        <v>41</v>
      </c>
      <c r="C49" s="30">
        <v>10104083408</v>
      </c>
      <c r="D49" s="31" t="s">
        <v>105</v>
      </c>
      <c r="E49" s="32"/>
      <c r="F49" s="33" t="s">
        <v>28</v>
      </c>
      <c r="G49" s="34" t="s">
        <v>79</v>
      </c>
      <c r="H49" s="35">
        <v>1.726851851851852E-2</v>
      </c>
      <c r="I49" s="35">
        <f t="shared" ref="I49:I52" si="2">H49-$H$23</f>
        <v>1.3657407407407438E-3</v>
      </c>
      <c r="J49" s="36">
        <f t="shared" ref="J49:J53" si="3">$J$19/((H49*24))</f>
        <v>27.747989276139407</v>
      </c>
      <c r="K49" s="32">
        <v>1</v>
      </c>
      <c r="L49" s="26"/>
      <c r="M49" s="30"/>
    </row>
    <row r="50" spans="1:13" s="23" customFormat="1" ht="18.600000000000001" customHeight="1" x14ac:dyDescent="0.25">
      <c r="A50" s="30">
        <v>28</v>
      </c>
      <c r="B50" s="26">
        <v>48</v>
      </c>
      <c r="C50" s="30">
        <v>10093463524</v>
      </c>
      <c r="D50" s="31" t="s">
        <v>106</v>
      </c>
      <c r="E50" s="32"/>
      <c r="F50" s="33" t="s">
        <v>28</v>
      </c>
      <c r="G50" s="34" t="s">
        <v>53</v>
      </c>
      <c r="H50" s="35">
        <v>1.744212962962963E-2</v>
      </c>
      <c r="I50" s="35">
        <f t="shared" si="2"/>
        <v>1.5393518518518542E-3</v>
      </c>
      <c r="J50" s="36">
        <f t="shared" si="3"/>
        <v>27.47179827471798</v>
      </c>
      <c r="K50" s="32">
        <v>1</v>
      </c>
      <c r="L50" s="26"/>
      <c r="M50" s="30"/>
    </row>
    <row r="51" spans="1:13" s="23" customFormat="1" ht="18.600000000000001" customHeight="1" x14ac:dyDescent="0.25">
      <c r="A51" s="30">
        <v>29</v>
      </c>
      <c r="B51" s="26">
        <v>49</v>
      </c>
      <c r="C51" s="30">
        <v>10113209589</v>
      </c>
      <c r="D51" s="31" t="s">
        <v>107</v>
      </c>
      <c r="E51" s="32"/>
      <c r="F51" s="33" t="s">
        <v>20</v>
      </c>
      <c r="G51" s="34" t="s">
        <v>44</v>
      </c>
      <c r="H51" s="35">
        <v>1.7592592592592594E-2</v>
      </c>
      <c r="I51" s="35">
        <f t="shared" si="2"/>
        <v>1.6898148148148176E-3</v>
      </c>
      <c r="J51" s="36">
        <f t="shared" si="3"/>
        <v>27.236842105263154</v>
      </c>
      <c r="K51" s="32">
        <v>1</v>
      </c>
      <c r="L51" s="26"/>
      <c r="M51" s="30"/>
    </row>
    <row r="52" spans="1:13" s="23" customFormat="1" ht="18.600000000000001" customHeight="1" x14ac:dyDescent="0.25">
      <c r="A52" s="30">
        <v>30</v>
      </c>
      <c r="B52" s="26">
        <v>66</v>
      </c>
      <c r="C52" s="30">
        <v>10094392906</v>
      </c>
      <c r="D52" s="31" t="s">
        <v>108</v>
      </c>
      <c r="E52" s="32"/>
      <c r="F52" s="33" t="s">
        <v>28</v>
      </c>
      <c r="G52" s="34" t="s">
        <v>56</v>
      </c>
      <c r="H52" s="35">
        <v>1.7638888888888888E-2</v>
      </c>
      <c r="I52" s="35">
        <f t="shared" si="2"/>
        <v>1.7361111111111119E-3</v>
      </c>
      <c r="J52" s="36">
        <f t="shared" si="3"/>
        <v>27.165354330708659</v>
      </c>
      <c r="K52" s="32">
        <v>1</v>
      </c>
      <c r="L52" s="26"/>
      <c r="M52" s="30"/>
    </row>
    <row r="53" spans="1:13" s="23" customFormat="1" ht="18.600000000000001" customHeight="1" x14ac:dyDescent="0.25">
      <c r="A53" s="30">
        <v>31</v>
      </c>
      <c r="B53" s="26">
        <v>67</v>
      </c>
      <c r="C53" s="30">
        <v>10080035892</v>
      </c>
      <c r="D53" s="31" t="s">
        <v>109</v>
      </c>
      <c r="E53" s="32"/>
      <c r="F53" s="33" t="s">
        <v>28</v>
      </c>
      <c r="G53" s="34" t="s">
        <v>53</v>
      </c>
      <c r="H53" s="35">
        <v>1.7685185185185182E-2</v>
      </c>
      <c r="I53" s="35">
        <f>H53-$H$23</f>
        <v>1.7824074074074062E-3</v>
      </c>
      <c r="J53" s="36">
        <f t="shared" si="3"/>
        <v>27.094240837696336</v>
      </c>
      <c r="K53" s="32">
        <v>1</v>
      </c>
      <c r="L53" s="26"/>
      <c r="M53" s="30"/>
    </row>
    <row r="54" spans="1:13" s="23" customFormat="1" ht="18.600000000000001" customHeight="1" x14ac:dyDescent="0.25">
      <c r="A54" s="30">
        <v>32</v>
      </c>
      <c r="B54" s="26">
        <v>47</v>
      </c>
      <c r="C54" s="30">
        <v>10091732072</v>
      </c>
      <c r="D54" s="31" t="s">
        <v>110</v>
      </c>
      <c r="E54" s="32"/>
      <c r="F54" s="33" t="s">
        <v>28</v>
      </c>
      <c r="G54" s="34" t="s">
        <v>79</v>
      </c>
      <c r="H54" s="35"/>
      <c r="I54" s="35"/>
      <c r="J54" s="36"/>
      <c r="K54" s="32">
        <v>1</v>
      </c>
      <c r="L54" s="26"/>
      <c r="M54" s="30" t="s">
        <v>121</v>
      </c>
    </row>
    <row r="55" spans="1:13" s="23" customFormat="1" ht="18.600000000000001" customHeight="1" x14ac:dyDescent="0.25">
      <c r="A55" s="30">
        <v>33</v>
      </c>
      <c r="B55" s="26">
        <v>65</v>
      </c>
      <c r="C55" s="30">
        <v>10119569153</v>
      </c>
      <c r="D55" s="31" t="s">
        <v>111</v>
      </c>
      <c r="E55" s="32"/>
      <c r="F55" s="33" t="s">
        <v>20</v>
      </c>
      <c r="G55" s="34" t="s">
        <v>84</v>
      </c>
      <c r="H55" s="35"/>
      <c r="I55" s="35"/>
      <c r="J55" s="36"/>
      <c r="K55" s="32">
        <v>1</v>
      </c>
      <c r="L55" s="26"/>
      <c r="M55" s="30" t="s">
        <v>121</v>
      </c>
    </row>
    <row r="56" spans="1:13" s="23" customFormat="1" ht="18.600000000000001" customHeight="1" x14ac:dyDescent="0.25">
      <c r="A56" s="30">
        <v>34</v>
      </c>
      <c r="B56" s="26">
        <v>46</v>
      </c>
      <c r="C56" s="30">
        <v>10092179989</v>
      </c>
      <c r="D56" s="31" t="s">
        <v>112</v>
      </c>
      <c r="E56" s="32"/>
      <c r="F56" s="33" t="s">
        <v>37</v>
      </c>
      <c r="G56" s="34" t="s">
        <v>54</v>
      </c>
      <c r="H56" s="35"/>
      <c r="I56" s="35"/>
      <c r="J56" s="36"/>
      <c r="K56" s="32">
        <v>1</v>
      </c>
      <c r="L56" s="26"/>
      <c r="M56" s="30" t="s">
        <v>121</v>
      </c>
    </row>
    <row r="57" spans="1:13" s="23" customFormat="1" ht="18.600000000000001" customHeight="1" x14ac:dyDescent="0.25">
      <c r="A57" s="30">
        <v>35</v>
      </c>
      <c r="B57" s="26">
        <v>78</v>
      </c>
      <c r="C57" s="30">
        <v>10118420816</v>
      </c>
      <c r="D57" s="31" t="s">
        <v>113</v>
      </c>
      <c r="E57" s="32"/>
      <c r="F57" s="33" t="s">
        <v>37</v>
      </c>
      <c r="G57" s="34" t="s">
        <v>57</v>
      </c>
      <c r="H57" s="35"/>
      <c r="I57" s="35"/>
      <c r="J57" s="36"/>
      <c r="K57" s="32">
        <v>1</v>
      </c>
      <c r="L57" s="26"/>
      <c r="M57" s="30" t="s">
        <v>121</v>
      </c>
    </row>
    <row r="58" spans="1:13" s="23" customFormat="1" ht="18.600000000000001" customHeight="1" x14ac:dyDescent="0.25">
      <c r="A58" s="30">
        <v>36</v>
      </c>
      <c r="B58" s="26">
        <v>74</v>
      </c>
      <c r="C58" s="30">
        <v>10091624160</v>
      </c>
      <c r="D58" s="31" t="s">
        <v>114</v>
      </c>
      <c r="E58" s="32"/>
      <c r="F58" s="33" t="s">
        <v>28</v>
      </c>
      <c r="G58" s="34" t="s">
        <v>58</v>
      </c>
      <c r="H58" s="35"/>
      <c r="I58" s="35"/>
      <c r="J58" s="36"/>
      <c r="K58" s="32">
        <v>1</v>
      </c>
      <c r="L58" s="26"/>
      <c r="M58" s="30" t="s">
        <v>123</v>
      </c>
    </row>
    <row r="59" spans="1:13" s="23" customFormat="1" ht="18.600000000000001" customHeight="1" x14ac:dyDescent="0.25">
      <c r="A59" s="30">
        <v>37</v>
      </c>
      <c r="B59" s="26">
        <v>79</v>
      </c>
      <c r="C59" s="30">
        <v>10120790444</v>
      </c>
      <c r="D59" s="31" t="s">
        <v>115</v>
      </c>
      <c r="E59" s="32"/>
      <c r="F59" s="33" t="s">
        <v>37</v>
      </c>
      <c r="G59" s="34" t="s">
        <v>57</v>
      </c>
      <c r="H59" s="35"/>
      <c r="I59" s="35"/>
      <c r="J59" s="36"/>
      <c r="K59" s="32">
        <v>1</v>
      </c>
      <c r="L59" s="26"/>
      <c r="M59" s="30" t="s">
        <v>55</v>
      </c>
    </row>
    <row r="60" spans="1:13" s="23" customFormat="1" ht="18.600000000000001" customHeight="1" x14ac:dyDescent="0.25">
      <c r="A60" s="30">
        <v>38</v>
      </c>
      <c r="B60" s="26">
        <v>73</v>
      </c>
      <c r="C60" s="30">
        <v>10105987638</v>
      </c>
      <c r="D60" s="31" t="s">
        <v>116</v>
      </c>
      <c r="E60" s="32"/>
      <c r="F60" s="33" t="s">
        <v>20</v>
      </c>
      <c r="G60" s="34" t="s">
        <v>44</v>
      </c>
      <c r="H60" s="35"/>
      <c r="I60" s="35"/>
      <c r="J60" s="36"/>
      <c r="K60" s="32">
        <v>1</v>
      </c>
      <c r="L60" s="26"/>
      <c r="M60" s="30" t="s">
        <v>55</v>
      </c>
    </row>
    <row r="61" spans="1:13" s="23" customFormat="1" ht="18.600000000000001" customHeight="1" x14ac:dyDescent="0.25">
      <c r="A61" s="30">
        <v>39</v>
      </c>
      <c r="B61" s="26">
        <v>70</v>
      </c>
      <c r="C61" s="30">
        <v>10123387519</v>
      </c>
      <c r="D61" s="31" t="s">
        <v>117</v>
      </c>
      <c r="E61" s="32"/>
      <c r="F61" s="33" t="s">
        <v>28</v>
      </c>
      <c r="G61" s="34" t="s">
        <v>52</v>
      </c>
      <c r="H61" s="35"/>
      <c r="I61" s="35"/>
      <c r="J61" s="36"/>
      <c r="K61" s="32">
        <v>1</v>
      </c>
      <c r="L61" s="26"/>
      <c r="M61" s="30" t="s">
        <v>55</v>
      </c>
    </row>
    <row r="62" spans="1:13" s="23" customFormat="1" ht="18.600000000000001" customHeight="1" thickBot="1" x14ac:dyDescent="0.3">
      <c r="A62" s="40">
        <v>40</v>
      </c>
      <c r="B62" s="41">
        <v>35</v>
      </c>
      <c r="C62" s="40">
        <v>10036062863</v>
      </c>
      <c r="D62" s="42" t="s">
        <v>118</v>
      </c>
      <c r="E62" s="43"/>
      <c r="F62" s="44" t="s">
        <v>28</v>
      </c>
      <c r="G62" s="45" t="s">
        <v>52</v>
      </c>
      <c r="H62" s="46"/>
      <c r="I62" s="46"/>
      <c r="J62" s="47"/>
      <c r="K62" s="43">
        <v>1</v>
      </c>
      <c r="L62" s="41"/>
      <c r="M62" s="40" t="s">
        <v>63</v>
      </c>
    </row>
    <row r="63" spans="1:13" s="23" customFormat="1" ht="18.600000000000001" customHeight="1" x14ac:dyDescent="0.25">
      <c r="A63" s="30">
        <v>41</v>
      </c>
      <c r="B63" s="26">
        <v>72</v>
      </c>
      <c r="C63" s="30">
        <v>10114989945</v>
      </c>
      <c r="D63" s="31" t="s">
        <v>125</v>
      </c>
      <c r="E63" s="32"/>
      <c r="F63" s="33" t="s">
        <v>37</v>
      </c>
      <c r="G63" s="34" t="s">
        <v>53</v>
      </c>
      <c r="H63" s="35"/>
      <c r="I63" s="35"/>
      <c r="J63" s="36"/>
      <c r="K63" s="36"/>
      <c r="L63" s="26"/>
      <c r="M63" s="30" t="s">
        <v>130</v>
      </c>
    </row>
    <row r="64" spans="1:13" s="23" customFormat="1" ht="18.600000000000001" customHeight="1" x14ac:dyDescent="0.25">
      <c r="A64" s="30">
        <v>42</v>
      </c>
      <c r="B64" s="26">
        <v>77</v>
      </c>
      <c r="C64" s="30">
        <v>10114985295</v>
      </c>
      <c r="D64" s="31" t="s">
        <v>119</v>
      </c>
      <c r="E64" s="32"/>
      <c r="F64" s="33" t="s">
        <v>28</v>
      </c>
      <c r="G64" s="34" t="s">
        <v>52</v>
      </c>
      <c r="H64" s="35"/>
      <c r="I64" s="35"/>
      <c r="J64" s="36"/>
      <c r="K64" s="36"/>
      <c r="L64" s="26"/>
      <c r="M64" s="30" t="s">
        <v>130</v>
      </c>
    </row>
    <row r="65" spans="1:13" s="23" customFormat="1" ht="18.600000000000001" customHeight="1" x14ac:dyDescent="0.25">
      <c r="A65" s="30">
        <v>43</v>
      </c>
      <c r="B65" s="26">
        <v>50</v>
      </c>
      <c r="C65" s="30">
        <v>10059364889</v>
      </c>
      <c r="D65" s="31" t="s">
        <v>120</v>
      </c>
      <c r="E65" s="32"/>
      <c r="F65" s="33" t="s">
        <v>28</v>
      </c>
      <c r="G65" s="34" t="s">
        <v>84</v>
      </c>
      <c r="H65" s="37"/>
      <c r="I65" s="37"/>
      <c r="J65" s="36"/>
      <c r="K65" s="36"/>
      <c r="L65" s="26"/>
      <c r="M65" s="30" t="s">
        <v>130</v>
      </c>
    </row>
    <row r="66" spans="1:13" s="23" customFormat="1" ht="18.600000000000001" customHeight="1" x14ac:dyDescent="0.25">
      <c r="A66" s="30">
        <v>44</v>
      </c>
      <c r="B66" s="26">
        <v>75</v>
      </c>
      <c r="C66" s="30">
        <v>10096569140</v>
      </c>
      <c r="D66" s="31" t="s">
        <v>122</v>
      </c>
      <c r="E66" s="32"/>
      <c r="F66" s="33" t="s">
        <v>37</v>
      </c>
      <c r="G66" s="34" t="s">
        <v>52</v>
      </c>
      <c r="H66" s="37"/>
      <c r="I66" s="37"/>
      <c r="J66" s="36"/>
      <c r="K66" s="36"/>
      <c r="L66" s="26"/>
      <c r="M66" s="30" t="s">
        <v>130</v>
      </c>
    </row>
    <row r="67" spans="1:13" s="23" customFormat="1" ht="18.600000000000001" customHeight="1" x14ac:dyDescent="0.25">
      <c r="A67" s="30">
        <v>45</v>
      </c>
      <c r="B67" s="26">
        <v>30</v>
      </c>
      <c r="C67" s="30">
        <v>10127694622</v>
      </c>
      <c r="D67" s="31" t="s">
        <v>124</v>
      </c>
      <c r="E67" s="32"/>
      <c r="F67" s="33" t="s">
        <v>37</v>
      </c>
      <c r="G67" s="34" t="s">
        <v>43</v>
      </c>
      <c r="H67" s="37"/>
      <c r="I67" s="37"/>
      <c r="J67" s="36"/>
      <c r="K67" s="36"/>
      <c r="L67" s="26"/>
      <c r="M67" s="30" t="s">
        <v>130</v>
      </c>
    </row>
    <row r="68" spans="1:13" s="23" customFormat="1" ht="18.600000000000001" customHeight="1" x14ac:dyDescent="0.25">
      <c r="A68" s="30">
        <v>46</v>
      </c>
      <c r="B68" s="26">
        <v>76</v>
      </c>
      <c r="C68" s="30">
        <v>10113102081</v>
      </c>
      <c r="D68" s="31" t="s">
        <v>126</v>
      </c>
      <c r="E68" s="32"/>
      <c r="F68" s="33" t="s">
        <v>28</v>
      </c>
      <c r="G68" s="34" t="s">
        <v>58</v>
      </c>
      <c r="H68" s="37"/>
      <c r="I68" s="37"/>
      <c r="J68" s="36"/>
      <c r="K68" s="36"/>
      <c r="L68" s="26"/>
      <c r="M68" s="30" t="s">
        <v>130</v>
      </c>
    </row>
    <row r="69" spans="1:13" s="23" customFormat="1" ht="18.600000000000001" customHeight="1" x14ac:dyDescent="0.25">
      <c r="A69" s="30">
        <v>47</v>
      </c>
      <c r="B69" s="26">
        <v>80</v>
      </c>
      <c r="C69" s="30">
        <v>10096569645</v>
      </c>
      <c r="D69" s="31" t="s">
        <v>127</v>
      </c>
      <c r="E69" s="32"/>
      <c r="F69" s="33" t="s">
        <v>37</v>
      </c>
      <c r="G69" s="34" t="s">
        <v>43</v>
      </c>
      <c r="H69" s="35"/>
      <c r="I69" s="35"/>
      <c r="J69" s="36"/>
      <c r="K69" s="36"/>
      <c r="L69" s="26"/>
      <c r="M69" s="30" t="s">
        <v>130</v>
      </c>
    </row>
    <row r="70" spans="1:13" s="23" customFormat="1" ht="18.600000000000001" customHeight="1" x14ac:dyDescent="0.25">
      <c r="A70" s="30" t="s">
        <v>129</v>
      </c>
      <c r="B70" s="26">
        <v>45</v>
      </c>
      <c r="C70" s="30">
        <v>10127393215</v>
      </c>
      <c r="D70" s="31" t="s">
        <v>128</v>
      </c>
      <c r="E70" s="32"/>
      <c r="F70" s="33" t="s">
        <v>28</v>
      </c>
      <c r="G70" s="34" t="s">
        <v>84</v>
      </c>
      <c r="H70" s="35"/>
      <c r="I70" s="35"/>
      <c r="J70" s="36"/>
      <c r="K70" s="36"/>
      <c r="L70" s="26"/>
      <c r="M70" s="30" t="s">
        <v>130</v>
      </c>
    </row>
    <row r="71" spans="1:13" s="23" customFormat="1" ht="9.6" customHeight="1" x14ac:dyDescent="0.25">
      <c r="A71" s="30"/>
      <c r="B71" s="26"/>
      <c r="C71" s="30"/>
      <c r="D71" s="31"/>
      <c r="E71" s="32"/>
      <c r="F71" s="33"/>
      <c r="G71" s="34"/>
      <c r="H71" s="35"/>
      <c r="I71" s="35"/>
      <c r="J71" s="36"/>
      <c r="K71" s="36"/>
      <c r="L71" s="26"/>
      <c r="M71" s="30"/>
    </row>
    <row r="72" spans="1:13" ht="14.4" x14ac:dyDescent="0.25">
      <c r="A72" s="49" t="s">
        <v>48</v>
      </c>
      <c r="B72" s="49"/>
      <c r="C72" s="49"/>
      <c r="D72" s="49"/>
      <c r="E72" s="49"/>
      <c r="F72" s="49"/>
      <c r="G72" s="49" t="s">
        <v>4</v>
      </c>
      <c r="H72" s="49"/>
      <c r="I72" s="49"/>
      <c r="J72" s="49"/>
      <c r="K72" s="49"/>
      <c r="L72" s="49"/>
      <c r="M72" s="49"/>
    </row>
    <row r="73" spans="1:13" s="23" customFormat="1" x14ac:dyDescent="0.25">
      <c r="C73" s="24"/>
      <c r="G73" s="25" t="s">
        <v>29</v>
      </c>
      <c r="H73" s="26">
        <v>12</v>
      </c>
      <c r="J73" s="27"/>
      <c r="K73" s="27"/>
      <c r="L73" s="27" t="s">
        <v>27</v>
      </c>
      <c r="M73" s="25">
        <f>COUNTIF(F23:F71,"ЗМС")</f>
        <v>0</v>
      </c>
    </row>
    <row r="74" spans="1:13" s="23" customFormat="1" x14ac:dyDescent="0.25">
      <c r="C74" s="28"/>
      <c r="G74" s="24" t="s">
        <v>22</v>
      </c>
      <c r="H74" s="26">
        <f>H75+H79</f>
        <v>48</v>
      </c>
      <c r="I74" s="29"/>
      <c r="J74" s="27"/>
      <c r="K74" s="27"/>
      <c r="L74" s="27" t="s">
        <v>17</v>
      </c>
      <c r="M74" s="25">
        <f>COUNTIF(F23:F71,"МСМК")</f>
        <v>0</v>
      </c>
    </row>
    <row r="75" spans="1:13" s="23" customFormat="1" x14ac:dyDescent="0.25">
      <c r="C75" s="25"/>
      <c r="G75" s="24" t="s">
        <v>23</v>
      </c>
      <c r="H75" s="26">
        <f>H76+H77+H78</f>
        <v>48</v>
      </c>
      <c r="I75" s="29"/>
      <c r="J75" s="27"/>
      <c r="K75" s="27"/>
      <c r="L75" s="27" t="s">
        <v>20</v>
      </c>
      <c r="M75" s="25">
        <f>COUNTIF(F23:F71,"МС")</f>
        <v>15</v>
      </c>
    </row>
    <row r="76" spans="1:13" s="23" customFormat="1" x14ac:dyDescent="0.25">
      <c r="C76" s="25"/>
      <c r="G76" s="24" t="s">
        <v>24</v>
      </c>
      <c r="H76" s="26">
        <f>COUNT(A23:A71)</f>
        <v>47</v>
      </c>
      <c r="I76" s="29"/>
      <c r="J76" s="27"/>
      <c r="K76" s="27"/>
      <c r="L76" s="27" t="s">
        <v>28</v>
      </c>
      <c r="M76" s="25">
        <f>COUNTIF(F23:F71,"КМС")</f>
        <v>25</v>
      </c>
    </row>
    <row r="77" spans="1:13" s="23" customFormat="1" x14ac:dyDescent="0.25">
      <c r="C77" s="25"/>
      <c r="G77" s="24" t="s">
        <v>25</v>
      </c>
      <c r="H77" s="26">
        <f>COUNTIF(A23:A71,"НФ")</f>
        <v>1</v>
      </c>
      <c r="I77" s="29"/>
      <c r="J77" s="27"/>
      <c r="K77" s="27"/>
      <c r="L77" s="27" t="s">
        <v>37</v>
      </c>
      <c r="M77" s="25">
        <f>COUNTIF(F23:F71,"1 СР")</f>
        <v>8</v>
      </c>
    </row>
    <row r="78" spans="1:13" s="23" customFormat="1" x14ac:dyDescent="0.25">
      <c r="G78" s="24" t="s">
        <v>30</v>
      </c>
      <c r="H78" s="26">
        <f>COUNTIF(A23:A71,"ДСКВ")</f>
        <v>0</v>
      </c>
      <c r="I78" s="29"/>
      <c r="J78" s="27"/>
      <c r="K78" s="27"/>
      <c r="L78" s="27" t="s">
        <v>40</v>
      </c>
      <c r="M78" s="25">
        <f>COUNTIF(F23:F71,"2 СР")</f>
        <v>0</v>
      </c>
    </row>
    <row r="79" spans="1:13" s="23" customFormat="1" x14ac:dyDescent="0.25">
      <c r="G79" s="24" t="s">
        <v>26</v>
      </c>
      <c r="H79" s="26">
        <f>COUNTIF(A23:A71,"НС")</f>
        <v>0</v>
      </c>
      <c r="I79" s="29"/>
      <c r="J79" s="27"/>
      <c r="K79" s="27"/>
      <c r="L79" s="27" t="s">
        <v>42</v>
      </c>
      <c r="M79" s="25">
        <f>COUNTIF(F23:F71,"3 СР")</f>
        <v>0</v>
      </c>
    </row>
    <row r="80" spans="1:13" ht="9.75" customHeight="1" x14ac:dyDescent="0.25"/>
    <row r="81" spans="1:13" ht="15.6" x14ac:dyDescent="0.25">
      <c r="A81" s="52" t="s">
        <v>41</v>
      </c>
      <c r="B81" s="52"/>
      <c r="C81" s="52"/>
      <c r="D81" s="52"/>
      <c r="E81" s="52" t="s">
        <v>9</v>
      </c>
      <c r="F81" s="52"/>
      <c r="G81" s="52"/>
      <c r="H81" s="52"/>
      <c r="I81" s="52" t="s">
        <v>3</v>
      </c>
      <c r="J81" s="52"/>
      <c r="K81" s="52"/>
      <c r="L81" s="52"/>
      <c r="M81" s="52"/>
    </row>
    <row r="82" spans="1:13" x14ac:dyDescent="0.2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</row>
    <row r="83" spans="1:13" x14ac:dyDescent="0.25">
      <c r="A83" s="7"/>
      <c r="D83" s="7"/>
      <c r="E83" s="7"/>
      <c r="F83" s="7"/>
      <c r="G83" s="7"/>
      <c r="H83" s="7"/>
      <c r="I83" s="7"/>
      <c r="J83" s="7"/>
      <c r="K83" s="39"/>
      <c r="L83" s="7"/>
      <c r="M83" s="7"/>
    </row>
    <row r="84" spans="1:13" x14ac:dyDescent="0.25">
      <c r="A84" s="7"/>
      <c r="D84" s="7"/>
      <c r="E84" s="7"/>
      <c r="F84" s="7"/>
      <c r="G84" s="7"/>
      <c r="H84" s="7"/>
      <c r="I84" s="7"/>
      <c r="J84" s="7"/>
      <c r="K84" s="39"/>
      <c r="L84" s="7"/>
      <c r="M84" s="7"/>
    </row>
    <row r="85" spans="1:13" x14ac:dyDescent="0.25">
      <c r="A85" s="7"/>
      <c r="D85" s="7"/>
      <c r="E85" s="7"/>
      <c r="F85" s="7"/>
      <c r="G85" s="7"/>
      <c r="H85" s="7"/>
      <c r="I85" s="7"/>
      <c r="J85" s="7"/>
      <c r="K85" s="39"/>
      <c r="L85" s="7"/>
      <c r="M85" s="7"/>
    </row>
    <row r="86" spans="1:13" x14ac:dyDescent="0.2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</row>
    <row r="87" spans="1:13" x14ac:dyDescent="0.2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</row>
    <row r="88" spans="1:13" ht="15.6" x14ac:dyDescent="0.25">
      <c r="A88" s="50" t="str">
        <f>G19</f>
        <v>СМИРНОВ Д.В. (1кат., Чувашская Республика)</v>
      </c>
      <c r="B88" s="50"/>
      <c r="C88" s="50"/>
      <c r="D88" s="50"/>
      <c r="E88" s="50" t="str">
        <f>G17</f>
        <v>БЕСЧАСТНОВ А.А. (ВК, г. Москва)</v>
      </c>
      <c r="F88" s="50"/>
      <c r="G88" s="50"/>
      <c r="H88" s="50"/>
      <c r="I88" s="50" t="str">
        <f>G18</f>
        <v>АФАНАСЬЕВА Е.А. (ВК, Свердловская область)</v>
      </c>
      <c r="J88" s="50"/>
      <c r="K88" s="50"/>
      <c r="L88" s="50"/>
      <c r="M88" s="50"/>
    </row>
  </sheetData>
  <sortState xmlns:xlrd2="http://schemas.microsoft.com/office/spreadsheetml/2017/richdata2" ref="A63:M69">
    <sortCondition ref="H63:H69"/>
  </sortState>
  <mergeCells count="40">
    <mergeCell ref="A5:M5"/>
    <mergeCell ref="A21:A22"/>
    <mergeCell ref="B21:B22"/>
    <mergeCell ref="A15:G15"/>
    <mergeCell ref="A1:M1"/>
    <mergeCell ref="A2:M2"/>
    <mergeCell ref="A3:M3"/>
    <mergeCell ref="A4:M4"/>
    <mergeCell ref="A6:M6"/>
    <mergeCell ref="A7:M7"/>
    <mergeCell ref="A8:M8"/>
    <mergeCell ref="A9:M9"/>
    <mergeCell ref="A10:M10"/>
    <mergeCell ref="A11:M11"/>
    <mergeCell ref="A12:M12"/>
    <mergeCell ref="C21:C22"/>
    <mergeCell ref="I21:I22"/>
    <mergeCell ref="J21:J22"/>
    <mergeCell ref="M21:M22"/>
    <mergeCell ref="L21:L22"/>
    <mergeCell ref="D21:D22"/>
    <mergeCell ref="E21:E22"/>
    <mergeCell ref="F21:F22"/>
    <mergeCell ref="G21:G22"/>
    <mergeCell ref="H21:H22"/>
    <mergeCell ref="K21:K22"/>
    <mergeCell ref="A72:F72"/>
    <mergeCell ref="G72:M72"/>
    <mergeCell ref="A88:D88"/>
    <mergeCell ref="E88:H88"/>
    <mergeCell ref="I88:M88"/>
    <mergeCell ref="A82:E82"/>
    <mergeCell ref="F82:M82"/>
    <mergeCell ref="A86:E86"/>
    <mergeCell ref="F86:M86"/>
    <mergeCell ref="A87:E87"/>
    <mergeCell ref="F87:M87"/>
    <mergeCell ref="A81:D81"/>
    <mergeCell ref="E81:H81"/>
    <mergeCell ref="I81:M81"/>
  </mergeCells>
  <phoneticPr fontId="18" type="noConversion"/>
  <conditionalFormatting sqref="B89:B1048576 B78:B87 B1 B6:B7 B9:B11 B13:B22 B72">
    <cfRule type="duplicateValues" dxfId="9" priority="5"/>
  </conditionalFormatting>
  <conditionalFormatting sqref="B2">
    <cfRule type="duplicateValues" dxfId="8" priority="4"/>
  </conditionalFormatting>
  <conditionalFormatting sqref="B3">
    <cfRule type="duplicateValues" dxfId="7" priority="3"/>
  </conditionalFormatting>
  <conditionalFormatting sqref="B73:B77">
    <cfRule type="duplicateValues" dxfId="6" priority="2"/>
  </conditionalFormatting>
  <conditionalFormatting sqref="B88">
    <cfRule type="duplicateValues" dxfId="5" priority="1"/>
  </conditionalFormatting>
  <pageMargins left="0.2" right="0.2" top="0.25" bottom="0.25" header="0.3" footer="0.3"/>
  <pageSetup paperSize="9" scale="4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C22E0-B8ED-4E2C-8091-947C6A56A188}">
  <sheetPr>
    <tabColor rgb="FFC00000"/>
  </sheetPr>
  <dimension ref="A1:M65"/>
  <sheetViews>
    <sheetView view="pageBreakPreview" topLeftCell="A33" zoomScale="68" zoomScaleNormal="100" zoomScaleSheetLayoutView="68" workbookViewId="0">
      <selection activeCell="E47" sqref="E23:E47"/>
    </sheetView>
  </sheetViews>
  <sheetFormatPr defaultColWidth="9.21875" defaultRowHeight="13.8" x14ac:dyDescent="0.25"/>
  <cols>
    <col min="1" max="1" width="7.77734375" style="1" customWidth="1"/>
    <col min="2" max="2" width="8.33203125" style="39" customWidth="1"/>
    <col min="3" max="3" width="15.44140625" style="39" customWidth="1"/>
    <col min="4" max="4" width="20.88671875" style="1" customWidth="1"/>
    <col min="5" max="5" width="11.21875" style="1" customWidth="1"/>
    <col min="6" max="6" width="12.21875" style="1" customWidth="1"/>
    <col min="7" max="7" width="29.88671875" style="1" customWidth="1"/>
    <col min="8" max="8" width="13.88671875" style="1" customWidth="1"/>
    <col min="9" max="9" width="12.33203125" style="1" customWidth="1"/>
    <col min="10" max="11" width="10.21875" style="4" customWidth="1"/>
    <col min="12" max="12" width="11.88671875" style="1" customWidth="1"/>
    <col min="13" max="13" width="17.44140625" style="1" customWidth="1"/>
    <col min="14" max="16384" width="9.21875" style="1"/>
  </cols>
  <sheetData>
    <row r="1" spans="1:13" ht="15.75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.75" customHeight="1" x14ac:dyDescent="0.25">
      <c r="A2" s="56" t="s">
        <v>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5.75" customHeight="1" x14ac:dyDescent="0.25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21" x14ac:dyDescent="0.25">
      <c r="A4" s="56" t="s">
        <v>39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0.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s="2" customFormat="1" ht="21.6" customHeight="1" x14ac:dyDescent="0.25">
      <c r="A6" s="59" t="s">
        <v>66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s="2" customFormat="1" ht="18" customHeight="1" x14ac:dyDescent="0.25">
      <c r="A7" s="60" t="s">
        <v>14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s="2" customFormat="1" ht="18.600000000000001" customHeight="1" x14ac:dyDescent="0.25">
      <c r="A8" s="60" t="s">
        <v>67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9.5" customHeight="1" x14ac:dyDescent="0.25">
      <c r="A9" s="61" t="s">
        <v>18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3" ht="18" customHeight="1" x14ac:dyDescent="0.25">
      <c r="A10" s="61" t="s">
        <v>50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ht="19.5" customHeight="1" x14ac:dyDescent="0.25">
      <c r="A11" s="61" t="s">
        <v>131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13" ht="5.25" customHeight="1" x14ac:dyDescent="0.25">
      <c r="A12" s="60" t="s">
        <v>45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3" s="19" customFormat="1" ht="15.6" x14ac:dyDescent="0.3">
      <c r="A13" s="17" t="s">
        <v>51</v>
      </c>
      <c r="B13" s="38"/>
      <c r="C13" s="38"/>
      <c r="D13" s="18"/>
      <c r="G13" s="9" t="s">
        <v>132</v>
      </c>
      <c r="H13" s="22"/>
      <c r="J13" s="20"/>
      <c r="K13" s="20"/>
      <c r="L13" s="9"/>
      <c r="M13" s="9" t="s">
        <v>46</v>
      </c>
    </row>
    <row r="14" spans="1:13" s="19" customFormat="1" ht="15.6" x14ac:dyDescent="0.3">
      <c r="A14" s="17" t="s">
        <v>59</v>
      </c>
      <c r="B14" s="38"/>
      <c r="C14" s="38"/>
      <c r="D14" s="18"/>
      <c r="G14" s="21"/>
      <c r="J14" s="20"/>
      <c r="K14" s="20"/>
      <c r="L14" s="9"/>
      <c r="M14" s="9" t="s">
        <v>72</v>
      </c>
    </row>
    <row r="15" spans="1:13" ht="14.4" x14ac:dyDescent="0.25">
      <c r="A15" s="58" t="s">
        <v>47</v>
      </c>
      <c r="B15" s="58"/>
      <c r="C15" s="58"/>
      <c r="D15" s="58"/>
      <c r="E15" s="58"/>
      <c r="F15" s="58"/>
      <c r="G15" s="58"/>
      <c r="H15" s="11" t="s">
        <v>1</v>
      </c>
      <c r="I15" s="11"/>
      <c r="J15" s="12"/>
      <c r="K15" s="12"/>
      <c r="L15" s="11"/>
      <c r="M15" s="11"/>
    </row>
    <row r="16" spans="1:13" ht="14.4" x14ac:dyDescent="0.25">
      <c r="A16" s="15"/>
      <c r="B16" s="13"/>
      <c r="C16" s="13"/>
      <c r="D16" s="15"/>
      <c r="E16" s="5"/>
      <c r="F16" s="15"/>
      <c r="G16" s="10"/>
      <c r="H16" s="14" t="s">
        <v>34</v>
      </c>
      <c r="I16" s="5"/>
      <c r="J16" s="8"/>
      <c r="K16" s="8"/>
      <c r="L16" s="5"/>
      <c r="M16" s="16"/>
    </row>
    <row r="17" spans="1:13" ht="14.4" x14ac:dyDescent="0.25">
      <c r="A17" s="15" t="s">
        <v>15</v>
      </c>
      <c r="B17" s="13"/>
      <c r="C17" s="13"/>
      <c r="D17" s="10"/>
      <c r="E17" s="5"/>
      <c r="F17" s="15"/>
      <c r="G17" s="10" t="s">
        <v>64</v>
      </c>
      <c r="H17" s="14" t="s">
        <v>35</v>
      </c>
      <c r="I17" s="5"/>
      <c r="J17" s="8"/>
      <c r="K17" s="8"/>
      <c r="L17" s="5"/>
      <c r="M17" s="10"/>
    </row>
    <row r="18" spans="1:13" ht="14.4" x14ac:dyDescent="0.25">
      <c r="A18" s="15" t="s">
        <v>16</v>
      </c>
      <c r="B18" s="13"/>
      <c r="C18" s="13"/>
      <c r="D18" s="10"/>
      <c r="E18" s="5"/>
      <c r="F18" s="15"/>
      <c r="G18" s="10" t="s">
        <v>65</v>
      </c>
      <c r="H18" s="14" t="s">
        <v>36</v>
      </c>
      <c r="I18" s="5"/>
      <c r="J18" s="8"/>
      <c r="K18" s="8"/>
      <c r="L18" s="5"/>
    </row>
    <row r="19" spans="1:13" ht="15.6" x14ac:dyDescent="0.25">
      <c r="A19" s="15" t="s">
        <v>13</v>
      </c>
      <c r="G19" s="10" t="s">
        <v>60</v>
      </c>
      <c r="H19" s="14" t="s">
        <v>33</v>
      </c>
      <c r="I19" s="5"/>
      <c r="J19" s="16" t="s">
        <v>62</v>
      </c>
      <c r="K19" s="16"/>
      <c r="M19" s="38" t="s">
        <v>61</v>
      </c>
    </row>
    <row r="20" spans="1:13" ht="9.75" customHeight="1" x14ac:dyDescent="0.25"/>
    <row r="21" spans="1:13" s="3" customFormat="1" ht="21" customHeight="1" x14ac:dyDescent="0.25">
      <c r="A21" s="57" t="s">
        <v>5</v>
      </c>
      <c r="B21" s="53" t="s">
        <v>10</v>
      </c>
      <c r="C21" s="53" t="s">
        <v>32</v>
      </c>
      <c r="D21" s="53" t="s">
        <v>2</v>
      </c>
      <c r="E21" s="53" t="s">
        <v>31</v>
      </c>
      <c r="F21" s="53" t="s">
        <v>7</v>
      </c>
      <c r="G21" s="53" t="s">
        <v>11</v>
      </c>
      <c r="H21" s="53" t="s">
        <v>6</v>
      </c>
      <c r="I21" s="53" t="s">
        <v>21</v>
      </c>
      <c r="J21" s="54" t="s">
        <v>19</v>
      </c>
      <c r="K21" s="54" t="s">
        <v>73</v>
      </c>
      <c r="L21" s="55" t="s">
        <v>49</v>
      </c>
      <c r="M21" s="55" t="s">
        <v>12</v>
      </c>
    </row>
    <row r="22" spans="1:13" s="3" customFormat="1" ht="13.5" customHeight="1" x14ac:dyDescent="0.25">
      <c r="A22" s="57"/>
      <c r="B22" s="53"/>
      <c r="C22" s="53"/>
      <c r="D22" s="53"/>
      <c r="E22" s="53"/>
      <c r="F22" s="53"/>
      <c r="G22" s="53"/>
      <c r="H22" s="53"/>
      <c r="I22" s="53"/>
      <c r="J22" s="54"/>
      <c r="K22" s="54"/>
      <c r="L22" s="55"/>
      <c r="M22" s="55"/>
    </row>
    <row r="23" spans="1:13" s="23" customFormat="1" ht="18.600000000000001" customHeight="1" x14ac:dyDescent="0.25">
      <c r="A23" s="30">
        <v>1</v>
      </c>
      <c r="B23" s="26">
        <v>1</v>
      </c>
      <c r="C23" s="30">
        <v>10009838814</v>
      </c>
      <c r="D23" s="31" t="s">
        <v>133</v>
      </c>
      <c r="E23" s="32"/>
      <c r="F23" s="33" t="s">
        <v>20</v>
      </c>
      <c r="G23" s="34" t="s">
        <v>52</v>
      </c>
      <c r="H23" s="37">
        <v>1.5497685185185186E-2</v>
      </c>
      <c r="I23" s="37"/>
      <c r="J23" s="36">
        <f>$J$19/((H23*24))</f>
        <v>24.19716206123973</v>
      </c>
      <c r="K23" s="32">
        <v>25</v>
      </c>
      <c r="L23" s="26"/>
      <c r="M23" s="30"/>
    </row>
    <row r="24" spans="1:13" s="23" customFormat="1" ht="18.600000000000001" customHeight="1" x14ac:dyDescent="0.25">
      <c r="A24" s="30">
        <v>2</v>
      </c>
      <c r="B24" s="26">
        <v>19</v>
      </c>
      <c r="C24" s="30">
        <v>10010129410</v>
      </c>
      <c r="D24" s="31" t="s">
        <v>134</v>
      </c>
      <c r="E24" s="32"/>
      <c r="F24" s="33" t="s">
        <v>20</v>
      </c>
      <c r="G24" s="34" t="s">
        <v>52</v>
      </c>
      <c r="H24" s="37">
        <v>1.5706018518518518E-2</v>
      </c>
      <c r="I24" s="37">
        <f>H24-$H$23</f>
        <v>2.0833333333333294E-4</v>
      </c>
      <c r="J24" s="36">
        <f t="shared" ref="J24:J38" si="0">$J$19/((H24*24))</f>
        <v>23.876197494473104</v>
      </c>
      <c r="K24" s="32">
        <v>22</v>
      </c>
      <c r="L24" s="26"/>
      <c r="M24" s="30"/>
    </row>
    <row r="25" spans="1:13" s="23" customFormat="1" ht="18.600000000000001" customHeight="1" x14ac:dyDescent="0.25">
      <c r="A25" s="30">
        <v>3</v>
      </c>
      <c r="B25" s="26">
        <v>15</v>
      </c>
      <c r="C25" s="30">
        <v>10036061348</v>
      </c>
      <c r="D25" s="31" t="s">
        <v>135</v>
      </c>
      <c r="E25" s="32"/>
      <c r="F25" s="33" t="s">
        <v>20</v>
      </c>
      <c r="G25" s="34" t="s">
        <v>52</v>
      </c>
      <c r="H25" s="37">
        <v>1.6018518518518519E-2</v>
      </c>
      <c r="I25" s="37">
        <f t="shared" ref="I25:I38" si="1">H25-$H$23</f>
        <v>5.2083333333333322E-4</v>
      </c>
      <c r="J25" s="36">
        <f t="shared" si="0"/>
        <v>23.410404624277454</v>
      </c>
      <c r="K25" s="32">
        <v>20</v>
      </c>
      <c r="L25" s="26"/>
      <c r="M25" s="30"/>
    </row>
    <row r="26" spans="1:13" s="23" customFormat="1" ht="18.600000000000001" customHeight="1" x14ac:dyDescent="0.25">
      <c r="A26" s="30">
        <v>4</v>
      </c>
      <c r="B26" s="26">
        <v>18</v>
      </c>
      <c r="C26" s="30">
        <v>10036082465</v>
      </c>
      <c r="D26" s="31" t="s">
        <v>136</v>
      </c>
      <c r="E26" s="32"/>
      <c r="F26" s="33" t="s">
        <v>20</v>
      </c>
      <c r="G26" s="34" t="s">
        <v>52</v>
      </c>
      <c r="H26" s="37">
        <v>1.6180555555555556E-2</v>
      </c>
      <c r="I26" s="37">
        <f t="shared" si="1"/>
        <v>6.8287037037037014E-4</v>
      </c>
      <c r="J26" s="36">
        <f t="shared" si="0"/>
        <v>23.175965665236053</v>
      </c>
      <c r="K26" s="32">
        <v>18</v>
      </c>
      <c r="L26" s="26"/>
      <c r="M26" s="30"/>
    </row>
    <row r="27" spans="1:13" s="23" customFormat="1" ht="18.600000000000001" customHeight="1" x14ac:dyDescent="0.25">
      <c r="A27" s="30">
        <v>5</v>
      </c>
      <c r="B27" s="26">
        <v>16</v>
      </c>
      <c r="C27" s="30">
        <v>10036041039</v>
      </c>
      <c r="D27" s="31" t="s">
        <v>137</v>
      </c>
      <c r="E27" s="32"/>
      <c r="F27" s="33" t="s">
        <v>20</v>
      </c>
      <c r="G27" s="34" t="s">
        <v>53</v>
      </c>
      <c r="H27" s="37">
        <v>1.636574074074074E-2</v>
      </c>
      <c r="I27" s="37">
        <f t="shared" si="1"/>
        <v>8.6805555555555421E-4</v>
      </c>
      <c r="J27" s="36">
        <f t="shared" si="0"/>
        <v>22.913719943422915</v>
      </c>
      <c r="K27" s="32">
        <v>17</v>
      </c>
      <c r="L27" s="26"/>
      <c r="M27" s="30"/>
    </row>
    <row r="28" spans="1:13" s="23" customFormat="1" ht="18.600000000000001" customHeight="1" x14ac:dyDescent="0.25">
      <c r="A28" s="30">
        <v>6</v>
      </c>
      <c r="B28" s="26">
        <v>2</v>
      </c>
      <c r="C28" s="30">
        <v>10034982729</v>
      </c>
      <c r="D28" s="31" t="s">
        <v>138</v>
      </c>
      <c r="E28" s="32"/>
      <c r="F28" s="33" t="s">
        <v>20</v>
      </c>
      <c r="G28" s="34" t="s">
        <v>97</v>
      </c>
      <c r="H28" s="37">
        <v>1.6516203703703703E-2</v>
      </c>
      <c r="I28" s="37">
        <f t="shared" si="1"/>
        <v>1.0185185185185176E-3</v>
      </c>
      <c r="J28" s="36">
        <f t="shared" si="0"/>
        <v>22.704975473020323</v>
      </c>
      <c r="K28" s="32">
        <v>16</v>
      </c>
      <c r="L28" s="26"/>
      <c r="M28" s="30"/>
    </row>
    <row r="29" spans="1:13" s="23" customFormat="1" ht="18.600000000000001" customHeight="1" x14ac:dyDescent="0.25">
      <c r="A29" s="30">
        <v>7</v>
      </c>
      <c r="B29" s="26">
        <v>17</v>
      </c>
      <c r="C29" s="30">
        <v>10079311426</v>
      </c>
      <c r="D29" s="31" t="s">
        <v>139</v>
      </c>
      <c r="E29" s="32"/>
      <c r="F29" s="33" t="s">
        <v>28</v>
      </c>
      <c r="G29" s="34" t="s">
        <v>52</v>
      </c>
      <c r="H29" s="37">
        <v>1.6782407407407409E-2</v>
      </c>
      <c r="I29" s="37">
        <f t="shared" si="1"/>
        <v>1.2847222222222236E-3</v>
      </c>
      <c r="J29" s="36">
        <f t="shared" si="0"/>
        <v>22.344827586206897</v>
      </c>
      <c r="K29" s="32">
        <v>15</v>
      </c>
      <c r="L29" s="26"/>
      <c r="M29" s="30"/>
    </row>
    <row r="30" spans="1:13" s="23" customFormat="1" ht="18.600000000000001" customHeight="1" x14ac:dyDescent="0.25">
      <c r="A30" s="30">
        <v>8</v>
      </c>
      <c r="B30" s="26">
        <v>3</v>
      </c>
      <c r="C30" s="30">
        <v>10036084788</v>
      </c>
      <c r="D30" s="31" t="s">
        <v>140</v>
      </c>
      <c r="E30" s="32"/>
      <c r="F30" s="33" t="s">
        <v>20</v>
      </c>
      <c r="G30" s="34" t="s">
        <v>141</v>
      </c>
      <c r="H30" s="37">
        <v>1.6967592592592593E-2</v>
      </c>
      <c r="I30" s="37">
        <f t="shared" si="1"/>
        <v>1.4699074074074076E-3</v>
      </c>
      <c r="J30" s="36">
        <f t="shared" si="0"/>
        <v>22.100954979536152</v>
      </c>
      <c r="K30" s="32">
        <v>14</v>
      </c>
      <c r="L30" s="26"/>
      <c r="M30" s="30"/>
    </row>
    <row r="31" spans="1:13" s="23" customFormat="1" ht="18.600000000000001" customHeight="1" x14ac:dyDescent="0.25">
      <c r="A31" s="30">
        <v>9</v>
      </c>
      <c r="B31" s="26">
        <v>6</v>
      </c>
      <c r="C31" s="30">
        <v>10015878880</v>
      </c>
      <c r="D31" s="31" t="s">
        <v>142</v>
      </c>
      <c r="E31" s="32"/>
      <c r="F31" s="33" t="s">
        <v>20</v>
      </c>
      <c r="G31" s="34" t="s">
        <v>86</v>
      </c>
      <c r="H31" s="37">
        <v>1.7025462962962961E-2</v>
      </c>
      <c r="I31" s="37">
        <f t="shared" si="1"/>
        <v>1.5277777777777755E-3</v>
      </c>
      <c r="J31" s="36">
        <f t="shared" si="0"/>
        <v>22.025832766825292</v>
      </c>
      <c r="K31" s="32">
        <v>13</v>
      </c>
      <c r="L31" s="26"/>
      <c r="M31" s="30"/>
    </row>
    <row r="32" spans="1:13" s="23" customFormat="1" ht="18.600000000000001" customHeight="1" x14ac:dyDescent="0.25">
      <c r="A32" s="30">
        <v>10</v>
      </c>
      <c r="B32" s="26">
        <v>20</v>
      </c>
      <c r="C32" s="30">
        <v>10007886181</v>
      </c>
      <c r="D32" s="31" t="s">
        <v>143</v>
      </c>
      <c r="E32" s="32"/>
      <c r="F32" s="33" t="s">
        <v>20</v>
      </c>
      <c r="G32" s="34" t="s">
        <v>53</v>
      </c>
      <c r="H32" s="37">
        <v>1.7025462962962961E-2</v>
      </c>
      <c r="I32" s="37">
        <f t="shared" si="1"/>
        <v>1.5277777777777755E-3</v>
      </c>
      <c r="J32" s="36">
        <f t="shared" si="0"/>
        <v>22.025832766825292</v>
      </c>
      <c r="K32" s="32">
        <v>12</v>
      </c>
      <c r="L32" s="26"/>
      <c r="M32" s="30"/>
    </row>
    <row r="33" spans="1:13" s="23" customFormat="1" ht="18.600000000000001" customHeight="1" x14ac:dyDescent="0.25">
      <c r="A33" s="30">
        <v>11</v>
      </c>
      <c r="B33" s="26">
        <v>4</v>
      </c>
      <c r="C33" s="30">
        <v>10001468118</v>
      </c>
      <c r="D33" s="31" t="s">
        <v>144</v>
      </c>
      <c r="E33" s="32"/>
      <c r="F33" s="33" t="s">
        <v>20</v>
      </c>
      <c r="G33" s="34" t="s">
        <v>86</v>
      </c>
      <c r="H33" s="37">
        <v>1.7071759259259259E-2</v>
      </c>
      <c r="I33" s="37">
        <f t="shared" si="1"/>
        <v>1.5740740740740732E-3</v>
      </c>
      <c r="J33" s="36">
        <f t="shared" si="0"/>
        <v>21.966101694915256</v>
      </c>
      <c r="K33" s="32">
        <v>11</v>
      </c>
      <c r="L33" s="26"/>
      <c r="M33" s="30"/>
    </row>
    <row r="34" spans="1:13" s="23" customFormat="1" ht="18.600000000000001" customHeight="1" x14ac:dyDescent="0.25">
      <c r="A34" s="30">
        <v>12</v>
      </c>
      <c r="B34" s="26">
        <v>13</v>
      </c>
      <c r="C34" s="30">
        <v>10124277693</v>
      </c>
      <c r="D34" s="31" t="s">
        <v>145</v>
      </c>
      <c r="E34" s="32"/>
      <c r="F34" s="33" t="s">
        <v>28</v>
      </c>
      <c r="G34" s="34" t="s">
        <v>97</v>
      </c>
      <c r="H34" s="37">
        <v>1.7071759259259259E-2</v>
      </c>
      <c r="I34" s="37">
        <f t="shared" si="1"/>
        <v>1.5740740740740732E-3</v>
      </c>
      <c r="J34" s="36">
        <f t="shared" si="0"/>
        <v>21.966101694915256</v>
      </c>
      <c r="K34" s="32">
        <v>10</v>
      </c>
      <c r="L34" s="26"/>
      <c r="M34" s="30"/>
    </row>
    <row r="35" spans="1:13" s="23" customFormat="1" ht="18.600000000000001" customHeight="1" x14ac:dyDescent="0.25">
      <c r="A35" s="30">
        <v>13</v>
      </c>
      <c r="B35" s="26">
        <v>10</v>
      </c>
      <c r="C35" s="30">
        <v>10091078132</v>
      </c>
      <c r="D35" s="31" t="s">
        <v>146</v>
      </c>
      <c r="E35" s="32"/>
      <c r="F35" s="33" t="s">
        <v>28</v>
      </c>
      <c r="G35" s="34" t="s">
        <v>84</v>
      </c>
      <c r="H35" s="37">
        <v>1.7141203703703704E-2</v>
      </c>
      <c r="I35" s="37">
        <f t="shared" si="1"/>
        <v>1.6435185185185181E-3</v>
      </c>
      <c r="J35" s="36">
        <f t="shared" si="0"/>
        <v>21.877110060769748</v>
      </c>
      <c r="K35" s="32">
        <v>9</v>
      </c>
      <c r="L35" s="26"/>
      <c r="M35" s="30"/>
    </row>
    <row r="36" spans="1:13" s="23" customFormat="1" ht="18.600000000000001" customHeight="1" x14ac:dyDescent="0.25">
      <c r="A36" s="30">
        <v>14</v>
      </c>
      <c r="B36" s="26">
        <v>5</v>
      </c>
      <c r="C36" s="30">
        <v>10059478259</v>
      </c>
      <c r="D36" s="31" t="s">
        <v>147</v>
      </c>
      <c r="E36" s="32"/>
      <c r="F36" s="33" t="s">
        <v>20</v>
      </c>
      <c r="G36" s="34" t="s">
        <v>84</v>
      </c>
      <c r="H36" s="37">
        <v>1.7222222222222222E-2</v>
      </c>
      <c r="I36" s="37">
        <f t="shared" si="1"/>
        <v>1.7245370370370366E-3</v>
      </c>
      <c r="J36" s="36">
        <f t="shared" si="0"/>
        <v>21.774193548387096</v>
      </c>
      <c r="K36" s="32">
        <v>8</v>
      </c>
      <c r="L36" s="26"/>
      <c r="M36" s="30"/>
    </row>
    <row r="37" spans="1:13" s="23" customFormat="1" ht="18.600000000000001" customHeight="1" x14ac:dyDescent="0.25">
      <c r="A37" s="30">
        <v>15</v>
      </c>
      <c r="B37" s="26">
        <v>8</v>
      </c>
      <c r="C37" s="30">
        <v>10036097834</v>
      </c>
      <c r="D37" s="31" t="s">
        <v>148</v>
      </c>
      <c r="E37" s="32"/>
      <c r="F37" s="33" t="s">
        <v>28</v>
      </c>
      <c r="G37" s="34" t="s">
        <v>53</v>
      </c>
      <c r="H37" s="37">
        <v>1.7256944444444446E-2</v>
      </c>
      <c r="I37" s="37">
        <f t="shared" si="1"/>
        <v>1.7592592592592608E-3</v>
      </c>
      <c r="J37" s="36">
        <f t="shared" si="0"/>
        <v>21.730382293762574</v>
      </c>
      <c r="K37" s="32">
        <v>7</v>
      </c>
      <c r="L37" s="26"/>
      <c r="M37" s="30"/>
    </row>
    <row r="38" spans="1:13" s="23" customFormat="1" ht="18.600000000000001" customHeight="1" x14ac:dyDescent="0.25">
      <c r="A38" s="30">
        <v>16</v>
      </c>
      <c r="B38" s="26">
        <v>11</v>
      </c>
      <c r="C38" s="30">
        <v>10080037209</v>
      </c>
      <c r="D38" s="31" t="s">
        <v>149</v>
      </c>
      <c r="E38" s="32"/>
      <c r="F38" s="33" t="s">
        <v>28</v>
      </c>
      <c r="G38" s="34" t="s">
        <v>53</v>
      </c>
      <c r="H38" s="37">
        <v>1.7951388888888888E-2</v>
      </c>
      <c r="I38" s="37">
        <f t="shared" si="1"/>
        <v>2.4537037037037027E-3</v>
      </c>
      <c r="J38" s="36">
        <f t="shared" si="0"/>
        <v>20.88974854932302</v>
      </c>
      <c r="K38" s="32">
        <v>6</v>
      </c>
      <c r="L38" s="26"/>
      <c r="M38" s="30"/>
    </row>
    <row r="39" spans="1:13" s="23" customFormat="1" ht="18.600000000000001" customHeight="1" x14ac:dyDescent="0.25">
      <c r="A39" s="30">
        <v>17</v>
      </c>
      <c r="B39" s="26">
        <v>7</v>
      </c>
      <c r="C39" s="30">
        <v>10100048107</v>
      </c>
      <c r="D39" s="31" t="s">
        <v>150</v>
      </c>
      <c r="E39" s="32"/>
      <c r="F39" s="33" t="s">
        <v>28</v>
      </c>
      <c r="G39" s="34" t="s">
        <v>84</v>
      </c>
      <c r="H39" s="35"/>
      <c r="I39" s="35"/>
      <c r="J39" s="36"/>
      <c r="K39" s="32">
        <v>5</v>
      </c>
      <c r="L39" s="26"/>
      <c r="M39" s="30"/>
    </row>
    <row r="40" spans="1:13" s="23" customFormat="1" ht="18.600000000000001" customHeight="1" x14ac:dyDescent="0.25">
      <c r="A40" s="30">
        <v>18</v>
      </c>
      <c r="B40" s="26">
        <v>9</v>
      </c>
      <c r="C40" s="30">
        <v>10101751465</v>
      </c>
      <c r="D40" s="31" t="s">
        <v>151</v>
      </c>
      <c r="E40" s="32"/>
      <c r="F40" s="33" t="s">
        <v>28</v>
      </c>
      <c r="G40" s="34" t="s">
        <v>53</v>
      </c>
      <c r="H40" s="35"/>
      <c r="I40" s="35"/>
      <c r="J40" s="36"/>
      <c r="K40" s="32">
        <v>4</v>
      </c>
      <c r="L40" s="26"/>
      <c r="M40" s="30"/>
    </row>
    <row r="41" spans="1:13" s="23" customFormat="1" ht="18.600000000000001" customHeight="1" x14ac:dyDescent="0.25">
      <c r="A41" s="30">
        <v>19</v>
      </c>
      <c r="B41" s="26">
        <v>14</v>
      </c>
      <c r="C41" s="30">
        <v>10034976160</v>
      </c>
      <c r="D41" s="31" t="s">
        <v>152</v>
      </c>
      <c r="E41" s="32"/>
      <c r="F41" s="33" t="s">
        <v>20</v>
      </c>
      <c r="G41" s="34" t="s">
        <v>84</v>
      </c>
      <c r="H41" s="35"/>
      <c r="I41" s="35"/>
      <c r="J41" s="36"/>
      <c r="K41" s="32">
        <v>3</v>
      </c>
      <c r="L41" s="26"/>
      <c r="M41" s="30"/>
    </row>
    <row r="42" spans="1:13" s="23" customFormat="1" ht="18.600000000000001" customHeight="1" x14ac:dyDescent="0.25">
      <c r="A42" s="30">
        <v>20</v>
      </c>
      <c r="B42" s="26">
        <v>21</v>
      </c>
      <c r="C42" s="30">
        <v>10056454788</v>
      </c>
      <c r="D42" s="31" t="s">
        <v>153</v>
      </c>
      <c r="E42" s="32"/>
      <c r="F42" s="33" t="s">
        <v>20</v>
      </c>
      <c r="G42" s="34" t="s">
        <v>52</v>
      </c>
      <c r="H42" s="35"/>
      <c r="I42" s="35"/>
      <c r="J42" s="36"/>
      <c r="K42" s="32">
        <v>2</v>
      </c>
      <c r="L42" s="26"/>
      <c r="M42" s="30"/>
    </row>
    <row r="43" spans="1:13" s="23" customFormat="1" ht="18.600000000000001" customHeight="1" x14ac:dyDescent="0.25">
      <c r="A43" s="30">
        <v>21</v>
      </c>
      <c r="B43" s="26">
        <v>22</v>
      </c>
      <c r="C43" s="30">
        <v>10091318814</v>
      </c>
      <c r="D43" s="31" t="s">
        <v>154</v>
      </c>
      <c r="E43" s="32"/>
      <c r="F43" s="33" t="s">
        <v>28</v>
      </c>
      <c r="G43" s="34" t="s">
        <v>52</v>
      </c>
      <c r="H43" s="35"/>
      <c r="I43" s="35"/>
      <c r="J43" s="36"/>
      <c r="K43" s="32">
        <v>1</v>
      </c>
      <c r="L43" s="26"/>
      <c r="M43" s="30"/>
    </row>
    <row r="44" spans="1:13" s="23" customFormat="1" ht="18.600000000000001" customHeight="1" x14ac:dyDescent="0.25">
      <c r="A44" s="30">
        <v>22</v>
      </c>
      <c r="B44" s="26">
        <v>12</v>
      </c>
      <c r="C44" s="30">
        <v>10055579162</v>
      </c>
      <c r="D44" s="31" t="s">
        <v>155</v>
      </c>
      <c r="E44" s="32"/>
      <c r="F44" s="33" t="s">
        <v>28</v>
      </c>
      <c r="G44" s="34" t="s">
        <v>56</v>
      </c>
      <c r="H44" s="35"/>
      <c r="I44" s="35"/>
      <c r="J44" s="36"/>
      <c r="K44" s="32">
        <v>1</v>
      </c>
      <c r="L44" s="26"/>
      <c r="M44" s="30"/>
    </row>
    <row r="45" spans="1:13" s="23" customFormat="1" ht="18.600000000000001" customHeight="1" x14ac:dyDescent="0.25">
      <c r="A45" s="30">
        <v>23</v>
      </c>
      <c r="B45" s="26">
        <v>25</v>
      </c>
      <c r="C45" s="30">
        <v>10095662592</v>
      </c>
      <c r="D45" s="31" t="s">
        <v>156</v>
      </c>
      <c r="E45" s="32"/>
      <c r="F45" s="33" t="s">
        <v>28</v>
      </c>
      <c r="G45" s="34" t="s">
        <v>56</v>
      </c>
      <c r="H45" s="35"/>
      <c r="I45" s="35"/>
      <c r="J45" s="36"/>
      <c r="K45" s="32">
        <v>1</v>
      </c>
      <c r="L45" s="26"/>
      <c r="M45" s="30"/>
    </row>
    <row r="46" spans="1:13" s="23" customFormat="1" ht="18.600000000000001" customHeight="1" thickBot="1" x14ac:dyDescent="0.3">
      <c r="A46" s="46" t="s">
        <v>158</v>
      </c>
      <c r="B46" s="41">
        <v>23</v>
      </c>
      <c r="C46" s="40">
        <v>10090420350</v>
      </c>
      <c r="D46" s="42" t="s">
        <v>157</v>
      </c>
      <c r="E46" s="43"/>
      <c r="F46" s="44" t="s">
        <v>28</v>
      </c>
      <c r="G46" s="45" t="s">
        <v>56</v>
      </c>
      <c r="H46" s="48"/>
      <c r="I46" s="46"/>
      <c r="J46" s="47"/>
      <c r="K46" s="43"/>
      <c r="L46" s="41"/>
      <c r="M46" s="40" t="s">
        <v>159</v>
      </c>
    </row>
    <row r="47" spans="1:13" s="23" customFormat="1" ht="18.600000000000001" customHeight="1" x14ac:dyDescent="0.25">
      <c r="A47" s="35" t="s">
        <v>161</v>
      </c>
      <c r="B47" s="26">
        <v>24</v>
      </c>
      <c r="C47" s="30">
        <v>10091964468</v>
      </c>
      <c r="D47" s="31" t="s">
        <v>160</v>
      </c>
      <c r="E47" s="32"/>
      <c r="F47" s="33" t="s">
        <v>28</v>
      </c>
      <c r="G47" s="34" t="s">
        <v>54</v>
      </c>
      <c r="I47" s="35"/>
      <c r="J47" s="36"/>
      <c r="K47" s="32"/>
      <c r="L47" s="26"/>
      <c r="M47" s="30" t="s">
        <v>130</v>
      </c>
    </row>
    <row r="48" spans="1:13" s="23" customFormat="1" ht="9.6" customHeight="1" x14ac:dyDescent="0.25">
      <c r="A48" s="30"/>
      <c r="B48" s="26"/>
      <c r="C48" s="30"/>
      <c r="D48" s="31"/>
      <c r="E48" s="32"/>
      <c r="F48" s="33"/>
      <c r="G48" s="34"/>
      <c r="H48" s="35"/>
      <c r="I48" s="35"/>
      <c r="J48" s="36"/>
      <c r="K48" s="36"/>
      <c r="L48" s="26"/>
      <c r="M48" s="30"/>
    </row>
    <row r="49" spans="1:13" ht="14.4" x14ac:dyDescent="0.25">
      <c r="A49" s="49" t="s">
        <v>48</v>
      </c>
      <c r="B49" s="49"/>
      <c r="C49" s="49"/>
      <c r="D49" s="49"/>
      <c r="E49" s="49"/>
      <c r="F49" s="49"/>
      <c r="G49" s="49" t="s">
        <v>4</v>
      </c>
      <c r="H49" s="49"/>
      <c r="I49" s="49"/>
      <c r="J49" s="49"/>
      <c r="K49" s="49"/>
      <c r="L49" s="49"/>
      <c r="M49" s="49"/>
    </row>
    <row r="50" spans="1:13" s="23" customFormat="1" x14ac:dyDescent="0.25">
      <c r="C50" s="24"/>
      <c r="G50" s="25" t="s">
        <v>29</v>
      </c>
      <c r="H50" s="26">
        <v>9</v>
      </c>
      <c r="J50" s="27"/>
      <c r="K50" s="27"/>
      <c r="L50" s="27" t="s">
        <v>27</v>
      </c>
      <c r="M50" s="25">
        <f>COUNTIF(F23:F48,"ЗМС")</f>
        <v>0</v>
      </c>
    </row>
    <row r="51" spans="1:13" s="23" customFormat="1" x14ac:dyDescent="0.25">
      <c r="C51" s="28"/>
      <c r="G51" s="24" t="s">
        <v>22</v>
      </c>
      <c r="H51" s="26">
        <f>H52+H56</f>
        <v>25</v>
      </c>
      <c r="I51" s="29"/>
      <c r="J51" s="27"/>
      <c r="K51" s="27"/>
      <c r="L51" s="27" t="s">
        <v>17</v>
      </c>
      <c r="M51" s="25">
        <f>COUNTIF(F23:F48,"МСМК")</f>
        <v>0</v>
      </c>
    </row>
    <row r="52" spans="1:13" s="23" customFormat="1" x14ac:dyDescent="0.25">
      <c r="C52" s="25"/>
      <c r="G52" s="24" t="s">
        <v>23</v>
      </c>
      <c r="H52" s="26">
        <f>H53+H54+H55</f>
        <v>24</v>
      </c>
      <c r="I52" s="29"/>
      <c r="J52" s="27"/>
      <c r="K52" s="27"/>
      <c r="L52" s="27" t="s">
        <v>20</v>
      </c>
      <c r="M52" s="25">
        <f>COUNTIF(F23:F48,"МС")</f>
        <v>13</v>
      </c>
    </row>
    <row r="53" spans="1:13" s="23" customFormat="1" x14ac:dyDescent="0.25">
      <c r="C53" s="25"/>
      <c r="G53" s="24" t="s">
        <v>24</v>
      </c>
      <c r="H53" s="26">
        <f>COUNT(A23:A48)</f>
        <v>23</v>
      </c>
      <c r="I53" s="29"/>
      <c r="J53" s="27"/>
      <c r="K53" s="27"/>
      <c r="L53" s="27" t="s">
        <v>28</v>
      </c>
      <c r="M53" s="25">
        <f>COUNTIF(F23:F48,"КМС")</f>
        <v>12</v>
      </c>
    </row>
    <row r="54" spans="1:13" s="23" customFormat="1" x14ac:dyDescent="0.25">
      <c r="C54" s="25"/>
      <c r="G54" s="24" t="s">
        <v>25</v>
      </c>
      <c r="H54" s="26">
        <f>COUNTIF(A23:A48,"НФ")</f>
        <v>0</v>
      </c>
      <c r="I54" s="29"/>
      <c r="J54" s="27"/>
      <c r="K54" s="27"/>
      <c r="L54" s="27" t="s">
        <v>37</v>
      </c>
      <c r="M54" s="25">
        <f>COUNTIF(F23:F48,"1 СР")</f>
        <v>0</v>
      </c>
    </row>
    <row r="55" spans="1:13" s="23" customFormat="1" x14ac:dyDescent="0.25">
      <c r="G55" s="24" t="s">
        <v>30</v>
      </c>
      <c r="H55" s="26">
        <f>COUNTIF(A23:A48,"ДСКВ")</f>
        <v>1</v>
      </c>
      <c r="I55" s="29"/>
      <c r="J55" s="27"/>
      <c r="K55" s="27"/>
      <c r="L55" s="27" t="s">
        <v>40</v>
      </c>
      <c r="M55" s="25">
        <f>COUNTIF(F23:F48,"2 СР")</f>
        <v>0</v>
      </c>
    </row>
    <row r="56" spans="1:13" s="23" customFormat="1" x14ac:dyDescent="0.25">
      <c r="G56" s="24" t="s">
        <v>26</v>
      </c>
      <c r="H56" s="26">
        <f>COUNTIF(A23:A48,"НС")</f>
        <v>1</v>
      </c>
      <c r="I56" s="29"/>
      <c r="J56" s="27"/>
      <c r="K56" s="27"/>
      <c r="L56" s="27" t="s">
        <v>42</v>
      </c>
      <c r="M56" s="25">
        <f>COUNTIF(F23:F48,"3 СР")</f>
        <v>0</v>
      </c>
    </row>
    <row r="57" spans="1:13" ht="9.75" customHeight="1" x14ac:dyDescent="0.25"/>
    <row r="58" spans="1:13" ht="15.6" x14ac:dyDescent="0.25">
      <c r="A58" s="52" t="s">
        <v>41</v>
      </c>
      <c r="B58" s="52"/>
      <c r="C58" s="52"/>
      <c r="D58" s="52"/>
      <c r="E58" s="52" t="s">
        <v>9</v>
      </c>
      <c r="F58" s="52"/>
      <c r="G58" s="52"/>
      <c r="H58" s="52"/>
      <c r="I58" s="52" t="s">
        <v>3</v>
      </c>
      <c r="J58" s="52"/>
      <c r="K58" s="52"/>
      <c r="L58" s="52"/>
      <c r="M58" s="52"/>
    </row>
    <row r="59" spans="1:13" x14ac:dyDescent="0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1:13" x14ac:dyDescent="0.25">
      <c r="A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x14ac:dyDescent="0.25">
      <c r="A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x14ac:dyDescent="0.25">
      <c r="A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x14ac:dyDescent="0.2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4" spans="1:13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spans="1:13" ht="15.6" x14ac:dyDescent="0.25">
      <c r="A65" s="50" t="str">
        <f>G19</f>
        <v>СМИРНОВ Д.В. (1кат., Чувашская Республика)</v>
      </c>
      <c r="B65" s="50"/>
      <c r="C65" s="50"/>
      <c r="D65" s="50"/>
      <c r="E65" s="50" t="str">
        <f>G17</f>
        <v>БЕСЧАСТНОВ А.А. (ВК, г. Москва)</v>
      </c>
      <c r="F65" s="50"/>
      <c r="G65" s="50"/>
      <c r="H65" s="50"/>
      <c r="I65" s="50" t="str">
        <f>G18</f>
        <v>АФАНАСЬЕВА Е.А. (ВК, Свердловская область)</v>
      </c>
      <c r="J65" s="50"/>
      <c r="K65" s="50"/>
      <c r="L65" s="50"/>
      <c r="M65" s="50"/>
    </row>
  </sheetData>
  <mergeCells count="40"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5:G15"/>
    <mergeCell ref="A21:A22"/>
    <mergeCell ref="B21:B22"/>
    <mergeCell ref="C21:C22"/>
    <mergeCell ref="D21:D22"/>
    <mergeCell ref="E21:E22"/>
    <mergeCell ref="F21:F22"/>
    <mergeCell ref="G21:G22"/>
    <mergeCell ref="A59:E59"/>
    <mergeCell ref="F59:M59"/>
    <mergeCell ref="H21:H22"/>
    <mergeCell ref="I21:I22"/>
    <mergeCell ref="J21:J22"/>
    <mergeCell ref="K21:K22"/>
    <mergeCell ref="L21:L22"/>
    <mergeCell ref="M21:M22"/>
    <mergeCell ref="A49:F49"/>
    <mergeCell ref="G49:M49"/>
    <mergeCell ref="A58:D58"/>
    <mergeCell ref="E58:H58"/>
    <mergeCell ref="I58:M58"/>
    <mergeCell ref="A63:E63"/>
    <mergeCell ref="F63:M63"/>
    <mergeCell ref="A64:E64"/>
    <mergeCell ref="F64:M64"/>
    <mergeCell ref="A65:D65"/>
    <mergeCell ref="E65:H65"/>
    <mergeCell ref="I65:M65"/>
  </mergeCells>
  <conditionalFormatting sqref="B66:B1048576 B55:B64 B1 B6:B7 B9:B11 B13:B22 B49">
    <cfRule type="duplicateValues" dxfId="4" priority="5"/>
  </conditionalFormatting>
  <conditionalFormatting sqref="B2">
    <cfRule type="duplicateValues" dxfId="3" priority="4"/>
  </conditionalFormatting>
  <conditionalFormatting sqref="B3">
    <cfRule type="duplicateValues" dxfId="2" priority="3"/>
  </conditionalFormatting>
  <conditionalFormatting sqref="B50:B54">
    <cfRule type="duplicateValues" dxfId="1" priority="2"/>
  </conditionalFormatting>
  <conditionalFormatting sqref="B65">
    <cfRule type="duplicateValues" dxfId="0" priority="1"/>
  </conditionalFormatting>
  <pageMargins left="0.2" right="0.2" top="0.25" bottom="0.25" header="0.3" footer="0.3"/>
  <pageSetup paperSize="9" scale="4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 кор кр</vt:lpstr>
      <vt:lpstr>Ж кор кр</vt:lpstr>
      <vt:lpstr>'Ж кор кр'!Область_печати</vt:lpstr>
      <vt:lpstr>'М кор кр'!Область_печати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2023-03-05T13:14:15Z</cp:lastPrinted>
  <dcterms:created xsi:type="dcterms:W3CDTF">1996-10-08T23:32:33Z</dcterms:created>
  <dcterms:modified xsi:type="dcterms:W3CDTF">2023-04-24T12:04:24Z</dcterms:modified>
</cp:coreProperties>
</file>