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критериум юно" sheetId="91" r:id="rId1"/>
  </sheets>
  <definedNames>
    <definedName name="_xlnm.Print_Titles" localSheetId="0">'критериум юно'!$21:$22</definedName>
  </definedNames>
  <calcPr calcId="152511"/>
</workbook>
</file>

<file path=xl/calcChain.xml><?xml version="1.0" encoding="utf-8"?>
<calcChain xmlns="http://schemas.openxmlformats.org/spreadsheetml/2006/main">
  <c r="U24" i="91" l="1"/>
  <c r="U25" i="91"/>
  <c r="U26" i="91"/>
  <c r="U27" i="91"/>
  <c r="U28" i="91"/>
  <c r="U29" i="91"/>
  <c r="U30" i="91"/>
  <c r="U31" i="91"/>
  <c r="U32" i="91"/>
  <c r="U33" i="91"/>
  <c r="U34" i="91"/>
  <c r="U35" i="91"/>
  <c r="U36" i="91"/>
  <c r="U23" i="91"/>
  <c r="E84" i="91" l="1"/>
  <c r="H84" i="91"/>
  <c r="T84" i="91"/>
  <c r="X73" i="91" l="1"/>
  <c r="H74" i="91"/>
  <c r="H73" i="91"/>
  <c r="X76" i="91" l="1"/>
  <c r="H76" i="91"/>
  <c r="H75" i="91"/>
  <c r="X75" i="91"/>
  <c r="X74" i="91"/>
  <c r="X72" i="91"/>
  <c r="X71" i="91"/>
  <c r="X70" i="91"/>
  <c r="H72" i="91" l="1"/>
  <c r="H71" i="91"/>
</calcChain>
</file>

<file path=xl/sharedStrings.xml><?xml version="1.0" encoding="utf-8"?>
<sst xmlns="http://schemas.openxmlformats.org/spreadsheetml/2006/main" count="271" uniqueCount="162">
  <si>
    <t>Министерство спорта Российской Федерации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</si>
  <si>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</si>
  <si>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</si>
  <si>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</si>
  <si>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</si>
  <si>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</si>
  <si>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</si>
  <si>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</si>
  <si>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</si>
  <si>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</si>
  <si>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</si>
  <si>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</si>
  <si>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</si>
  <si>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</si>
  <si>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</si>
  <si>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</si>
  <si>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</si>
  <si>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</si>
  <si>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</si>
  <si>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</si>
  <si>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</si>
  <si>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</si>
  <si>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</si>
  <si>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НФ</t>
  </si>
  <si>
    <t>ВЫПОЛНЕНИЕ НТУ ЕВСК</t>
  </si>
  <si>
    <t>Приход</t>
  </si>
  <si>
    <t>РЕЗУЛЬТАТ очки</t>
  </si>
  <si>
    <t>Доп. Инфо</t>
  </si>
  <si>
    <t>КМС</t>
  </si>
  <si>
    <t>ДАТА РОЖД.</t>
  </si>
  <si>
    <t>№ ВРВС: 0080721811С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</si>
  <si>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</si>
  <si>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</si>
  <si>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</si>
  <si>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</si>
  <si>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</si>
  <si>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</si>
  <si>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</si>
  <si>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</si>
  <si>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</si>
  <si>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</si>
  <si>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</si>
  <si>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</si>
  <si>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</si>
  <si>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шоссе - критериум 20-40 км</t>
  </si>
  <si>
    <r>
      <rPr>
        <b/>
        <sz val="11"/>
        <rFont val="Calibri"/>
        <family val="2"/>
        <charset val="204"/>
        <scheme val="minor"/>
      </rPr>
      <t>ДАТА ПРОВЕДЕНИЯ:</t>
    </r>
    <r>
      <rPr>
        <sz val="11"/>
        <rFont val="Calibri"/>
        <family val="2"/>
        <charset val="204"/>
        <scheme val="minor"/>
      </rPr>
      <t xml:space="preserve"> 07 августа 2022 года</t>
    </r>
  </si>
  <si>
    <t>Ветер:</t>
  </si>
  <si>
    <t>СУДЬЯ НА ФИНИШЕ</t>
  </si>
  <si>
    <t>МАКСИМАЛЬНЫЙ ПЕРЕПАД (HD):</t>
  </si>
  <si>
    <t>СУММА ПЕРЕПАДОВ (ТС):</t>
  </si>
  <si>
    <t>ДЛИНА КРУГА/КРУГОВ:</t>
  </si>
  <si>
    <t>Юноши 15-16 лет</t>
  </si>
  <si>
    <t>Министерство молодежной политики и спорта Саратовской области</t>
  </si>
  <si>
    <t>Саратовская региональная физкультурно-спортивная общественная организация</t>
  </si>
  <si>
    <t>"Федерация велосипедного спорта"</t>
  </si>
  <si>
    <t>НА КУБОК ЗМС СССР Ф. ТАРАЧКОВА</t>
  </si>
  <si>
    <t>1,8 км/24</t>
  </si>
  <si>
    <t>НАЗВАНИЕ ТРАССЫ / РЕГ. НОМЕР: Набережная Космонавтов</t>
  </si>
  <si>
    <t>ТЕХНИЧЕСКИЕ ДАННЫЕ ТРАССЫ: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</si>
  <si>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 г. Саратов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</si>
  <si>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09ч 15м </t>
    </r>
  </si>
  <si>
    <t>№ ЕКП 2022: 5099</t>
  </si>
  <si>
    <t>ОКОНЧАНИЕ ГОНКИ: 10ч 20м</t>
  </si>
  <si>
    <t>ВОСТРУХИН М.Н. (ВК, г. САРАТОВ)</t>
  </si>
  <si>
    <t>ГАЙДАРЕНКО С.С. (1К, г. САРАТОВ)</t>
  </si>
  <si>
    <t>ТРУШИН Б.К. (ВК, г. САРАТОВ)</t>
  </si>
  <si>
    <t>Барушко Никита</t>
  </si>
  <si>
    <t>28.08.2006</t>
  </si>
  <si>
    <t>ИРКУТСКАЯ ОБЛАСТЬ</t>
  </si>
  <si>
    <t>Саргсян Адам</t>
  </si>
  <si>
    <t>19.08.2007</t>
  </si>
  <si>
    <t>Ахтамов Кирилл</t>
  </si>
  <si>
    <t>13.07.2007</t>
  </si>
  <si>
    <t>Катаржнов Михаил</t>
  </si>
  <si>
    <t>21.11.2006</t>
  </si>
  <si>
    <t>ВОРОНЕЖСКАЯ ОБЛАСТЬ</t>
  </si>
  <si>
    <t>Крисанов Кирилл</t>
  </si>
  <si>
    <t>04.10.2007</t>
  </si>
  <si>
    <t>НИЖЕГОРОДСКАЯ ОБЛАСТЬ</t>
  </si>
  <si>
    <t>Толубаев Егор</t>
  </si>
  <si>
    <t>13.03.2007</t>
  </si>
  <si>
    <t>Уразов Артем</t>
  </si>
  <si>
    <t>04.09.2007</t>
  </si>
  <si>
    <t>Малянов Семен</t>
  </si>
  <si>
    <t>31.08.2006</t>
  </si>
  <si>
    <t>САРАТОВСКАЯ ОБЛАСТЬ</t>
  </si>
  <si>
    <t>Горшков Арсений</t>
  </si>
  <si>
    <t>23.02.2006</t>
  </si>
  <si>
    <t>Аверин Алексей</t>
  </si>
  <si>
    <t>19.03.2006</t>
  </si>
  <si>
    <t>Исламов Илья</t>
  </si>
  <si>
    <t>29.06.2006</t>
  </si>
  <si>
    <t>Ворганов Максим</t>
  </si>
  <si>
    <t>20.09.2007</t>
  </si>
  <si>
    <t>Карпунин Дмитрий</t>
  </si>
  <si>
    <t>26.09.2007</t>
  </si>
  <si>
    <t>Живечков Илья</t>
  </si>
  <si>
    <t>02.08.2007</t>
  </si>
  <si>
    <t>Асанов Мустафа</t>
  </si>
  <si>
    <t>17.12.2007</t>
  </si>
  <si>
    <t>УЛЬЯНОВСКАЯ ОБЛАСТЬ</t>
  </si>
  <si>
    <t>Клыпин Никита</t>
  </si>
  <si>
    <t>20.07.2007</t>
  </si>
  <si>
    <t>Лобчук Дмитрий</t>
  </si>
  <si>
    <t>06.06.2006</t>
  </si>
  <si>
    <t>Кудряшов Александр</t>
  </si>
  <si>
    <t>21.10.2007</t>
  </si>
  <si>
    <t>Абрамов Матвей</t>
  </si>
  <si>
    <t>Силаев Илья</t>
  </si>
  <si>
    <t>01.01.2007</t>
  </si>
  <si>
    <t>Юрков Михаил</t>
  </si>
  <si>
    <t>16.11.2006</t>
  </si>
  <si>
    <t>Кузин Игорь</t>
  </si>
  <si>
    <t>16.09.2007</t>
  </si>
  <si>
    <t>Антонов Виктор</t>
  </si>
  <si>
    <t>24.12.2006</t>
  </si>
  <si>
    <t>РЕСПУБЛИКА МОРДОВИЯ</t>
  </si>
  <si>
    <t>Лисовский Никита</t>
  </si>
  <si>
    <t>08.04.2006</t>
  </si>
  <si>
    <t>Архипов Кирилл</t>
  </si>
  <si>
    <t>19.12.2006</t>
  </si>
  <si>
    <t>Минликаев Кирилл</t>
  </si>
  <si>
    <t>07.09.2007</t>
  </si>
  <si>
    <t>Терентьев Егор</t>
  </si>
  <si>
    <t>Елатов Андрей</t>
  </si>
  <si>
    <t>12.10.2007</t>
  </si>
  <si>
    <t>ПЕНЗЕНСКАЯ ОБЛАСТЬ</t>
  </si>
  <si>
    <t>Глухов Константин</t>
  </si>
  <si>
    <t>13.10.2006</t>
  </si>
  <si>
    <t>Исакин Николай</t>
  </si>
  <si>
    <t>09.03.2006</t>
  </si>
  <si>
    <t>Свиридов Артем</t>
  </si>
  <si>
    <t>Фокин Георгий</t>
  </si>
  <si>
    <t>01.01.2006</t>
  </si>
  <si>
    <t>ВОЛГОГРАДСКАЯ ОБЛАСТЬ</t>
  </si>
  <si>
    <t>Сафуллин Динар</t>
  </si>
  <si>
    <t>25.10.2007</t>
  </si>
  <si>
    <t>Шамшединов Артем</t>
  </si>
  <si>
    <t>30.01.2006</t>
  </si>
  <si>
    <t>Водопьянов Михаил</t>
  </si>
  <si>
    <t>12.05.2007</t>
  </si>
  <si>
    <t>Васильев Дмитрий</t>
  </si>
  <si>
    <t>26.06.2006</t>
  </si>
  <si>
    <t>Никифоров Семен</t>
  </si>
  <si>
    <t>07.11.2007</t>
  </si>
  <si>
    <t>Рассветов Максим</t>
  </si>
  <si>
    <t>25.09.2006</t>
  </si>
  <si>
    <t>Бородихин Данила</t>
  </si>
  <si>
    <t>16.12.2007</t>
  </si>
  <si>
    <t>Ткачев Дмитрий</t>
  </si>
  <si>
    <t>24.04.2006</t>
  </si>
  <si>
    <t>Кабулов Андрей</t>
  </si>
  <si>
    <t>29.04.2007</t>
  </si>
  <si>
    <t>Мареев Роман</t>
  </si>
  <si>
    <t>Антонов Егор</t>
  </si>
  <si>
    <t>19.09.2007</t>
  </si>
  <si>
    <t>Толстов Егор</t>
  </si>
  <si>
    <t>Плотников Роман</t>
  </si>
  <si>
    <t>Москва</t>
  </si>
  <si>
    <t>Температура: +35</t>
  </si>
  <si>
    <t>Влажность: 23%</t>
  </si>
  <si>
    <t>Осадки: без осадков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</si>
</sst>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0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9" fontId="6" fillId="0" borderId="20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4" fillId="2" borderId="32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34" xfId="2" applyFont="1" applyFill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14" fontId="5" fillId="0" borderId="2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" fontId="16" fillId="0" borderId="1" xfId="8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683945</xdr:colOff>
      <xdr:row>0</xdr:row>
      <xdr:rowOff>141425</xdr:rowOff>
    </xdr:from>
    <xdr:to>
      <xdr:col>23</xdr:col>
      <xdr:colOff>1047749</xdr:colOff>
      <xdr:row>3</xdr:row>
      <xdr:rowOff>172206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6351" y="141425"/>
          <a:ext cx="1197242" cy="8165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91282</xdr:rowOff>
    </xdr:from>
    <xdr:to>
      <xdr:col>2</xdr:col>
      <xdr:colOff>390451</xdr:colOff>
      <xdr:row>3</xdr:row>
      <xdr:rowOff>184617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82"/>
          <a:ext cx="1385284" cy="875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tabSelected="1" view="pageBreakPreview" zoomScale="80" zoomScaleNormal="90" zoomScaleSheetLayoutView="80" workbookViewId="0">
      <selection activeCell="A6" sqref="A6:X6"/>
    </sheetView>
  </sheetViews>
  <sheetFormatPr defaultRowHeight="12.75" x14ac:dyDescent="0.2"/>
  <cols>
    <col min="1" max="1" width="7" style="1" customWidth="1"/>
    <col min="2" max="2" width="7.85546875" style="61" customWidth="1"/>
    <col min="3" max="3" width="13.7109375" style="61" customWidth="1"/>
    <col min="4" max="4" width="22.85546875" style="1" customWidth="1"/>
    <col min="5" max="5" width="12.42578125" style="1" customWidth="1"/>
    <col min="6" max="6" width="10.140625" style="1" customWidth="1"/>
    <col min="7" max="7" width="24.85546875" style="1" customWidth="1"/>
    <col min="8" max="19" width="4" style="1" customWidth="1"/>
    <col min="20" max="20" width="9.140625" style="1" customWidth="1"/>
    <col min="21" max="21" width="11.28515625" style="1" customWidth="1"/>
    <col min="22" max="22" width="8" style="1" customWidth="1"/>
    <col min="23" max="23" width="12.5703125" style="1" customWidth="1"/>
    <col min="24" max="24" width="18.7109375" style="1" customWidth="1"/>
    <col min="25" max="16384" width="9.140625" style="1"/>
  </cols>
  <sheetData>
    <row r="1" spans="1:24" ht="20.25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20.25" customHeight="1" x14ac:dyDescent="0.2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20.25" customHeight="1" x14ac:dyDescent="0.2">
      <c r="A3" s="85" t="s">
        <v>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7.25" customHeight="1" x14ac:dyDescent="0.2">
      <c r="A4" s="85" t="s">
        <v>53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20.25" customHeight="1" x14ac:dyDescent="0.2">
      <c r="A5" s="85" t="s">
        <v>54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 s="23" customFormat="1" ht="28.5" x14ac:dyDescent="0.2">
      <c r="A6" s="86" t="s">
        <v>14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spans="1:24" s="23" customFormat="1" ht="18" customHeight="1" x14ac:dyDescent="0.2">
      <c r="A7" s="99" t="s">
        <v>16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4" s="23" customFormat="1" ht="16.5" customHeight="1" thickBot="1" x14ac:dyDescent="0.25">
      <c r="A8" s="122" t="s">
        <v>55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</row>
    <row r="9" spans="1:24" ht="19.5" customHeight="1" thickTop="1" x14ac:dyDescent="0.2">
      <c r="A9" s="87" t="s">
        <v>22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</row>
    <row r="10" spans="1:24" s="24" customFormat="1" ht="18" customHeight="1" x14ac:dyDescent="0.2">
      <c r="A10" s="109" t="s">
        <v>44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1"/>
    </row>
    <row r="11" spans="1:24" ht="19.5" customHeight="1" x14ac:dyDescent="0.2">
      <c r="A11" s="112" t="s">
        <v>51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</row>
    <row r="12" spans="1:24" ht="8.25" customHeigh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84"/>
      <c r="O12" s="84"/>
      <c r="P12" s="84"/>
      <c r="Q12" s="84"/>
      <c r="R12" s="26"/>
      <c r="S12" s="26"/>
      <c r="T12" s="26"/>
      <c r="U12" s="26"/>
      <c r="V12" s="26"/>
      <c r="W12" s="26"/>
      <c r="X12" s="27"/>
    </row>
    <row r="13" spans="1:24" ht="15.75" x14ac:dyDescent="0.2">
      <c r="A13" s="28" t="s">
        <v>59</v>
      </c>
      <c r="B13" s="9"/>
      <c r="C13" s="9"/>
      <c r="D13" s="29"/>
      <c r="E13" s="30"/>
      <c r="F13" s="30"/>
      <c r="G13" s="31" t="s">
        <v>60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2"/>
      <c r="X13" s="33" t="s">
        <v>30</v>
      </c>
    </row>
    <row r="14" spans="1:24" ht="15.75" x14ac:dyDescent="0.2">
      <c r="A14" s="34" t="s">
        <v>45</v>
      </c>
      <c r="B14" s="35"/>
      <c r="C14" s="35"/>
      <c r="D14" s="36"/>
      <c r="E14" s="36"/>
      <c r="F14" s="36"/>
      <c r="G14" s="72" t="s">
        <v>62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38" t="s">
        <v>61</v>
      </c>
    </row>
    <row r="15" spans="1:24" ht="15" x14ac:dyDescent="0.2">
      <c r="A15" s="92" t="s">
        <v>8</v>
      </c>
      <c r="B15" s="93"/>
      <c r="C15" s="93"/>
      <c r="D15" s="93"/>
      <c r="E15" s="93"/>
      <c r="F15" s="93"/>
      <c r="G15" s="94"/>
      <c r="H15" s="95" t="s">
        <v>58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6"/>
    </row>
    <row r="16" spans="1:24" ht="15" x14ac:dyDescent="0.2">
      <c r="A16" s="39" t="s">
        <v>18</v>
      </c>
      <c r="B16" s="40"/>
      <c r="C16" s="40"/>
      <c r="D16" s="41"/>
      <c r="E16" s="41"/>
      <c r="F16" s="41"/>
      <c r="G16" s="42"/>
      <c r="H16" s="43" t="s">
        <v>57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5"/>
      <c r="V16" s="45"/>
      <c r="W16" s="4"/>
      <c r="X16" s="46"/>
    </row>
    <row r="17" spans="1:24" ht="15" x14ac:dyDescent="0.2">
      <c r="A17" s="39" t="s">
        <v>19</v>
      </c>
      <c r="B17" s="4"/>
      <c r="C17" s="4"/>
      <c r="D17" s="2"/>
      <c r="E17" s="47"/>
      <c r="F17" s="2"/>
      <c r="G17" s="123" t="s">
        <v>63</v>
      </c>
      <c r="H17" s="43" t="s">
        <v>48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5"/>
      <c r="V17" s="45"/>
      <c r="W17" s="4"/>
      <c r="X17" s="46"/>
    </row>
    <row r="18" spans="1:24" ht="15" x14ac:dyDescent="0.2">
      <c r="A18" s="39" t="s">
        <v>20</v>
      </c>
      <c r="B18" s="40"/>
      <c r="C18" s="40"/>
      <c r="D18" s="47"/>
      <c r="E18" s="41"/>
      <c r="F18" s="41"/>
      <c r="G18" s="124" t="s">
        <v>64</v>
      </c>
      <c r="H18" s="43" t="s">
        <v>49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5"/>
      <c r="V18" s="45"/>
      <c r="W18" s="4"/>
      <c r="X18" s="46"/>
    </row>
    <row r="19" spans="1:24" ht="15.75" thickBot="1" x14ac:dyDescent="0.25">
      <c r="A19" s="48" t="s">
        <v>15</v>
      </c>
      <c r="B19" s="49"/>
      <c r="C19" s="49"/>
      <c r="D19" s="50"/>
      <c r="E19" s="50"/>
      <c r="F19" s="51"/>
      <c r="G19" s="125" t="s">
        <v>65</v>
      </c>
      <c r="H19" s="52" t="s">
        <v>50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49">
        <v>40</v>
      </c>
      <c r="V19" s="54"/>
      <c r="W19" s="49"/>
      <c r="X19" s="55" t="s">
        <v>56</v>
      </c>
    </row>
    <row r="20" spans="1:24" ht="6.75" customHeight="1" thickTop="1" thickBot="1" x14ac:dyDescent="0.25">
      <c r="A20" s="56"/>
      <c r="B20" s="57"/>
      <c r="C20" s="57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s="58" customFormat="1" ht="21.75" customHeight="1" thickTop="1" x14ac:dyDescent="0.2">
      <c r="A21" s="97" t="s">
        <v>6</v>
      </c>
      <c r="B21" s="90" t="s">
        <v>11</v>
      </c>
      <c r="C21" s="90" t="s">
        <v>21</v>
      </c>
      <c r="D21" s="90" t="s">
        <v>1</v>
      </c>
      <c r="E21" s="90" t="s">
        <v>29</v>
      </c>
      <c r="F21" s="90" t="s">
        <v>7</v>
      </c>
      <c r="G21" s="90" t="s">
        <v>12</v>
      </c>
      <c r="H21" s="100" t="s">
        <v>17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90" t="s">
        <v>25</v>
      </c>
      <c r="U21" s="90" t="s">
        <v>26</v>
      </c>
      <c r="V21" s="90" t="s">
        <v>27</v>
      </c>
      <c r="W21" s="101" t="s">
        <v>24</v>
      </c>
      <c r="X21" s="107" t="s">
        <v>13</v>
      </c>
    </row>
    <row r="22" spans="1:24" s="58" customFormat="1" ht="18" customHeight="1" x14ac:dyDescent="0.2">
      <c r="A22" s="98"/>
      <c r="B22" s="91"/>
      <c r="C22" s="91"/>
      <c r="D22" s="91"/>
      <c r="E22" s="91"/>
      <c r="F22" s="91"/>
      <c r="G22" s="91"/>
      <c r="H22" s="83">
        <v>1</v>
      </c>
      <c r="I22" s="83">
        <v>2</v>
      </c>
      <c r="J22" s="83">
        <v>3</v>
      </c>
      <c r="K22" s="83">
        <v>4</v>
      </c>
      <c r="L22" s="83">
        <v>5</v>
      </c>
      <c r="M22" s="83">
        <v>6</v>
      </c>
      <c r="N22" s="83">
        <v>7</v>
      </c>
      <c r="O22" s="83">
        <v>8</v>
      </c>
      <c r="P22" s="83">
        <v>9</v>
      </c>
      <c r="Q22" s="83">
        <v>10</v>
      </c>
      <c r="R22" s="83">
        <v>11</v>
      </c>
      <c r="S22" s="83">
        <v>12</v>
      </c>
      <c r="T22" s="91"/>
      <c r="U22" s="91"/>
      <c r="V22" s="91"/>
      <c r="W22" s="102"/>
      <c r="X22" s="108"/>
    </row>
    <row r="23" spans="1:24" s="24" customFormat="1" ht="24" customHeight="1" x14ac:dyDescent="0.2">
      <c r="A23" s="62">
        <v>1</v>
      </c>
      <c r="B23" s="63">
        <v>16</v>
      </c>
      <c r="C23" s="130"/>
      <c r="D23" s="127" t="s">
        <v>66</v>
      </c>
      <c r="E23" s="64" t="s">
        <v>67</v>
      </c>
      <c r="F23" s="64" t="s">
        <v>28</v>
      </c>
      <c r="G23" s="64" t="s">
        <v>68</v>
      </c>
      <c r="H23" s="126">
        <v>5</v>
      </c>
      <c r="I23" s="63">
        <v>5</v>
      </c>
      <c r="J23" s="63"/>
      <c r="K23" s="63">
        <v>5</v>
      </c>
      <c r="L23" s="63">
        <v>5</v>
      </c>
      <c r="M23" s="63">
        <v>5</v>
      </c>
      <c r="N23" s="63"/>
      <c r="O23" s="63"/>
      <c r="P23" s="63">
        <v>3</v>
      </c>
      <c r="Q23" s="63">
        <v>2</v>
      </c>
      <c r="R23" s="63"/>
      <c r="S23" s="63">
        <v>2</v>
      </c>
      <c r="T23" s="63">
        <v>3</v>
      </c>
      <c r="U23" s="63">
        <f>SUM(H23:S23)</f>
        <v>32</v>
      </c>
      <c r="V23" s="131"/>
      <c r="W23" s="64"/>
      <c r="X23" s="132"/>
    </row>
    <row r="24" spans="1:24" s="24" customFormat="1" ht="24" customHeight="1" x14ac:dyDescent="0.2">
      <c r="A24" s="62">
        <v>2</v>
      </c>
      <c r="B24" s="63">
        <v>7</v>
      </c>
      <c r="C24" s="130"/>
      <c r="D24" s="127" t="s">
        <v>69</v>
      </c>
      <c r="E24" s="64" t="s">
        <v>70</v>
      </c>
      <c r="F24" s="64" t="s">
        <v>28</v>
      </c>
      <c r="G24" s="64" t="s">
        <v>158</v>
      </c>
      <c r="H24" s="67"/>
      <c r="I24" s="63">
        <v>3</v>
      </c>
      <c r="J24" s="63">
        <v>3</v>
      </c>
      <c r="K24" s="64"/>
      <c r="L24" s="63">
        <v>3</v>
      </c>
      <c r="M24" s="63">
        <v>3</v>
      </c>
      <c r="N24" s="63">
        <v>3</v>
      </c>
      <c r="O24" s="63">
        <v>3</v>
      </c>
      <c r="P24" s="63">
        <v>2</v>
      </c>
      <c r="Q24" s="63">
        <v>3</v>
      </c>
      <c r="R24" s="63">
        <v>5</v>
      </c>
      <c r="S24" s="64"/>
      <c r="T24" s="63">
        <v>6</v>
      </c>
      <c r="U24" s="63">
        <f t="shared" ref="U24:U36" si="0">SUM(H24:S24)</f>
        <v>28</v>
      </c>
      <c r="V24" s="131"/>
      <c r="W24" s="64"/>
      <c r="X24" s="132"/>
    </row>
    <row r="25" spans="1:24" s="24" customFormat="1" ht="24" customHeight="1" x14ac:dyDescent="0.2">
      <c r="A25" s="62">
        <v>3</v>
      </c>
      <c r="B25" s="63">
        <v>17</v>
      </c>
      <c r="C25" s="130"/>
      <c r="D25" s="127" t="s">
        <v>71</v>
      </c>
      <c r="E25" s="64" t="s">
        <v>72</v>
      </c>
      <c r="F25" s="64" t="s">
        <v>28</v>
      </c>
      <c r="G25" s="63" t="s">
        <v>68</v>
      </c>
      <c r="H25" s="64"/>
      <c r="I25" s="63">
        <v>2</v>
      </c>
      <c r="J25" s="64"/>
      <c r="K25" s="63">
        <v>2</v>
      </c>
      <c r="L25" s="64"/>
      <c r="M25" s="64"/>
      <c r="N25" s="63">
        <v>5</v>
      </c>
      <c r="O25" s="63">
        <v>5</v>
      </c>
      <c r="P25" s="64"/>
      <c r="Q25" s="64"/>
      <c r="R25" s="64"/>
      <c r="S25" s="63"/>
      <c r="T25" s="63">
        <v>9</v>
      </c>
      <c r="U25" s="63">
        <f t="shared" si="0"/>
        <v>14</v>
      </c>
      <c r="V25" s="131"/>
      <c r="W25" s="64"/>
      <c r="X25" s="132"/>
    </row>
    <row r="26" spans="1:24" s="24" customFormat="1" ht="24" customHeight="1" x14ac:dyDescent="0.2">
      <c r="A26" s="62">
        <v>4</v>
      </c>
      <c r="B26" s="63">
        <v>4</v>
      </c>
      <c r="C26" s="130"/>
      <c r="D26" s="127" t="s">
        <v>73</v>
      </c>
      <c r="E26" s="64" t="s">
        <v>74</v>
      </c>
      <c r="F26" s="63" t="s">
        <v>31</v>
      </c>
      <c r="G26" s="64" t="s">
        <v>75</v>
      </c>
      <c r="H26" s="64"/>
      <c r="I26" s="64"/>
      <c r="J26" s="63"/>
      <c r="K26" s="63"/>
      <c r="L26" s="63"/>
      <c r="M26" s="63">
        <v>1</v>
      </c>
      <c r="N26" s="63">
        <v>1</v>
      </c>
      <c r="O26" s="63"/>
      <c r="P26" s="63"/>
      <c r="Q26" s="63">
        <v>5</v>
      </c>
      <c r="R26" s="63">
        <v>3</v>
      </c>
      <c r="S26" s="63"/>
      <c r="T26" s="63">
        <v>8</v>
      </c>
      <c r="U26" s="63">
        <f t="shared" si="0"/>
        <v>10</v>
      </c>
      <c r="V26" s="131"/>
      <c r="W26" s="64"/>
      <c r="X26" s="132"/>
    </row>
    <row r="27" spans="1:24" s="24" customFormat="1" ht="24" customHeight="1" x14ac:dyDescent="0.2">
      <c r="A27" s="62">
        <v>5</v>
      </c>
      <c r="B27" s="63">
        <v>12</v>
      </c>
      <c r="C27" s="130"/>
      <c r="D27" s="127" t="s">
        <v>76</v>
      </c>
      <c r="E27" s="64" t="s">
        <v>77</v>
      </c>
      <c r="F27" s="63" t="s">
        <v>31</v>
      </c>
      <c r="G27" s="63" t="s">
        <v>78</v>
      </c>
      <c r="H27" s="126">
        <v>1</v>
      </c>
      <c r="I27" s="64"/>
      <c r="J27" s="63"/>
      <c r="K27" s="64"/>
      <c r="L27" s="63">
        <v>2</v>
      </c>
      <c r="M27" s="63"/>
      <c r="N27" s="64"/>
      <c r="O27" s="64"/>
      <c r="P27" s="64"/>
      <c r="Q27" s="63">
        <v>1</v>
      </c>
      <c r="R27" s="64"/>
      <c r="S27" s="63">
        <v>3</v>
      </c>
      <c r="T27" s="63">
        <v>2</v>
      </c>
      <c r="U27" s="63">
        <f t="shared" si="0"/>
        <v>7</v>
      </c>
      <c r="V27" s="131"/>
      <c r="W27" s="64"/>
      <c r="X27" s="132"/>
    </row>
    <row r="28" spans="1:24" s="24" customFormat="1" ht="24" customHeight="1" x14ac:dyDescent="0.2">
      <c r="A28" s="62">
        <v>6</v>
      </c>
      <c r="B28" s="63">
        <v>8</v>
      </c>
      <c r="C28" s="130"/>
      <c r="D28" s="127" t="s">
        <v>79</v>
      </c>
      <c r="E28" s="64" t="s">
        <v>80</v>
      </c>
      <c r="F28" s="64" t="s">
        <v>28</v>
      </c>
      <c r="G28" s="63" t="s">
        <v>158</v>
      </c>
      <c r="H28" s="63">
        <v>3</v>
      </c>
      <c r="I28" s="63">
        <v>1</v>
      </c>
      <c r="J28" s="64"/>
      <c r="K28" s="64"/>
      <c r="L28" s="63">
        <v>1</v>
      </c>
      <c r="M28" s="64"/>
      <c r="N28" s="63">
        <v>2</v>
      </c>
      <c r="O28" s="63"/>
      <c r="P28" s="63"/>
      <c r="Q28" s="63"/>
      <c r="R28" s="63"/>
      <c r="S28" s="64"/>
      <c r="T28" s="63">
        <v>10</v>
      </c>
      <c r="U28" s="63">
        <f t="shared" si="0"/>
        <v>7</v>
      </c>
      <c r="V28" s="131"/>
      <c r="W28" s="64"/>
      <c r="X28" s="132"/>
    </row>
    <row r="29" spans="1:24" s="24" customFormat="1" ht="24" customHeight="1" x14ac:dyDescent="0.2">
      <c r="A29" s="62">
        <v>7</v>
      </c>
      <c r="B29" s="63">
        <v>20</v>
      </c>
      <c r="C29" s="130"/>
      <c r="D29" s="127" t="s">
        <v>81</v>
      </c>
      <c r="E29" s="64" t="s">
        <v>82</v>
      </c>
      <c r="F29" s="64" t="s">
        <v>28</v>
      </c>
      <c r="G29" s="63" t="s">
        <v>68</v>
      </c>
      <c r="H29" s="64"/>
      <c r="I29" s="63"/>
      <c r="J29" s="63"/>
      <c r="K29" s="64"/>
      <c r="L29" s="64"/>
      <c r="M29" s="64"/>
      <c r="N29" s="64"/>
      <c r="O29" s="63">
        <v>1</v>
      </c>
      <c r="P29" s="64"/>
      <c r="Q29" s="64"/>
      <c r="R29" s="64"/>
      <c r="S29" s="63">
        <v>5</v>
      </c>
      <c r="T29" s="63">
        <v>1</v>
      </c>
      <c r="U29" s="63">
        <f t="shared" si="0"/>
        <v>6</v>
      </c>
      <c r="V29" s="133"/>
      <c r="W29" s="133"/>
      <c r="X29" s="134"/>
    </row>
    <row r="30" spans="1:24" s="24" customFormat="1" ht="24" customHeight="1" x14ac:dyDescent="0.2">
      <c r="A30" s="62">
        <v>8</v>
      </c>
      <c r="B30" s="63">
        <v>27</v>
      </c>
      <c r="C30" s="130"/>
      <c r="D30" s="127" t="s">
        <v>83</v>
      </c>
      <c r="E30" s="64" t="s">
        <v>84</v>
      </c>
      <c r="F30" s="64" t="s">
        <v>28</v>
      </c>
      <c r="G30" s="63" t="s">
        <v>85</v>
      </c>
      <c r="H30" s="64"/>
      <c r="I30" s="64"/>
      <c r="J30" s="63">
        <v>5</v>
      </c>
      <c r="K30" s="63">
        <v>1</v>
      </c>
      <c r="L30" s="64"/>
      <c r="M30" s="63"/>
      <c r="N30" s="64"/>
      <c r="O30" s="64"/>
      <c r="P30" s="64"/>
      <c r="Q30" s="64"/>
      <c r="R30" s="64"/>
      <c r="S30" s="64"/>
      <c r="T30" s="63">
        <v>11</v>
      </c>
      <c r="U30" s="63">
        <f t="shared" si="0"/>
        <v>6</v>
      </c>
      <c r="V30" s="131"/>
      <c r="W30" s="135"/>
      <c r="X30" s="132"/>
    </row>
    <row r="31" spans="1:24" s="24" customFormat="1" ht="24" customHeight="1" x14ac:dyDescent="0.2">
      <c r="A31" s="62">
        <v>9</v>
      </c>
      <c r="B31" s="63">
        <v>19</v>
      </c>
      <c r="C31" s="130"/>
      <c r="D31" s="127" t="s">
        <v>86</v>
      </c>
      <c r="E31" s="64" t="s">
        <v>87</v>
      </c>
      <c r="F31" s="63" t="s">
        <v>31</v>
      </c>
      <c r="G31" s="63" t="s">
        <v>68</v>
      </c>
      <c r="H31" s="64"/>
      <c r="I31" s="63"/>
      <c r="J31" s="63">
        <v>2</v>
      </c>
      <c r="K31" s="64"/>
      <c r="L31" s="64"/>
      <c r="M31" s="63">
        <v>2</v>
      </c>
      <c r="N31" s="64"/>
      <c r="O31" s="63">
        <v>2</v>
      </c>
      <c r="P31" s="64"/>
      <c r="Q31" s="64"/>
      <c r="R31" s="64"/>
      <c r="S31" s="64"/>
      <c r="T31" s="63">
        <v>7</v>
      </c>
      <c r="U31" s="63">
        <f t="shared" si="0"/>
        <v>6</v>
      </c>
      <c r="V31" s="131"/>
      <c r="W31" s="135"/>
      <c r="X31" s="132"/>
    </row>
    <row r="32" spans="1:24" s="24" customFormat="1" ht="24" customHeight="1" x14ac:dyDescent="0.2">
      <c r="A32" s="62">
        <v>10</v>
      </c>
      <c r="B32" s="63">
        <v>5</v>
      </c>
      <c r="C32" s="130"/>
      <c r="D32" s="127" t="s">
        <v>88</v>
      </c>
      <c r="E32" s="64" t="s">
        <v>89</v>
      </c>
      <c r="F32" s="64" t="s">
        <v>28</v>
      </c>
      <c r="G32" s="64" t="s">
        <v>158</v>
      </c>
      <c r="H32" s="67"/>
      <c r="I32" s="64"/>
      <c r="J32" s="64"/>
      <c r="K32" s="64"/>
      <c r="L32" s="64"/>
      <c r="M32" s="64"/>
      <c r="N32" s="64"/>
      <c r="O32" s="64"/>
      <c r="P32" s="63">
        <v>5</v>
      </c>
      <c r="Q32" s="64"/>
      <c r="R32" s="64"/>
      <c r="S32" s="64"/>
      <c r="T32" s="63">
        <v>20</v>
      </c>
      <c r="U32" s="63">
        <f t="shared" si="0"/>
        <v>5</v>
      </c>
      <c r="V32" s="131"/>
      <c r="W32" s="135"/>
      <c r="X32" s="132"/>
    </row>
    <row r="33" spans="1:24" s="24" customFormat="1" ht="24" customHeight="1" x14ac:dyDescent="0.2">
      <c r="A33" s="62">
        <v>11</v>
      </c>
      <c r="B33" s="63">
        <v>25</v>
      </c>
      <c r="C33" s="130"/>
      <c r="D33" s="127" t="s">
        <v>90</v>
      </c>
      <c r="E33" s="64" t="s">
        <v>91</v>
      </c>
      <c r="F33" s="64" t="s">
        <v>28</v>
      </c>
      <c r="G33" s="64" t="s">
        <v>85</v>
      </c>
      <c r="H33" s="67"/>
      <c r="I33" s="63"/>
      <c r="J33" s="64"/>
      <c r="K33" s="63">
        <v>3</v>
      </c>
      <c r="L33" s="64"/>
      <c r="M33" s="64"/>
      <c r="N33" s="64"/>
      <c r="O33" s="64"/>
      <c r="P33" s="63">
        <v>1</v>
      </c>
      <c r="Q33" s="64"/>
      <c r="R33" s="63">
        <v>1</v>
      </c>
      <c r="S33" s="64"/>
      <c r="T33" s="63">
        <v>16</v>
      </c>
      <c r="U33" s="63">
        <f t="shared" si="0"/>
        <v>5</v>
      </c>
      <c r="V33" s="131"/>
      <c r="W33" s="135"/>
      <c r="X33" s="132"/>
    </row>
    <row r="34" spans="1:24" s="24" customFormat="1" ht="24" customHeight="1" x14ac:dyDescent="0.2">
      <c r="A34" s="62">
        <v>12</v>
      </c>
      <c r="B34" s="63">
        <v>3</v>
      </c>
      <c r="C34" s="130"/>
      <c r="D34" s="127" t="s">
        <v>92</v>
      </c>
      <c r="E34" s="64" t="s">
        <v>93</v>
      </c>
      <c r="F34" s="63" t="s">
        <v>32</v>
      </c>
      <c r="G34" s="64" t="s">
        <v>75</v>
      </c>
      <c r="H34" s="126">
        <v>2</v>
      </c>
      <c r="I34" s="64"/>
      <c r="J34" s="63">
        <v>1</v>
      </c>
      <c r="K34" s="63"/>
      <c r="L34" s="64"/>
      <c r="M34" s="64"/>
      <c r="N34" s="64"/>
      <c r="O34" s="64"/>
      <c r="P34" s="64"/>
      <c r="Q34" s="64"/>
      <c r="R34" s="64"/>
      <c r="S34" s="64"/>
      <c r="T34" s="63">
        <v>21</v>
      </c>
      <c r="U34" s="63">
        <f t="shared" si="0"/>
        <v>3</v>
      </c>
      <c r="V34" s="131"/>
      <c r="W34" s="135"/>
      <c r="X34" s="132"/>
    </row>
    <row r="35" spans="1:24" s="24" customFormat="1" ht="24" customHeight="1" x14ac:dyDescent="0.2">
      <c r="A35" s="62">
        <v>13</v>
      </c>
      <c r="B35" s="63">
        <v>13</v>
      </c>
      <c r="C35" s="130"/>
      <c r="D35" s="127" t="s">
        <v>94</v>
      </c>
      <c r="E35" s="64" t="s">
        <v>95</v>
      </c>
      <c r="F35" s="63" t="s">
        <v>32</v>
      </c>
      <c r="G35" s="63" t="s">
        <v>78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3">
        <v>2</v>
      </c>
      <c r="S35" s="64"/>
      <c r="T35" s="63">
        <v>14</v>
      </c>
      <c r="U35" s="63">
        <f t="shared" si="0"/>
        <v>2</v>
      </c>
      <c r="V35" s="131"/>
      <c r="W35" s="135"/>
      <c r="X35" s="132"/>
    </row>
    <row r="36" spans="1:24" s="24" customFormat="1" ht="24" customHeight="1" x14ac:dyDescent="0.2">
      <c r="A36" s="62">
        <v>14</v>
      </c>
      <c r="B36" s="63">
        <v>14</v>
      </c>
      <c r="C36" s="130"/>
      <c r="D36" s="127" t="s">
        <v>96</v>
      </c>
      <c r="E36" s="64" t="s">
        <v>97</v>
      </c>
      <c r="F36" s="63" t="s">
        <v>32</v>
      </c>
      <c r="G36" s="63" t="s">
        <v>78</v>
      </c>
      <c r="H36" s="67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3">
        <v>1</v>
      </c>
      <c r="T36" s="63">
        <v>4</v>
      </c>
      <c r="U36" s="63">
        <f t="shared" si="0"/>
        <v>1</v>
      </c>
      <c r="V36" s="131"/>
      <c r="W36" s="135"/>
      <c r="X36" s="132"/>
    </row>
    <row r="37" spans="1:24" s="24" customFormat="1" ht="24" customHeight="1" x14ac:dyDescent="0.2">
      <c r="A37" s="62">
        <v>15</v>
      </c>
      <c r="B37" s="63">
        <v>10</v>
      </c>
      <c r="C37" s="130"/>
      <c r="D37" s="127" t="s">
        <v>98</v>
      </c>
      <c r="E37" s="64" t="s">
        <v>99</v>
      </c>
      <c r="F37" s="63" t="s">
        <v>31</v>
      </c>
      <c r="G37" s="64" t="s">
        <v>100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3">
        <v>5</v>
      </c>
      <c r="U37" s="64"/>
      <c r="V37" s="133"/>
      <c r="W37" s="133"/>
      <c r="X37" s="134"/>
    </row>
    <row r="38" spans="1:24" s="24" customFormat="1" ht="24" customHeight="1" x14ac:dyDescent="0.2">
      <c r="A38" s="62">
        <v>16</v>
      </c>
      <c r="B38" s="63">
        <v>18</v>
      </c>
      <c r="C38" s="130"/>
      <c r="D38" s="127" t="s">
        <v>101</v>
      </c>
      <c r="E38" s="64" t="s">
        <v>102</v>
      </c>
      <c r="F38" s="64" t="s">
        <v>28</v>
      </c>
      <c r="G38" s="64" t="s">
        <v>68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3">
        <v>12</v>
      </c>
      <c r="U38" s="64"/>
      <c r="V38" s="131"/>
      <c r="W38" s="135"/>
      <c r="X38" s="132"/>
    </row>
    <row r="39" spans="1:24" s="24" customFormat="1" ht="24" customHeight="1" x14ac:dyDescent="0.2">
      <c r="A39" s="62">
        <v>17</v>
      </c>
      <c r="B39" s="63">
        <v>28</v>
      </c>
      <c r="C39" s="130"/>
      <c r="D39" s="127" t="s">
        <v>103</v>
      </c>
      <c r="E39" s="64" t="s">
        <v>104</v>
      </c>
      <c r="F39" s="64" t="s">
        <v>28</v>
      </c>
      <c r="G39" s="64" t="s">
        <v>85</v>
      </c>
      <c r="H39" s="67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3">
        <v>13</v>
      </c>
      <c r="U39" s="64"/>
      <c r="V39" s="131"/>
      <c r="W39" s="135"/>
      <c r="X39" s="132"/>
    </row>
    <row r="40" spans="1:24" s="24" customFormat="1" ht="24" customHeight="1" x14ac:dyDescent="0.2">
      <c r="A40" s="62">
        <v>18</v>
      </c>
      <c r="B40" s="63">
        <v>15</v>
      </c>
      <c r="C40" s="130"/>
      <c r="D40" s="127" t="s">
        <v>105</v>
      </c>
      <c r="E40" s="64" t="s">
        <v>106</v>
      </c>
      <c r="F40" s="63" t="s">
        <v>32</v>
      </c>
      <c r="G40" s="63" t="s">
        <v>78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3">
        <v>15</v>
      </c>
      <c r="U40" s="64"/>
      <c r="V40" s="131"/>
      <c r="W40" s="135"/>
      <c r="X40" s="132"/>
    </row>
    <row r="41" spans="1:24" s="24" customFormat="1" ht="24" customHeight="1" x14ac:dyDescent="0.2">
      <c r="A41" s="62">
        <v>19</v>
      </c>
      <c r="B41" s="63">
        <v>29</v>
      </c>
      <c r="C41" s="130"/>
      <c r="D41" s="127" t="s">
        <v>107</v>
      </c>
      <c r="E41" s="64" t="s">
        <v>97</v>
      </c>
      <c r="F41" s="63" t="s">
        <v>31</v>
      </c>
      <c r="G41" s="63" t="s">
        <v>85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3">
        <v>17</v>
      </c>
      <c r="U41" s="64"/>
      <c r="V41" s="131"/>
      <c r="W41" s="135"/>
      <c r="X41" s="132"/>
    </row>
    <row r="42" spans="1:24" s="24" customFormat="1" ht="24" customHeight="1" x14ac:dyDescent="0.2">
      <c r="A42" s="62">
        <v>20</v>
      </c>
      <c r="B42" s="63">
        <v>26</v>
      </c>
      <c r="C42" s="130"/>
      <c r="D42" s="127" t="s">
        <v>108</v>
      </c>
      <c r="E42" s="64" t="s">
        <v>109</v>
      </c>
      <c r="F42" s="63" t="s">
        <v>31</v>
      </c>
      <c r="G42" s="63" t="s">
        <v>85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3">
        <v>18</v>
      </c>
      <c r="U42" s="64"/>
      <c r="V42" s="131"/>
      <c r="W42" s="135"/>
      <c r="X42" s="132"/>
    </row>
    <row r="43" spans="1:24" s="24" customFormat="1" ht="24" customHeight="1" x14ac:dyDescent="0.2">
      <c r="A43" s="62">
        <v>21</v>
      </c>
      <c r="B43" s="63">
        <v>23</v>
      </c>
      <c r="C43" s="130"/>
      <c r="D43" s="127" t="s">
        <v>110</v>
      </c>
      <c r="E43" s="64" t="s">
        <v>111</v>
      </c>
      <c r="F43" s="63" t="s">
        <v>33</v>
      </c>
      <c r="G43" s="63" t="s">
        <v>85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3">
        <v>19</v>
      </c>
      <c r="U43" s="64"/>
      <c r="V43" s="131"/>
      <c r="W43" s="135"/>
      <c r="X43" s="132"/>
    </row>
    <row r="44" spans="1:24" s="24" customFormat="1" ht="24" customHeight="1" x14ac:dyDescent="0.2">
      <c r="A44" s="62" t="s">
        <v>23</v>
      </c>
      <c r="B44" s="63">
        <v>24</v>
      </c>
      <c r="C44" s="130"/>
      <c r="D44" s="127" t="s">
        <v>112</v>
      </c>
      <c r="E44" s="64" t="s">
        <v>113</v>
      </c>
      <c r="F44" s="63" t="s">
        <v>33</v>
      </c>
      <c r="G44" s="63" t="s">
        <v>85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31"/>
      <c r="W44" s="135"/>
      <c r="X44" s="132"/>
    </row>
    <row r="45" spans="1:24" s="24" customFormat="1" ht="24" customHeight="1" x14ac:dyDescent="0.2">
      <c r="A45" s="62" t="s">
        <v>23</v>
      </c>
      <c r="B45" s="63">
        <v>45</v>
      </c>
      <c r="C45" s="130"/>
      <c r="D45" s="127" t="s">
        <v>114</v>
      </c>
      <c r="E45" s="64" t="s">
        <v>115</v>
      </c>
      <c r="F45" s="63" t="s">
        <v>31</v>
      </c>
      <c r="G45" s="63" t="s">
        <v>116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131"/>
      <c r="W45" s="135"/>
      <c r="X45" s="132"/>
    </row>
    <row r="46" spans="1:24" s="24" customFormat="1" ht="24" customHeight="1" x14ac:dyDescent="0.2">
      <c r="A46" s="62" t="s">
        <v>23</v>
      </c>
      <c r="B46" s="63">
        <v>35</v>
      </c>
      <c r="C46" s="130"/>
      <c r="D46" s="127" t="s">
        <v>117</v>
      </c>
      <c r="E46" s="64" t="s">
        <v>118</v>
      </c>
      <c r="F46" s="63" t="s">
        <v>33</v>
      </c>
      <c r="G46" s="63" t="s">
        <v>85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131"/>
      <c r="W46" s="135"/>
      <c r="X46" s="132"/>
    </row>
    <row r="47" spans="1:24" s="24" customFormat="1" ht="24" customHeight="1" x14ac:dyDescent="0.2">
      <c r="A47" s="62" t="s">
        <v>23</v>
      </c>
      <c r="B47" s="63">
        <v>33</v>
      </c>
      <c r="C47" s="130"/>
      <c r="D47" s="127" t="s">
        <v>119</v>
      </c>
      <c r="E47" s="64" t="s">
        <v>120</v>
      </c>
      <c r="F47" s="63" t="s">
        <v>33</v>
      </c>
      <c r="G47" s="63" t="s">
        <v>85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131"/>
      <c r="W47" s="135"/>
      <c r="X47" s="132"/>
    </row>
    <row r="48" spans="1:24" s="24" customFormat="1" ht="24" customHeight="1" x14ac:dyDescent="0.2">
      <c r="A48" s="62" t="s">
        <v>23</v>
      </c>
      <c r="B48" s="63">
        <v>46</v>
      </c>
      <c r="C48" s="130"/>
      <c r="D48" s="127" t="s">
        <v>121</v>
      </c>
      <c r="E48" s="64" t="s">
        <v>122</v>
      </c>
      <c r="F48" s="63" t="s">
        <v>32</v>
      </c>
      <c r="G48" s="63" t="s">
        <v>116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131"/>
      <c r="W48" s="135"/>
      <c r="X48" s="132"/>
    </row>
    <row r="49" spans="1:24" s="24" customFormat="1" ht="24" customHeight="1" x14ac:dyDescent="0.2">
      <c r="A49" s="62" t="s">
        <v>23</v>
      </c>
      <c r="B49" s="63">
        <v>36</v>
      </c>
      <c r="C49" s="130"/>
      <c r="D49" s="127" t="s">
        <v>123</v>
      </c>
      <c r="E49" s="64" t="s">
        <v>109</v>
      </c>
      <c r="F49" s="63" t="s">
        <v>33</v>
      </c>
      <c r="G49" s="63" t="s">
        <v>85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131"/>
      <c r="W49" s="135"/>
      <c r="X49" s="132"/>
    </row>
    <row r="50" spans="1:24" s="24" customFormat="1" ht="24" customHeight="1" x14ac:dyDescent="0.2">
      <c r="A50" s="62" t="s">
        <v>23</v>
      </c>
      <c r="B50" s="63">
        <v>47</v>
      </c>
      <c r="C50" s="130"/>
      <c r="D50" s="127" t="s">
        <v>124</v>
      </c>
      <c r="E50" s="64" t="s">
        <v>125</v>
      </c>
      <c r="F50" s="63" t="s">
        <v>32</v>
      </c>
      <c r="G50" s="63" t="s">
        <v>126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131"/>
      <c r="W50" s="135"/>
      <c r="X50" s="132"/>
    </row>
    <row r="51" spans="1:24" s="24" customFormat="1" ht="24" customHeight="1" x14ac:dyDescent="0.2">
      <c r="A51" s="62" t="s">
        <v>23</v>
      </c>
      <c r="B51" s="63">
        <v>48</v>
      </c>
      <c r="C51" s="130"/>
      <c r="D51" s="127" t="s">
        <v>127</v>
      </c>
      <c r="E51" s="64" t="s">
        <v>128</v>
      </c>
      <c r="F51" s="63" t="s">
        <v>32</v>
      </c>
      <c r="G51" s="63" t="s">
        <v>126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131"/>
      <c r="W51" s="135"/>
      <c r="X51" s="132"/>
    </row>
    <row r="52" spans="1:24" s="24" customFormat="1" ht="24" customHeight="1" x14ac:dyDescent="0.2">
      <c r="A52" s="62" t="s">
        <v>23</v>
      </c>
      <c r="B52" s="63">
        <v>34</v>
      </c>
      <c r="C52" s="130"/>
      <c r="D52" s="127" t="s">
        <v>129</v>
      </c>
      <c r="E52" s="64" t="s">
        <v>130</v>
      </c>
      <c r="F52" s="63" t="s">
        <v>33</v>
      </c>
      <c r="G52" s="63" t="s">
        <v>85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131"/>
      <c r="W52" s="135"/>
      <c r="X52" s="132"/>
    </row>
    <row r="53" spans="1:24" s="24" customFormat="1" ht="24" customHeight="1" x14ac:dyDescent="0.2">
      <c r="A53" s="62" t="s">
        <v>23</v>
      </c>
      <c r="B53" s="63">
        <v>40</v>
      </c>
      <c r="C53" s="130"/>
      <c r="D53" s="127" t="s">
        <v>131</v>
      </c>
      <c r="E53" s="64" t="s">
        <v>109</v>
      </c>
      <c r="F53" s="63" t="s">
        <v>33</v>
      </c>
      <c r="G53" s="63" t="s">
        <v>85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131"/>
      <c r="W53" s="135"/>
      <c r="X53" s="132"/>
    </row>
    <row r="54" spans="1:24" s="24" customFormat="1" ht="24" customHeight="1" x14ac:dyDescent="0.2">
      <c r="A54" s="62" t="s">
        <v>23</v>
      </c>
      <c r="B54" s="63">
        <v>43</v>
      </c>
      <c r="C54" s="130"/>
      <c r="D54" s="127" t="s">
        <v>132</v>
      </c>
      <c r="E54" s="64" t="s">
        <v>133</v>
      </c>
      <c r="F54" s="63" t="s">
        <v>33</v>
      </c>
      <c r="G54" s="63" t="s">
        <v>134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131"/>
      <c r="W54" s="135"/>
      <c r="X54" s="132"/>
    </row>
    <row r="55" spans="1:24" s="24" customFormat="1" ht="24" customHeight="1" x14ac:dyDescent="0.2">
      <c r="A55" s="62" t="s">
        <v>23</v>
      </c>
      <c r="B55" s="63">
        <v>11</v>
      </c>
      <c r="C55" s="130"/>
      <c r="D55" s="127" t="s">
        <v>135</v>
      </c>
      <c r="E55" s="64" t="s">
        <v>136</v>
      </c>
      <c r="F55" s="63" t="s">
        <v>31</v>
      </c>
      <c r="G55" s="63" t="s">
        <v>100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131"/>
      <c r="W55" s="135"/>
      <c r="X55" s="132"/>
    </row>
    <row r="56" spans="1:24" s="24" customFormat="1" ht="24" customHeight="1" x14ac:dyDescent="0.2">
      <c r="A56" s="62" t="s">
        <v>23</v>
      </c>
      <c r="B56" s="63">
        <v>49</v>
      </c>
      <c r="C56" s="130"/>
      <c r="D56" s="127" t="s">
        <v>137</v>
      </c>
      <c r="E56" s="64" t="s">
        <v>138</v>
      </c>
      <c r="F56" s="63" t="s">
        <v>32</v>
      </c>
      <c r="G56" s="63" t="s">
        <v>126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131"/>
      <c r="W56" s="135"/>
      <c r="X56" s="132"/>
    </row>
    <row r="57" spans="1:24" s="24" customFormat="1" ht="24" customHeight="1" x14ac:dyDescent="0.2">
      <c r="A57" s="62" t="s">
        <v>23</v>
      </c>
      <c r="B57" s="63">
        <v>6</v>
      </c>
      <c r="C57" s="130"/>
      <c r="D57" s="127" t="s">
        <v>139</v>
      </c>
      <c r="E57" s="64" t="s">
        <v>140</v>
      </c>
      <c r="F57" s="63" t="s">
        <v>31</v>
      </c>
      <c r="G57" s="63" t="s">
        <v>158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131"/>
      <c r="W57" s="135"/>
      <c r="X57" s="132"/>
    </row>
    <row r="58" spans="1:24" s="24" customFormat="1" ht="24" customHeight="1" x14ac:dyDescent="0.2">
      <c r="A58" s="62" t="s">
        <v>23</v>
      </c>
      <c r="B58" s="63">
        <v>9</v>
      </c>
      <c r="C58" s="130"/>
      <c r="D58" s="127" t="s">
        <v>141</v>
      </c>
      <c r="E58" s="64" t="s">
        <v>142</v>
      </c>
      <c r="F58" s="63" t="s">
        <v>31</v>
      </c>
      <c r="G58" s="63" t="s">
        <v>100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131"/>
      <c r="W58" s="135"/>
      <c r="X58" s="132"/>
    </row>
    <row r="59" spans="1:24" s="24" customFormat="1" ht="24" customHeight="1" x14ac:dyDescent="0.2">
      <c r="A59" s="62" t="s">
        <v>23</v>
      </c>
      <c r="B59" s="63">
        <v>42</v>
      </c>
      <c r="C59" s="130"/>
      <c r="D59" s="127" t="s">
        <v>143</v>
      </c>
      <c r="E59" s="64" t="s">
        <v>144</v>
      </c>
      <c r="F59" s="63" t="s">
        <v>33</v>
      </c>
      <c r="G59" s="63" t="s">
        <v>134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131"/>
      <c r="W59" s="135"/>
      <c r="X59" s="132"/>
    </row>
    <row r="60" spans="1:24" s="24" customFormat="1" ht="24" customHeight="1" x14ac:dyDescent="0.2">
      <c r="A60" s="62" t="s">
        <v>23</v>
      </c>
      <c r="B60" s="63">
        <v>22</v>
      </c>
      <c r="C60" s="130"/>
      <c r="D60" s="127" t="s">
        <v>145</v>
      </c>
      <c r="E60" s="64" t="s">
        <v>146</v>
      </c>
      <c r="F60" s="63" t="s">
        <v>33</v>
      </c>
      <c r="G60" s="63" t="s">
        <v>85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131"/>
      <c r="W60" s="135"/>
      <c r="X60" s="132"/>
    </row>
    <row r="61" spans="1:24" s="24" customFormat="1" ht="24" customHeight="1" x14ac:dyDescent="0.2">
      <c r="A61" s="62" t="s">
        <v>23</v>
      </c>
      <c r="B61" s="63">
        <v>30</v>
      </c>
      <c r="C61" s="130"/>
      <c r="D61" s="127" t="s">
        <v>147</v>
      </c>
      <c r="E61" s="64" t="s">
        <v>148</v>
      </c>
      <c r="F61" s="63" t="s">
        <v>33</v>
      </c>
      <c r="G61" s="63" t="s">
        <v>85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131"/>
      <c r="W61" s="135"/>
      <c r="X61" s="132"/>
    </row>
    <row r="62" spans="1:24" s="24" customFormat="1" ht="24" customHeight="1" x14ac:dyDescent="0.2">
      <c r="A62" s="62" t="s">
        <v>23</v>
      </c>
      <c r="B62" s="63">
        <v>41</v>
      </c>
      <c r="C62" s="130"/>
      <c r="D62" s="127" t="s">
        <v>149</v>
      </c>
      <c r="E62" s="64" t="s">
        <v>150</v>
      </c>
      <c r="F62" s="63" t="s">
        <v>33</v>
      </c>
      <c r="G62" s="63" t="s">
        <v>134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131"/>
      <c r="W62" s="135"/>
      <c r="X62" s="132"/>
    </row>
    <row r="63" spans="1:24" s="24" customFormat="1" ht="24" customHeight="1" x14ac:dyDescent="0.2">
      <c r="A63" s="62" t="s">
        <v>23</v>
      </c>
      <c r="B63" s="63">
        <v>31</v>
      </c>
      <c r="C63" s="130"/>
      <c r="D63" s="127" t="s">
        <v>151</v>
      </c>
      <c r="E63" s="64" t="s">
        <v>152</v>
      </c>
      <c r="F63" s="63" t="s">
        <v>33</v>
      </c>
      <c r="G63" s="63" t="s">
        <v>85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131"/>
      <c r="W63" s="135"/>
      <c r="X63" s="132"/>
    </row>
    <row r="64" spans="1:24" s="24" customFormat="1" ht="24" customHeight="1" x14ac:dyDescent="0.2">
      <c r="A64" s="62" t="s">
        <v>23</v>
      </c>
      <c r="B64" s="63">
        <v>32</v>
      </c>
      <c r="C64" s="130"/>
      <c r="D64" s="127" t="s">
        <v>153</v>
      </c>
      <c r="E64" s="64" t="s">
        <v>109</v>
      </c>
      <c r="F64" s="63" t="s">
        <v>33</v>
      </c>
      <c r="G64" s="63" t="s">
        <v>85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131"/>
      <c r="W64" s="135"/>
      <c r="X64" s="132"/>
    </row>
    <row r="65" spans="1:24" s="24" customFormat="1" ht="24" customHeight="1" x14ac:dyDescent="0.2">
      <c r="A65" s="62" t="s">
        <v>23</v>
      </c>
      <c r="B65" s="63">
        <v>50</v>
      </c>
      <c r="C65" s="130"/>
      <c r="D65" s="127" t="s">
        <v>154</v>
      </c>
      <c r="E65" s="64" t="s">
        <v>155</v>
      </c>
      <c r="F65" s="63" t="s">
        <v>33</v>
      </c>
      <c r="G65" s="68" t="s">
        <v>85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136"/>
      <c r="W65" s="136"/>
      <c r="X65" s="134"/>
    </row>
    <row r="66" spans="1:24" s="24" customFormat="1" ht="24" customHeight="1" x14ac:dyDescent="0.2">
      <c r="A66" s="62" t="s">
        <v>23</v>
      </c>
      <c r="B66" s="63">
        <v>37</v>
      </c>
      <c r="C66" s="130"/>
      <c r="D66" s="127" t="s">
        <v>156</v>
      </c>
      <c r="E66" s="64" t="s">
        <v>109</v>
      </c>
      <c r="F66" s="63" t="s">
        <v>33</v>
      </c>
      <c r="G66" s="68" t="s">
        <v>85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136"/>
      <c r="W66" s="136"/>
      <c r="X66" s="134"/>
    </row>
    <row r="67" spans="1:24" s="24" customFormat="1" ht="24" customHeight="1" thickBot="1" x14ac:dyDescent="0.25">
      <c r="A67" s="81" t="s">
        <v>23</v>
      </c>
      <c r="B67" s="65">
        <v>38</v>
      </c>
      <c r="C67" s="137"/>
      <c r="D67" s="128" t="s">
        <v>157</v>
      </c>
      <c r="E67" s="129">
        <v>39083</v>
      </c>
      <c r="F67" s="65" t="s">
        <v>33</v>
      </c>
      <c r="G67" s="65" t="s">
        <v>85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138"/>
      <c r="W67" s="138"/>
      <c r="X67" s="139"/>
    </row>
    <row r="68" spans="1:24" ht="8.25" customHeight="1" thickTop="1" thickBot="1" x14ac:dyDescent="0.25">
      <c r="A68" s="56"/>
      <c r="B68" s="57"/>
      <c r="C68" s="57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</row>
    <row r="69" spans="1:24" s="80" customFormat="1" ht="15.75" thickTop="1" x14ac:dyDescent="0.2">
      <c r="A69" s="119" t="s">
        <v>4</v>
      </c>
      <c r="B69" s="120"/>
      <c r="C69" s="120"/>
      <c r="D69" s="120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120" t="s">
        <v>5</v>
      </c>
      <c r="U69" s="120"/>
      <c r="V69" s="120"/>
      <c r="W69" s="120"/>
      <c r="X69" s="121"/>
    </row>
    <row r="70" spans="1:24" ht="15" x14ac:dyDescent="0.2">
      <c r="A70" s="6" t="s">
        <v>159</v>
      </c>
      <c r="B70" s="4"/>
      <c r="C70" s="8"/>
      <c r="D70" s="9"/>
      <c r="E70" s="10"/>
      <c r="F70" s="9"/>
      <c r="G70" s="5" t="s">
        <v>34</v>
      </c>
      <c r="H70" s="18">
        <v>9</v>
      </c>
      <c r="M70" s="11"/>
      <c r="N70" s="11"/>
      <c r="O70" s="11"/>
      <c r="P70" s="11"/>
      <c r="Q70" s="11"/>
      <c r="R70" s="11"/>
      <c r="S70" s="11"/>
      <c r="V70" s="12"/>
      <c r="W70" s="13" t="s">
        <v>35</v>
      </c>
      <c r="X70" s="20">
        <f>COUNTIF(F$21:F177,"ЗМС")</f>
        <v>0</v>
      </c>
    </row>
    <row r="71" spans="1:24" ht="15" x14ac:dyDescent="0.2">
      <c r="A71" s="6" t="s">
        <v>160</v>
      </c>
      <c r="B71" s="4"/>
      <c r="C71" s="14"/>
      <c r="D71" s="3"/>
      <c r="E71" s="15"/>
      <c r="F71" s="3"/>
      <c r="G71" s="5" t="s">
        <v>36</v>
      </c>
      <c r="H71" s="22">
        <f>H72+H76</f>
        <v>45</v>
      </c>
      <c r="M71" s="11"/>
      <c r="N71" s="11"/>
      <c r="O71" s="11"/>
      <c r="P71" s="11"/>
      <c r="Q71" s="11"/>
      <c r="R71" s="11"/>
      <c r="S71" s="11"/>
      <c r="V71" s="11"/>
      <c r="W71" s="13" t="s">
        <v>37</v>
      </c>
      <c r="X71" s="20">
        <f>COUNTIF(F$21:F177,"МСМК")</f>
        <v>0</v>
      </c>
    </row>
    <row r="72" spans="1:24" ht="15" x14ac:dyDescent="0.2">
      <c r="A72" s="6" t="s">
        <v>161</v>
      </c>
      <c r="B72" s="4"/>
      <c r="C72" s="16"/>
      <c r="D72" s="3"/>
      <c r="E72" s="15"/>
      <c r="F72" s="3"/>
      <c r="G72" s="5" t="s">
        <v>38</v>
      </c>
      <c r="H72" s="22">
        <f>H73+H74+H75+H76</f>
        <v>45</v>
      </c>
      <c r="M72" s="11"/>
      <c r="N72" s="11"/>
      <c r="O72" s="11"/>
      <c r="P72" s="11"/>
      <c r="Q72" s="11"/>
      <c r="R72" s="11"/>
      <c r="S72" s="11"/>
      <c r="V72" s="11"/>
      <c r="W72" s="13" t="s">
        <v>39</v>
      </c>
      <c r="X72" s="20">
        <f>COUNTIF(F$21:F177,"МС")</f>
        <v>0</v>
      </c>
    </row>
    <row r="73" spans="1:24" ht="15" x14ac:dyDescent="0.2">
      <c r="A73" s="6" t="s">
        <v>46</v>
      </c>
      <c r="B73" s="4"/>
      <c r="C73" s="16"/>
      <c r="D73" s="3"/>
      <c r="E73" s="15"/>
      <c r="F73" s="3"/>
      <c r="G73" s="5" t="s">
        <v>40</v>
      </c>
      <c r="H73" s="22">
        <f>COUNT(A23:A67)</f>
        <v>21</v>
      </c>
      <c r="M73" s="11"/>
      <c r="N73" s="11"/>
      <c r="O73" s="11"/>
      <c r="P73" s="11"/>
      <c r="Q73" s="11"/>
      <c r="R73" s="11"/>
      <c r="S73" s="11"/>
      <c r="V73" s="11"/>
      <c r="W73" s="13" t="s">
        <v>28</v>
      </c>
      <c r="X73" s="20">
        <f>COUNTIF(F$20:F67,"КМС")</f>
        <v>10</v>
      </c>
    </row>
    <row r="74" spans="1:24" ht="15" x14ac:dyDescent="0.2">
      <c r="A74" s="17"/>
      <c r="B74" s="2"/>
      <c r="C74" s="18"/>
      <c r="D74" s="3"/>
      <c r="E74" s="15"/>
      <c r="F74" s="3"/>
      <c r="G74" s="5" t="s">
        <v>41</v>
      </c>
      <c r="H74" s="22">
        <f>COUNTIF(A23:A67,"НФ")</f>
        <v>24</v>
      </c>
      <c r="M74" s="11"/>
      <c r="N74" s="11"/>
      <c r="O74" s="11"/>
      <c r="P74" s="11"/>
      <c r="Q74" s="11"/>
      <c r="R74" s="11"/>
      <c r="S74" s="11"/>
      <c r="V74" s="11"/>
      <c r="W74" s="13" t="s">
        <v>31</v>
      </c>
      <c r="X74" s="20">
        <f>COUNTIF(F$22:F67,"1 СР")</f>
        <v>10</v>
      </c>
    </row>
    <row r="75" spans="1:24" ht="15" x14ac:dyDescent="0.2">
      <c r="A75" s="7"/>
      <c r="B75" s="4"/>
      <c r="C75" s="16"/>
      <c r="D75" s="3"/>
      <c r="E75" s="15"/>
      <c r="F75" s="3"/>
      <c r="G75" s="5" t="s">
        <v>42</v>
      </c>
      <c r="H75" s="22">
        <f>COUNTIF(A23:A67,"ДСКВ")</f>
        <v>0</v>
      </c>
      <c r="M75" s="11"/>
      <c r="N75" s="11"/>
      <c r="O75" s="11"/>
      <c r="P75" s="11"/>
      <c r="Q75" s="11"/>
      <c r="R75" s="11"/>
      <c r="S75" s="11"/>
      <c r="V75" s="11"/>
      <c r="W75" s="19" t="s">
        <v>32</v>
      </c>
      <c r="X75" s="20">
        <f>COUNTIF(F$22:F179,"2 СР")</f>
        <v>8</v>
      </c>
    </row>
    <row r="76" spans="1:24" ht="15" x14ac:dyDescent="0.2">
      <c r="A76" s="7"/>
      <c r="B76" s="4"/>
      <c r="C76" s="16"/>
      <c r="D76" s="35"/>
      <c r="E76" s="78"/>
      <c r="F76" s="35"/>
      <c r="G76" s="5" t="s">
        <v>43</v>
      </c>
      <c r="H76" s="22">
        <f>COUNTIF(A23:A67,"НС")</f>
        <v>0</v>
      </c>
      <c r="I76" s="21"/>
      <c r="J76" s="21"/>
      <c r="K76" s="21"/>
      <c r="L76" s="21"/>
      <c r="M76" s="79"/>
      <c r="N76" s="79"/>
      <c r="O76" s="79"/>
      <c r="P76" s="79"/>
      <c r="Q76" s="79"/>
      <c r="R76" s="79"/>
      <c r="S76" s="79"/>
      <c r="T76" s="21"/>
      <c r="U76" s="21"/>
      <c r="V76" s="79"/>
      <c r="W76" s="19" t="s">
        <v>33</v>
      </c>
      <c r="X76" s="20">
        <f>COUNTIF(F$22:F180,"3 СР")</f>
        <v>17</v>
      </c>
    </row>
    <row r="77" spans="1:24" ht="7.5" customHeight="1" x14ac:dyDescent="0.2">
      <c r="A77" s="73"/>
      <c r="B77" s="35"/>
      <c r="C77" s="35"/>
      <c r="D77" s="3"/>
      <c r="E77" s="15"/>
      <c r="F77" s="3"/>
      <c r="G77" s="21"/>
      <c r="M77" s="11"/>
      <c r="N77" s="11"/>
      <c r="O77" s="11"/>
      <c r="P77" s="11"/>
      <c r="Q77" s="11"/>
      <c r="R77" s="11"/>
      <c r="S77" s="11"/>
      <c r="T77" s="74"/>
      <c r="U77" s="75"/>
      <c r="V77" s="11"/>
      <c r="W77" s="76"/>
      <c r="X77" s="77"/>
    </row>
    <row r="78" spans="1:24" s="80" customFormat="1" ht="15" x14ac:dyDescent="0.2">
      <c r="A78" s="92" t="s">
        <v>2</v>
      </c>
      <c r="B78" s="93"/>
      <c r="C78" s="93"/>
      <c r="D78" s="93"/>
      <c r="E78" s="93" t="s">
        <v>10</v>
      </c>
      <c r="F78" s="93"/>
      <c r="G78" s="93"/>
      <c r="H78" s="93" t="s">
        <v>3</v>
      </c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 t="s">
        <v>47</v>
      </c>
      <c r="U78" s="93"/>
      <c r="V78" s="93"/>
      <c r="W78" s="93"/>
      <c r="X78" s="96"/>
    </row>
    <row r="79" spans="1:24" x14ac:dyDescent="0.2">
      <c r="A79" s="115"/>
      <c r="B79" s="116"/>
      <c r="C79" s="116"/>
      <c r="D79" s="116"/>
      <c r="E79" s="116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71"/>
      <c r="U79" s="117"/>
      <c r="V79" s="117"/>
      <c r="W79" s="117"/>
      <c r="X79" s="118"/>
    </row>
    <row r="80" spans="1:24" x14ac:dyDescent="0.2">
      <c r="A80" s="69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82"/>
      <c r="O80" s="82"/>
      <c r="P80" s="82"/>
      <c r="Q80" s="82"/>
      <c r="R80" s="70"/>
      <c r="S80" s="70"/>
      <c r="T80" s="70"/>
      <c r="U80" s="70"/>
      <c r="V80" s="70"/>
      <c r="W80" s="70"/>
      <c r="X80" s="60"/>
    </row>
    <row r="81" spans="1:24" x14ac:dyDescent="0.2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82"/>
      <c r="O81" s="82"/>
      <c r="P81" s="82"/>
      <c r="Q81" s="82"/>
      <c r="R81" s="70"/>
      <c r="S81" s="70"/>
      <c r="T81" s="70"/>
      <c r="U81" s="70"/>
      <c r="V81" s="70"/>
      <c r="W81" s="70"/>
      <c r="X81" s="60"/>
    </row>
    <row r="82" spans="1:24" x14ac:dyDescent="0.2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82"/>
      <c r="O82" s="82"/>
      <c r="P82" s="82"/>
      <c r="Q82" s="82"/>
      <c r="R82" s="70"/>
      <c r="S82" s="70"/>
      <c r="T82" s="70"/>
      <c r="U82" s="70"/>
      <c r="V82" s="70"/>
      <c r="W82" s="70"/>
      <c r="X82" s="60"/>
    </row>
    <row r="83" spans="1:24" x14ac:dyDescent="0.2">
      <c r="A83" s="69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82"/>
      <c r="O83" s="82"/>
      <c r="P83" s="82"/>
      <c r="Q83" s="82"/>
      <c r="R83" s="70"/>
      <c r="S83" s="70"/>
      <c r="T83" s="70"/>
      <c r="U83" s="70"/>
      <c r="V83" s="70"/>
      <c r="W83" s="70"/>
      <c r="X83" s="60"/>
    </row>
    <row r="84" spans="1:24" ht="13.5" thickBot="1" x14ac:dyDescent="0.25">
      <c r="A84" s="105"/>
      <c r="B84" s="106"/>
      <c r="C84" s="106"/>
      <c r="D84" s="106"/>
      <c r="E84" s="106" t="str">
        <f>G17</f>
        <v>ВОСТРУХИН М.Н. (ВК, г. САРАТОВ)</v>
      </c>
      <c r="F84" s="106"/>
      <c r="G84" s="106"/>
      <c r="H84" s="106" t="str">
        <f>G18</f>
        <v>ГАЙДАРЕНКО С.С. (1К, г. САРАТОВ)</v>
      </c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3" t="str">
        <f>G19</f>
        <v>ТРУШИН Б.К. (ВК, г. САРАТОВ)</v>
      </c>
      <c r="U84" s="103"/>
      <c r="V84" s="103"/>
      <c r="W84" s="103"/>
      <c r="X84" s="104"/>
    </row>
    <row r="85" spans="1:24" ht="13.5" thickTop="1" x14ac:dyDescent="0.2"/>
  </sheetData>
  <sortState ref="A30:X40">
    <sortCondition ref="T30:T40"/>
  </sortState>
  <mergeCells count="39">
    <mergeCell ref="A8:X8"/>
    <mergeCell ref="X21:X22"/>
    <mergeCell ref="A10:X10"/>
    <mergeCell ref="A11:X11"/>
    <mergeCell ref="A79:E79"/>
    <mergeCell ref="F79:S79"/>
    <mergeCell ref="U79:X79"/>
    <mergeCell ref="A69:D69"/>
    <mergeCell ref="T69:X69"/>
    <mergeCell ref="V21:V22"/>
    <mergeCell ref="A78:D78"/>
    <mergeCell ref="E78:G78"/>
    <mergeCell ref="H78:S78"/>
    <mergeCell ref="T84:X84"/>
    <mergeCell ref="T78:X78"/>
    <mergeCell ref="A84:D84"/>
    <mergeCell ref="E84:G84"/>
    <mergeCell ref="H84:S84"/>
    <mergeCell ref="A6:X6"/>
    <mergeCell ref="A9:X9"/>
    <mergeCell ref="D21:D22"/>
    <mergeCell ref="E21:E22"/>
    <mergeCell ref="F21:F22"/>
    <mergeCell ref="G21:G22"/>
    <mergeCell ref="A15:G15"/>
    <mergeCell ref="H15:X15"/>
    <mergeCell ref="A21:A22"/>
    <mergeCell ref="B21:B22"/>
    <mergeCell ref="C21:C22"/>
    <mergeCell ref="A7:X7"/>
    <mergeCell ref="H21:S21"/>
    <mergeCell ref="T21:T22"/>
    <mergeCell ref="U21:U22"/>
    <mergeCell ref="W21:W22"/>
    <mergeCell ref="A5:X5"/>
    <mergeCell ref="A1:X1"/>
    <mergeCell ref="A2:X2"/>
    <mergeCell ref="A3:X3"/>
    <mergeCell ref="A4:X4"/>
  </mergeCells>
  <conditionalFormatting sqref="T77 G70:G76">
    <cfRule type="duplicateValues" dxfId="0" priority="1"/>
  </conditionalFormatting>
  <pageMargins left="0.19685039370078741" right="0.19685039370078741" top="0.94488188976377963" bottom="0.94488188976377963" header="0.31496062992125984" footer="0.31496062992125984"/>
  <pageSetup paperSize="9" scale="71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критериум юно</vt:lpstr>
      <vt:lpstr>'критериум юно'!Заголовки_для_печати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2022-08-22T14:18:32Z</dcterms:modified>
</cp:coreProperties>
</file>