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9669FD80-437E-4386-AF61-5303933660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мнг г" sheetId="14" r:id="rId1"/>
  </sheets>
  <definedNames>
    <definedName name="_xlnm.Print_Titles" localSheetId="0">'мнг г'!$21:$22</definedName>
    <definedName name="_xlnm.Print_Area" localSheetId="0">'мнг г'!$A$1:$M$175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5" i="14" l="1"/>
  <c r="F175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23" i="14"/>
  <c r="J27" i="14" l="1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26" i="14"/>
  <c r="J25" i="14"/>
  <c r="J24" i="14"/>
  <c r="M168" i="14" l="1"/>
  <c r="M167" i="14"/>
  <c r="M166" i="14"/>
  <c r="M165" i="14"/>
  <c r="M164" i="14"/>
  <c r="M163" i="14"/>
  <c r="M162" i="14"/>
  <c r="I169" i="14"/>
  <c r="I168" i="14"/>
  <c r="I167" i="14"/>
  <c r="I166" i="14"/>
  <c r="I165" i="14"/>
  <c r="I164" i="14" l="1"/>
  <c r="I163" i="14" s="1"/>
</calcChain>
</file>

<file path=xl/sharedStrings.xml><?xml version="1.0" encoding="utf-8"?>
<sst xmlns="http://schemas.openxmlformats.org/spreadsheetml/2006/main" count="619" uniqueCount="237">
  <si>
    <t>ИНФОРМАЦИЯ О ЖЮРИ И ГСК СОРЕВНОВАНИЙ:</t>
  </si>
  <si>
    <t>ТЕХНИЧЕСКИЙ ДЕЛЕГАТ ФВСР:</t>
  </si>
  <si>
    <t>НОМЕР</t>
  </si>
  <si>
    <t>ФАМИЛИЯ ИМЯ</t>
  </si>
  <si>
    <t>МС</t>
  </si>
  <si>
    <t>КМС</t>
  </si>
  <si>
    <t>ГЛАВНЫЙ СУДЬЯ</t>
  </si>
  <si>
    <t>ТЕХНИЧЕСКИЕ ДАННЫЕ ТРАССЫ:</t>
  </si>
  <si>
    <t>МЕСТО</t>
  </si>
  <si>
    <t>ПРИМЕЧАНИЕ</t>
  </si>
  <si>
    <t>НС</t>
  </si>
  <si>
    <t>ТЕРРИТОРИАЛЬНАЯ ПРИНАДЛЕЖНОСТЬ</t>
  </si>
  <si>
    <t>РЕЗУЛЬТАТ</t>
  </si>
  <si>
    <t>ОТСТАВАНИЕ</t>
  </si>
  <si>
    <t>ГЛАВНЫЙ СУДЬЯ:</t>
  </si>
  <si>
    <t>ГЛАВНЫЙ СЕКРЕТАРЬ:</t>
  </si>
  <si>
    <t>СУДЬЯ НА ФИНИШЕ:</t>
  </si>
  <si>
    <t>ГЛАВНЫЙ СЕКРЕТАРЬ</t>
  </si>
  <si>
    <t>Самарская область</t>
  </si>
  <si>
    <t>по велосипедному спорту</t>
  </si>
  <si>
    <t>КОД UCI</t>
  </si>
  <si>
    <t>РАЗРЯД,
ЗВАНИЕ</t>
  </si>
  <si>
    <t>СКОРОСТЬ км/ч</t>
  </si>
  <si>
    <t>ПОГОДНЫЕ УСЛОВИЯ</t>
  </si>
  <si>
    <t>СТАТИСТИКА ГОНКИ</t>
  </si>
  <si>
    <t>ИТОГОВЫЙ ПРОТОКОЛ</t>
  </si>
  <si>
    <t>НАЧАЛО ГОНКИ:</t>
  </si>
  <si>
    <t>ОКОНЧАНИЕ ГОНКИ:</t>
  </si>
  <si>
    <t>Свердловская область</t>
  </si>
  <si>
    <t>Температура:</t>
  </si>
  <si>
    <t>Влажность:</t>
  </si>
  <si>
    <t>Осадки:</t>
  </si>
  <si>
    <t>Ветер:</t>
  </si>
  <si>
    <t>НФ</t>
  </si>
  <si>
    <t>МСМК</t>
  </si>
  <si>
    <t>№ ВРВС: 0080671811Я</t>
  </si>
  <si>
    <t>ДЛИНА ДИСТАНЦИИ / ЭТАПОВ:</t>
  </si>
  <si>
    <t>НАЗВАНИЕ ТРАССЫ / РЕГ. НОМЕР:</t>
  </si>
  <si>
    <t>МАКСИМАЛЬНЫЙ ПЕРЕПАД (HD):</t>
  </si>
  <si>
    <t>СУММА ПЕРЕПАДОВ (ТС):</t>
  </si>
  <si>
    <t>ДАТА РОЖД.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</si>
  <si>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</si>
  <si>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</si>
  <si>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</si>
  <si>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</si>
  <si>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</si>
  <si>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</si>
  <si>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</si>
  <si>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</si>
  <si>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</si>
  <si>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1 СР</t>
  </si>
  <si>
    <t>2 СР</t>
  </si>
  <si>
    <t>3 СР</t>
  </si>
  <si>
    <t>Шоссе - многодневная гонка</t>
  </si>
  <si>
    <t>5</t>
  </si>
  <si>
    <t>не финишировал 4 этап</t>
  </si>
  <si>
    <t>не финишировал 2 этап</t>
  </si>
  <si>
    <t>МАЛЬЦЕВ Даниил</t>
  </si>
  <si>
    <t>ШИНКАРЕЦКИЙ Виталий</t>
  </si>
  <si>
    <t>САДЫКОВ Ильяс</t>
  </si>
  <si>
    <t>БОНДАРЕНКО Мирон</t>
  </si>
  <si>
    <t>Краснодарский край</t>
  </si>
  <si>
    <t>СЕРГЕЕВ Георгий</t>
  </si>
  <si>
    <t>ПЕРЕПЕЛИЦА Вадим</t>
  </si>
  <si>
    <t>МУКАДЯСОВ Роберт</t>
  </si>
  <si>
    <t>ХОВМЕНЕЦ Михаил</t>
  </si>
  <si>
    <t>ЕПИФАНОВ Вячеслав</t>
  </si>
  <si>
    <t>ГРЕБЕНЮКОВ Никита</t>
  </si>
  <si>
    <t>ЖИДКОВ Степан</t>
  </si>
  <si>
    <t>не стартовал 2 этап</t>
  </si>
  <si>
    <t>МЕЖДУНАРОДНЫЕ СОРЕВНОВАНИЯ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</si>
  <si>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Москва</t>
    </r>
  </si>
  <si>
    <t>Мужчины</t>
  </si>
  <si>
    <t xml:space="preserve"> ДАТА ПРОВЕДЕНИЯ: 23-29 ИЮНЯ 2023 ГОДА</t>
  </si>
  <si>
    <t>Кондратьева Л.В. (ВК, г.Воронеж)</t>
  </si>
  <si>
    <t>Азаров С.С. (ВК, Санкт‐Петербург)</t>
  </si>
  <si>
    <t>Батюров С.А. (ВК, Москва)</t>
  </si>
  <si>
    <t>№ ЕКП 2023: 21014</t>
  </si>
  <si>
    <t>Клуб</t>
  </si>
  <si>
    <t>ВЫПОЛНЕНИЕ НТУ ЕВСК</t>
  </si>
  <si>
    <t>РИКУНОВ Пётр</t>
  </si>
  <si>
    <t>Тюменская область</t>
  </si>
  <si>
    <t>ЩЕГОЛЬКОВ Илья</t>
  </si>
  <si>
    <t>Локосфинкс 2</t>
  </si>
  <si>
    <t>КОРОЛЕК Евгений</t>
  </si>
  <si>
    <t>Minsk Cycling Club</t>
  </si>
  <si>
    <t>НОВИКОВ Савва</t>
  </si>
  <si>
    <t>Bang</t>
  </si>
  <si>
    <t>СМИРНОВ Иван</t>
  </si>
  <si>
    <t>Локосфинкс 1</t>
  </si>
  <si>
    <t>ТИХОНИН Евгений</t>
  </si>
  <si>
    <t>Москва 1</t>
  </si>
  <si>
    <t>СОБОЛЬ Евгений</t>
  </si>
  <si>
    <t>ШЕВЧЕНКО Сергей</t>
  </si>
  <si>
    <t>Team Velo Love</t>
  </si>
  <si>
    <t>СТАШ Мамыр</t>
  </si>
  <si>
    <t>ГОМОЗКОВ Артём</t>
  </si>
  <si>
    <t>Сестрорецк</t>
  </si>
  <si>
    <t>КУЛИКОВ Сергей</t>
  </si>
  <si>
    <t>Микс</t>
  </si>
  <si>
    <t>САВЕЛЬЕВ Денис</t>
  </si>
  <si>
    <t>ВК "Волга Юнион" 1</t>
  </si>
  <si>
    <t>ФОКИН Михаил</t>
  </si>
  <si>
    <t>МО ЦСП ОВС</t>
  </si>
  <si>
    <t>ИГОШЕВ Егор</t>
  </si>
  <si>
    <t>МАЛИНОВСКИЙ Никита</t>
  </si>
  <si>
    <t>ГУОР Щёлково</t>
  </si>
  <si>
    <t>МАРЧУК Денис</t>
  </si>
  <si>
    <t>Minsk Team</t>
  </si>
  <si>
    <t>ЛУИШ Винсент</t>
  </si>
  <si>
    <t>Team Vivarovar.Art</t>
  </si>
  <si>
    <t>ГОРОХОВИК Владимир</t>
  </si>
  <si>
    <t>БЕРСЕНЕВ Никита</t>
  </si>
  <si>
    <t>ХОМЯКОВ Артемий</t>
  </si>
  <si>
    <t>НОВОЛОДСКИЙ Иван</t>
  </si>
  <si>
    <t>СКОРНЯКОВ Григорий</t>
  </si>
  <si>
    <t>ПОСТАРНАК Михаил</t>
  </si>
  <si>
    <t>МАРТЫНОВ Никита</t>
  </si>
  <si>
    <t>Республика Крым</t>
  </si>
  <si>
    <t>ШУЛЬЧЕНКО Никита</t>
  </si>
  <si>
    <t>ВК "Волга Юнион" 2</t>
  </si>
  <si>
    <t>ЗАРАКОВСКИЙ Даниил</t>
  </si>
  <si>
    <t>БУТРЕХИН Юрий</t>
  </si>
  <si>
    <t>Омская область</t>
  </si>
  <si>
    <t>СТРОКОВ Василий</t>
  </si>
  <si>
    <t>СЫЧУГОВ Александр</t>
  </si>
  <si>
    <t>ЕРШОВ Артур</t>
  </si>
  <si>
    <t>БАЙДИКОВ Илья</t>
  </si>
  <si>
    <t>ЗАЦЕПИН Сергей</t>
  </si>
  <si>
    <t>ТОКАРЕВ Матвей</t>
  </si>
  <si>
    <t>Локосфинкс 3</t>
  </si>
  <si>
    <t>МАЛЬНЕВ Сергей</t>
  </si>
  <si>
    <t>ГОНОВ Лев</t>
  </si>
  <si>
    <t>ГОНЧАРОВ Владимир</t>
  </si>
  <si>
    <t>КАЗАКОВ Даниил</t>
  </si>
  <si>
    <t>Москва 2</t>
  </si>
  <si>
    <t>ВАСИЛЬЕВ Никита</t>
  </si>
  <si>
    <t>ОРЕХОВ Максим</t>
  </si>
  <si>
    <t>ЗОТОВ Евгений</t>
  </si>
  <si>
    <t>САВЕКИН Илья</t>
  </si>
  <si>
    <t>УЛЬЯНОВ Артём</t>
  </si>
  <si>
    <t>ШМАНЦАРЬ Алексей</t>
  </si>
  <si>
    <t>ШИЧКИН Влас</t>
  </si>
  <si>
    <t>БЕЛЯНИН Андрей</t>
  </si>
  <si>
    <t>БОЖКОВ Станислав</t>
  </si>
  <si>
    <t>ДОЛМАТОВ Виктор</t>
  </si>
  <si>
    <t>АРЛАМОВ Никита</t>
  </si>
  <si>
    <t>Республика Беларусь</t>
  </si>
  <si>
    <t>КРЮЧКОВ Марк</t>
  </si>
  <si>
    <t>СУЯТИН Мирослав</t>
  </si>
  <si>
    <t>Тульская область</t>
  </si>
  <si>
    <t>ИЛЬИН Роман</t>
  </si>
  <si>
    <t>КИРЖАЙКИН Никита</t>
  </si>
  <si>
    <t>СМЕТАНИН Владимир</t>
  </si>
  <si>
    <t>ЧИСТИК Евгений</t>
  </si>
  <si>
    <t>МАЛЬКОВ Кирилл</t>
  </si>
  <si>
    <t>ТУРЧЕНКО Павел</t>
  </si>
  <si>
    <t>МИШУТИН Станислав</t>
  </si>
  <si>
    <t>ДОКУЧАЕВ Михаил</t>
  </si>
  <si>
    <t>ГАНСЕВИЧ Богдан</t>
  </si>
  <si>
    <t>ШПАКОВСКИЙ Вячеслав</t>
  </si>
  <si>
    <t>СИДОВ Роман</t>
  </si>
  <si>
    <t>Республика Адыгея</t>
  </si>
  <si>
    <t>ЕМЕЛЬЯНОВ Лев</t>
  </si>
  <si>
    <t>ЗАКИРОВ Тимур</t>
  </si>
  <si>
    <t>ГРИБАНОВ Данила</t>
  </si>
  <si>
    <t>Орловская область 2</t>
  </si>
  <si>
    <t>МАЙОРОВ Ждан</t>
  </si>
  <si>
    <t>МАРЯМИДЗЕ Степан</t>
  </si>
  <si>
    <t>ПАЛАГИЧЕВ Иван</t>
  </si>
  <si>
    <t>ОВЧИННИКОВ Евгений</t>
  </si>
  <si>
    <t>ДОЛМАТОВ Александр</t>
  </si>
  <si>
    <t>КУЗЬМЕНКО Николай</t>
  </si>
  <si>
    <t>ПРИДАТЧЕНКО Егор</t>
  </si>
  <si>
    <t>МУХИН Михаил</t>
  </si>
  <si>
    <t>БУДИГАЙ Александр</t>
  </si>
  <si>
    <t>Орловская область 1</t>
  </si>
  <si>
    <t>МЕНЬШОВ Александр</t>
  </si>
  <si>
    <t>ЕРЁМИН Евгений</t>
  </si>
  <si>
    <t>МЕНЬШОВ Иван</t>
  </si>
  <si>
    <t>ПОПОВ Антон</t>
  </si>
  <si>
    <t>МОЛЧАНОВ Иван</t>
  </si>
  <si>
    <t>ДОГНЕЕВ Мурат</t>
  </si>
  <si>
    <t>Ростовская область</t>
  </si>
  <si>
    <t>ВОРОБЬЕВ Антон</t>
  </si>
  <si>
    <t>ИСЛАМОВ Илья</t>
  </si>
  <si>
    <t>БЫКОВ Антон</t>
  </si>
  <si>
    <t>ПОЧЕРНЯЕВ Николай</t>
  </si>
  <si>
    <t>ИВАШКИН Антон</t>
  </si>
  <si>
    <t>лимит времени 2 этап</t>
  </si>
  <si>
    <t>САПРОНОВ Михаил</t>
  </si>
  <si>
    <t>ВОДОПЬЯНОВ Александр</t>
  </si>
  <si>
    <t>дисквалификация 3 этап</t>
  </si>
  <si>
    <t>не стартовал 3 этап</t>
  </si>
  <si>
    <t>САРОЯН Артур</t>
  </si>
  <si>
    <t>ЕРМАКОВ Кирилл</t>
  </si>
  <si>
    <t>КОРМЩИКОВ Иван</t>
  </si>
  <si>
    <t>ВЬЮНОШЕВ Михаил</t>
  </si>
  <si>
    <t>ЗИМАРИН Матвей</t>
  </si>
  <si>
    <t>БУГАЕНКО Виктор</t>
  </si>
  <si>
    <t>АНИСИМОВ Иван</t>
  </si>
  <si>
    <t>КУЛИКОВ Владислав</t>
  </si>
  <si>
    <t>ШАКОТЬКО Александр</t>
  </si>
  <si>
    <t>РОСТОВЦЕВ Сергей</t>
  </si>
  <si>
    <t>МЫРЗА Николай</t>
  </si>
  <si>
    <t>ПЛАКУШКИН Иван</t>
  </si>
  <si>
    <t>РОМАНОВ Андрей</t>
  </si>
  <si>
    <t>САВЕКИН Даниил</t>
  </si>
  <si>
    <t>ЯЦЕНКО Иван</t>
  </si>
  <si>
    <t>САННИКОВ Илья</t>
  </si>
  <si>
    <t>БАБЮК Александр</t>
  </si>
  <si>
    <t>КИРИЕВИЧ Артур</t>
  </si>
  <si>
    <t>ШИШКОВ Степан</t>
  </si>
  <si>
    <t>ЖАВРИД Антон</t>
  </si>
  <si>
    <t>КАМИНСКИЙ Захар</t>
  </si>
  <si>
    <t>ЗУБОВ Матвей</t>
  </si>
  <si>
    <t>ШИШКИН Егор</t>
  </si>
  <si>
    <t>ПРОШКИН Артем</t>
  </si>
  <si>
    <t>КАТАРЖНОВ Михаил</t>
  </si>
  <si>
    <t>БОРИСЮК Иван</t>
  </si>
  <si>
    <t>МИЛЛЕР Кирилл</t>
  </si>
  <si>
    <t>БЕРЕЗНЯК Александр</t>
  </si>
  <si>
    <t>СТЕПАНОВ Андрей</t>
  </si>
  <si>
    <t>ДОРОФЕЕВ Юрий</t>
  </si>
  <si>
    <t>НАЗАРОВ Олег</t>
  </si>
  <si>
    <t>КОРОБОВ Павел</t>
  </si>
  <si>
    <t>ЕСИК Артемий</t>
  </si>
  <si>
    <t>КАПУСТИН Кирилл</t>
  </si>
  <si>
    <t>ШМАКАЕВ Кирилл</t>
  </si>
  <si>
    <t>БЕЗГЕРЦ Степан</t>
  </si>
  <si>
    <t>КЛИМЧИК Антон</t>
  </si>
  <si>
    <t>ДЕНИСОВ Денис</t>
  </si>
  <si>
    <t>КУЗНЕЦОВ Руслан</t>
  </si>
  <si>
    <t>БЛОХИН Иван</t>
  </si>
  <si>
    <t>лимит времени 4 этап</t>
  </si>
  <si>
    <t>не стартовал 4 этап</t>
  </si>
  <si>
    <t>ТЕХНИЧЕСКИЙ ДЕЛЕГАТ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</si>
</sst>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&quot; км&quot;"/>
    <numFmt numFmtId="165" formatCode="yyyy"/>
    <numFmt numFmtId="166" formatCode="h:mm:ss.0"/>
    <numFmt numFmtId="167" formatCode="0.000"/>
    <numFmt numFmtId="168" formatCode="h:mm:ss.00"/>
    <numFmt numFmtId="169" formatCode="dd\.mm\.yyyy;@"/>
    <numFmt numFmtId="171" formatCode="hh:mm:ss"/>
  </numFmts>
  <fonts count="48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Calibri"/>
      <family val="2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79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0" borderId="0"/>
    <xf numFmtId="0" fontId="41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43">
    <xf numFmtId="0" fontId="0" fillId="0" borderId="0" xfId="0">
      <alignment vertical="top" wrapText="1"/>
    </xf>
    <xf numFmtId="0" fontId="27" fillId="0" borderId="0" xfId="44" applyFont="1" applyAlignment="1">
      <alignment vertical="center"/>
    </xf>
    <xf numFmtId="0" fontId="29" fillId="0" borderId="0" xfId="44" applyFont="1" applyAlignment="1">
      <alignment vertical="center"/>
    </xf>
    <xf numFmtId="0" fontId="33" fillId="0" borderId="18" xfId="44" applyFont="1" applyBorder="1" applyAlignment="1">
      <alignment vertical="center"/>
    </xf>
    <xf numFmtId="0" fontId="26" fillId="0" borderId="19" xfId="44" applyFont="1" applyBorder="1" applyAlignment="1">
      <alignment horizontal="center" vertical="center"/>
    </xf>
    <xf numFmtId="0" fontId="22" fillId="0" borderId="19" xfId="44" applyBorder="1"/>
    <xf numFmtId="0" fontId="26" fillId="0" borderId="19" xfId="44" applyFont="1" applyBorder="1" applyAlignment="1">
      <alignment vertical="center"/>
    </xf>
    <xf numFmtId="0" fontId="26" fillId="0" borderId="19" xfId="44" applyFont="1" applyBorder="1" applyAlignment="1">
      <alignment horizontal="right" vertical="center"/>
    </xf>
    <xf numFmtId="0" fontId="36" fillId="0" borderId="20" xfId="44" applyFont="1" applyBorder="1" applyAlignment="1">
      <alignment horizontal="right" vertical="center"/>
    </xf>
    <xf numFmtId="0" fontId="35" fillId="0" borderId="21" xfId="44" applyFont="1" applyBorder="1" applyAlignment="1">
      <alignment horizontal="left" vertical="center"/>
    </xf>
    <xf numFmtId="0" fontId="26" fillId="0" borderId="22" xfId="44" applyFont="1" applyBorder="1" applyAlignment="1">
      <alignment horizontal="center" vertical="center"/>
    </xf>
    <xf numFmtId="0" fontId="26" fillId="0" borderId="22" xfId="44" applyFont="1" applyBorder="1" applyAlignment="1">
      <alignment vertical="center"/>
    </xf>
    <xf numFmtId="0" fontId="26" fillId="0" borderId="22" xfId="44" applyFont="1" applyBorder="1" applyAlignment="1">
      <alignment horizontal="right" vertical="center"/>
    </xf>
    <xf numFmtId="0" fontId="27" fillId="0" borderId="16" xfId="44" applyFont="1" applyBorder="1" applyAlignment="1">
      <alignment vertical="center"/>
    </xf>
    <xf numFmtId="0" fontId="27" fillId="0" borderId="0" xfId="44" applyFont="1" applyAlignment="1">
      <alignment horizontal="center" vertical="center"/>
    </xf>
    <xf numFmtId="0" fontId="35" fillId="0" borderId="24" xfId="44" applyFont="1" applyBorder="1" applyAlignment="1">
      <alignment vertical="center"/>
    </xf>
    <xf numFmtId="0" fontId="35" fillId="0" borderId="11" xfId="44" applyFont="1" applyBorder="1" applyAlignment="1">
      <alignment horizontal="center" vertical="center"/>
    </xf>
    <xf numFmtId="0" fontId="35" fillId="0" borderId="11" xfId="44" applyFont="1" applyBorder="1" applyAlignment="1">
      <alignment vertical="center"/>
    </xf>
    <xf numFmtId="0" fontId="26" fillId="0" borderId="11" xfId="44" applyFont="1" applyBorder="1" applyAlignment="1">
      <alignment vertical="center"/>
    </xf>
    <xf numFmtId="0" fontId="26" fillId="0" borderId="11" xfId="44" applyFont="1" applyBorder="1" applyAlignment="1">
      <alignment horizontal="right" vertical="center"/>
    </xf>
    <xf numFmtId="0" fontId="35" fillId="0" borderId="10" xfId="44" applyFont="1" applyBorder="1" applyAlignment="1">
      <alignment horizontal="left" vertical="center"/>
    </xf>
    <xf numFmtId="164" fontId="26" fillId="0" borderId="25" xfId="44" applyNumberFormat="1" applyFont="1" applyBorder="1" applyAlignment="1">
      <alignment horizontal="right" vertical="center"/>
    </xf>
    <xf numFmtId="0" fontId="27" fillId="0" borderId="11" xfId="44" applyFont="1" applyBorder="1" applyAlignment="1">
      <alignment vertical="center"/>
    </xf>
    <xf numFmtId="0" fontId="26" fillId="0" borderId="12" xfId="44" applyFont="1" applyBorder="1" applyAlignment="1">
      <alignment horizontal="right" vertical="center"/>
    </xf>
    <xf numFmtId="0" fontId="27" fillId="0" borderId="17" xfId="44" applyFont="1" applyBorder="1" applyAlignment="1">
      <alignment vertical="center"/>
    </xf>
    <xf numFmtId="0" fontId="37" fillId="0" borderId="0" xfId="44" applyFont="1" applyAlignment="1">
      <alignment vertical="center"/>
    </xf>
    <xf numFmtId="0" fontId="40" fillId="0" borderId="0" xfId="44" applyFont="1" applyAlignment="1">
      <alignment vertical="center"/>
    </xf>
    <xf numFmtId="0" fontId="26" fillId="0" borderId="11" xfId="44" applyFont="1" applyBorder="1" applyAlignment="1">
      <alignment horizontal="center" vertical="center"/>
    </xf>
    <xf numFmtId="0" fontId="36" fillId="0" borderId="23" xfId="44" applyFont="1" applyBorder="1" applyAlignment="1">
      <alignment horizontal="right" vertical="center"/>
    </xf>
    <xf numFmtId="0" fontId="38" fillId="0" borderId="0" xfId="44" applyFont="1" applyAlignment="1">
      <alignment horizontal="center" vertical="center"/>
    </xf>
    <xf numFmtId="168" fontId="27" fillId="0" borderId="0" xfId="44" applyNumberFormat="1" applyFont="1" applyAlignment="1">
      <alignment horizontal="center" vertical="center"/>
    </xf>
    <xf numFmtId="0" fontId="35" fillId="0" borderId="19" xfId="44" applyFont="1" applyBorder="1" applyAlignment="1">
      <alignment horizontal="right" vertical="center"/>
    </xf>
    <xf numFmtId="0" fontId="35" fillId="0" borderId="22" xfId="44" applyFont="1" applyBorder="1" applyAlignment="1">
      <alignment horizontal="right" vertical="center"/>
    </xf>
    <xf numFmtId="49" fontId="26" fillId="0" borderId="25" xfId="44" applyNumberFormat="1" applyFont="1" applyBorder="1" applyAlignment="1">
      <alignment horizontal="right" vertical="center"/>
    </xf>
    <xf numFmtId="0" fontId="38" fillId="0" borderId="16" xfId="44" applyFont="1" applyBorder="1" applyAlignment="1">
      <alignment horizontal="center" vertical="center"/>
    </xf>
    <xf numFmtId="0" fontId="36" fillId="0" borderId="0" xfId="44" applyFont="1" applyAlignment="1">
      <alignment horizontal="left" vertical="center" wrapText="1"/>
    </xf>
    <xf numFmtId="0" fontId="39" fillId="0" borderId="0" xfId="46" applyFont="1" applyAlignment="1">
      <alignment horizontal="center" vertical="center" wrapText="1"/>
    </xf>
    <xf numFmtId="165" fontId="38" fillId="0" borderId="0" xfId="44" applyNumberFormat="1" applyFont="1" applyAlignment="1">
      <alignment horizontal="left" vertical="center" wrapText="1"/>
    </xf>
    <xf numFmtId="0" fontId="43" fillId="0" borderId="0" xfId="44" applyFont="1" applyAlignment="1">
      <alignment vertical="center" wrapText="1"/>
    </xf>
    <xf numFmtId="0" fontId="43" fillId="0" borderId="17" xfId="44" applyFont="1" applyBorder="1" applyAlignment="1">
      <alignment vertical="center" wrapText="1"/>
    </xf>
    <xf numFmtId="0" fontId="35" fillId="33" borderId="33" xfId="0" applyFont="1" applyFill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horizontal="center" vertical="center"/>
    </xf>
    <xf numFmtId="9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0" fontId="35" fillId="0" borderId="29" xfId="44" applyFont="1" applyBorder="1" applyAlignment="1">
      <alignment vertical="center"/>
    </xf>
    <xf numFmtId="0" fontId="26" fillId="0" borderId="30" xfId="44" applyFont="1" applyBorder="1" applyAlignment="1">
      <alignment horizontal="center" vertical="center"/>
    </xf>
    <xf numFmtId="0" fontId="26" fillId="0" borderId="30" xfId="44" applyFont="1" applyBorder="1" applyAlignment="1">
      <alignment horizontal="right" vertical="center"/>
    </xf>
    <xf numFmtId="0" fontId="27" fillId="0" borderId="30" xfId="44" applyFont="1" applyBorder="1" applyAlignment="1">
      <alignment vertical="center"/>
    </xf>
    <xf numFmtId="0" fontId="35" fillId="0" borderId="36" xfId="44" applyFont="1" applyBorder="1" applyAlignment="1">
      <alignment horizontal="left" vertical="center"/>
    </xf>
    <xf numFmtId="49" fontId="26" fillId="0" borderId="31" xfId="44" applyNumberFormat="1" applyFont="1" applyBorder="1" applyAlignment="1">
      <alignment horizontal="right" vertical="center"/>
    </xf>
    <xf numFmtId="0" fontId="27" fillId="0" borderId="0" xfId="44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/>
    </xf>
    <xf numFmtId="2" fontId="27" fillId="0" borderId="10" xfId="0" applyNumberFormat="1" applyFont="1" applyBorder="1" applyAlignment="1">
      <alignment vertical="center"/>
    </xf>
    <xf numFmtId="0" fontId="27" fillId="0" borderId="25" xfId="0" applyFont="1" applyBorder="1" applyAlignment="1">
      <alignment horizontal="left" vertical="center"/>
    </xf>
    <xf numFmtId="0" fontId="35" fillId="33" borderId="11" xfId="44" applyFont="1" applyFill="1" applyBorder="1" applyAlignment="1">
      <alignment horizontal="center" vertical="center"/>
    </xf>
    <xf numFmtId="0" fontId="32" fillId="0" borderId="16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  <xf numFmtId="0" fontId="23" fillId="33" borderId="38" xfId="43" applyFont="1" applyFill="1" applyBorder="1" applyAlignment="1">
      <alignment horizontal="center" vertical="center" wrapText="1"/>
    </xf>
    <xf numFmtId="0" fontId="23" fillId="33" borderId="27" xfId="43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center" vertical="center"/>
    </xf>
    <xf numFmtId="0" fontId="28" fillId="0" borderId="0" xfId="44" applyFont="1" applyAlignment="1">
      <alignment horizontal="center" vertical="center"/>
    </xf>
    <xf numFmtId="0" fontId="29" fillId="0" borderId="0" xfId="44" applyFont="1" applyAlignment="1">
      <alignment horizontal="center" vertical="center"/>
    </xf>
    <xf numFmtId="0" fontId="26" fillId="0" borderId="0" xfId="44" applyFont="1" applyAlignment="1">
      <alignment horizontal="center" vertical="center"/>
    </xf>
    <xf numFmtId="0" fontId="35" fillId="33" borderId="11" xfId="44" applyFont="1" applyFill="1" applyBorder="1" applyAlignment="1">
      <alignment horizontal="center" vertical="center"/>
    </xf>
    <xf numFmtId="0" fontId="35" fillId="33" borderId="10" xfId="44" applyFont="1" applyFill="1" applyBorder="1" applyAlignment="1">
      <alignment horizontal="center" vertical="center"/>
    </xf>
    <xf numFmtId="0" fontId="35" fillId="33" borderId="25" xfId="44" applyFont="1" applyFill="1" applyBorder="1" applyAlignment="1">
      <alignment horizontal="center" vertical="center"/>
    </xf>
    <xf numFmtId="0" fontId="23" fillId="33" borderId="37" xfId="44" applyFont="1" applyFill="1" applyBorder="1" applyAlignment="1">
      <alignment horizontal="center" vertical="center"/>
    </xf>
    <xf numFmtId="0" fontId="23" fillId="33" borderId="26" xfId="44" applyFont="1" applyFill="1" applyBorder="1" applyAlignment="1">
      <alignment horizontal="center" vertical="center"/>
    </xf>
    <xf numFmtId="0" fontId="30" fillId="0" borderId="0" xfId="44" applyFont="1" applyAlignment="1">
      <alignment horizontal="center" vertical="center"/>
    </xf>
    <xf numFmtId="0" fontId="31" fillId="0" borderId="13" xfId="44" applyFont="1" applyBorder="1" applyAlignment="1">
      <alignment horizontal="center" vertical="center"/>
    </xf>
    <xf numFmtId="0" fontId="31" fillId="0" borderId="14" xfId="44" applyFont="1" applyBorder="1" applyAlignment="1">
      <alignment horizontal="center" vertical="center"/>
    </xf>
    <xf numFmtId="0" fontId="31" fillId="0" borderId="15" xfId="44" applyFont="1" applyBorder="1" applyAlignment="1">
      <alignment horizontal="center" vertical="center"/>
    </xf>
    <xf numFmtId="0" fontId="32" fillId="0" borderId="16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  <xf numFmtId="0" fontId="23" fillId="33" borderId="39" xfId="44" applyFont="1" applyFill="1" applyBorder="1" applyAlignment="1">
      <alignment horizontal="center" vertical="center" wrapText="1"/>
    </xf>
    <xf numFmtId="0" fontId="23" fillId="33" borderId="28" xfId="44" applyFont="1" applyFill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/>
    </xf>
    <xf numFmtId="0" fontId="38" fillId="0" borderId="29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27" fillId="0" borderId="16" xfId="44" applyFont="1" applyBorder="1" applyAlignment="1">
      <alignment horizontal="center" vertical="center"/>
    </xf>
    <xf numFmtId="0" fontId="27" fillId="0" borderId="18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36" fillId="33" borderId="24" xfId="44" applyFont="1" applyFill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33" borderId="25" xfId="44" applyFont="1" applyFill="1" applyBorder="1" applyAlignment="1">
      <alignment horizontal="center" vertical="center"/>
    </xf>
    <xf numFmtId="0" fontId="35" fillId="33" borderId="24" xfId="44" applyFont="1" applyFill="1" applyBorder="1" applyAlignment="1">
      <alignment vertical="center"/>
    </xf>
    <xf numFmtId="0" fontId="35" fillId="33" borderId="11" xfId="44" applyFont="1" applyFill="1" applyBorder="1" applyAlignment="1">
      <alignment vertical="center"/>
    </xf>
    <xf numFmtId="0" fontId="35" fillId="33" borderId="12" xfId="44" applyFont="1" applyFill="1" applyBorder="1" applyAlignment="1">
      <alignment vertical="center"/>
    </xf>
    <xf numFmtId="0" fontId="26" fillId="0" borderId="44" xfId="44" applyFont="1" applyBorder="1" applyAlignment="1">
      <alignment horizontal="right" vertical="center"/>
    </xf>
    <xf numFmtId="0" fontId="26" fillId="0" borderId="45" xfId="0" applyFont="1" applyBorder="1" applyAlignment="1">
      <alignment vertical="center"/>
    </xf>
    <xf numFmtId="0" fontId="27" fillId="0" borderId="43" xfId="44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27" fillId="0" borderId="47" xfId="44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7" fillId="0" borderId="48" xfId="44" applyFont="1" applyBorder="1" applyAlignment="1">
      <alignment vertical="center"/>
    </xf>
    <xf numFmtId="0" fontId="27" fillId="0" borderId="45" xfId="44" applyFont="1" applyBorder="1" applyAlignment="1">
      <alignment vertical="center"/>
    </xf>
    <xf numFmtId="0" fontId="27" fillId="0" borderId="46" xfId="44" applyFont="1" applyBorder="1" applyAlignment="1">
      <alignment vertical="center"/>
    </xf>
    <xf numFmtId="0" fontId="27" fillId="0" borderId="35" xfId="44" applyFont="1" applyBorder="1" applyAlignment="1">
      <alignment vertical="center"/>
    </xf>
    <xf numFmtId="0" fontId="45" fillId="0" borderId="49" xfId="0" applyFont="1" applyFill="1" applyBorder="1" applyAlignment="1">
      <alignment vertical="center" wrapText="1"/>
    </xf>
    <xf numFmtId="0" fontId="45" fillId="0" borderId="0" xfId="44" applyFont="1" applyAlignment="1">
      <alignment vertical="center"/>
    </xf>
    <xf numFmtId="0" fontId="45" fillId="0" borderId="50" xfId="0" applyFont="1" applyFill="1" applyBorder="1" applyAlignment="1">
      <alignment vertical="center" wrapText="1"/>
    </xf>
    <xf numFmtId="0" fontId="40" fillId="0" borderId="27" xfId="44" applyFont="1" applyBorder="1" applyAlignment="1">
      <alignment vertical="center"/>
    </xf>
    <xf numFmtId="0" fontId="27" fillId="0" borderId="26" xfId="44" applyFont="1" applyBorder="1" applyAlignment="1">
      <alignment horizontal="center" vertical="center" wrapText="1"/>
    </xf>
    <xf numFmtId="0" fontId="27" fillId="0" borderId="27" xfId="44" applyFont="1" applyBorder="1" applyAlignment="1">
      <alignment horizontal="center" vertical="center"/>
    </xf>
    <xf numFmtId="0" fontId="46" fillId="0" borderId="27" xfId="45" applyFont="1" applyBorder="1" applyAlignment="1">
      <alignment vertical="center" wrapText="1"/>
    </xf>
    <xf numFmtId="169" fontId="46" fillId="0" borderId="27" xfId="46" applyNumberFormat="1" applyFont="1" applyBorder="1" applyAlignment="1">
      <alignment horizontal="center" vertical="center" wrapText="1"/>
    </xf>
    <xf numFmtId="165" fontId="27" fillId="0" borderId="27" xfId="44" applyNumberFormat="1" applyFont="1" applyBorder="1" applyAlignment="1">
      <alignment horizontal="center" vertical="center" wrapText="1"/>
    </xf>
    <xf numFmtId="0" fontId="46" fillId="0" borderId="27" xfId="46" applyFont="1" applyBorder="1" applyAlignment="1">
      <alignment vertical="center" wrapText="1"/>
    </xf>
    <xf numFmtId="166" fontId="27" fillId="0" borderId="27" xfId="44" applyNumberFormat="1" applyFont="1" applyBorder="1" applyAlignment="1">
      <alignment horizontal="center" vertical="center"/>
    </xf>
    <xf numFmtId="168" fontId="27" fillId="0" borderId="27" xfId="44" applyNumberFormat="1" applyFont="1" applyBorder="1" applyAlignment="1">
      <alignment horizontal="center" vertical="center"/>
    </xf>
    <xf numFmtId="167" fontId="27" fillId="0" borderId="27" xfId="0" applyNumberFormat="1" applyFont="1" applyBorder="1" applyAlignment="1">
      <alignment horizontal="center" vertical="center"/>
    </xf>
    <xf numFmtId="0" fontId="27" fillId="0" borderId="28" xfId="44" applyFont="1" applyBorder="1" applyAlignment="1">
      <alignment horizontal="center" vertical="center"/>
    </xf>
    <xf numFmtId="167" fontId="27" fillId="0" borderId="27" xfId="44" applyNumberFormat="1" applyFont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 wrapText="1"/>
    </xf>
    <xf numFmtId="1" fontId="47" fillId="0" borderId="41" xfId="0" applyNumberFormat="1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vertical="center" wrapText="1"/>
    </xf>
    <xf numFmtId="169" fontId="47" fillId="0" borderId="41" xfId="0" applyNumberFormat="1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1" xfId="44" applyFont="1" applyBorder="1" applyAlignment="1">
      <alignment vertical="center"/>
    </xf>
    <xf numFmtId="169" fontId="47" fillId="0" borderId="41" xfId="0" applyNumberFormat="1" applyFont="1" applyFill="1" applyBorder="1" applyAlignment="1">
      <alignment vertical="center" shrinkToFit="1"/>
    </xf>
    <xf numFmtId="0" fontId="27" fillId="0" borderId="42" xfId="44" applyFont="1" applyBorder="1" applyAlignment="1">
      <alignment vertical="center"/>
    </xf>
    <xf numFmtId="171" fontId="27" fillId="0" borderId="27" xfId="44" applyNumberFormat="1" applyFon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0" fontId="27" fillId="0" borderId="0" xfId="44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6" fillId="0" borderId="25" xfId="44" applyFont="1" applyBorder="1" applyAlignment="1">
      <alignment horizontal="center" vertical="center"/>
    </xf>
    <xf numFmtId="0" fontId="27" fillId="0" borderId="0" xfId="44" applyFont="1" applyBorder="1" applyAlignment="1">
      <alignment horizontal="center" vertical="center"/>
    </xf>
    <xf numFmtId="168" fontId="27" fillId="0" borderId="0" xfId="44" applyNumberFormat="1" applyFont="1" applyBorder="1" applyAlignment="1">
      <alignment horizontal="center" vertical="center"/>
    </xf>
    <xf numFmtId="168" fontId="27" fillId="0" borderId="17" xfId="44" applyNumberFormat="1" applyFont="1" applyBorder="1" applyAlignment="1">
      <alignment horizontal="center" vertical="center"/>
    </xf>
    <xf numFmtId="168" fontId="27" fillId="0" borderId="30" xfId="44" applyNumberFormat="1" applyFont="1" applyBorder="1" applyAlignment="1">
      <alignment horizontal="center" vertical="center"/>
    </xf>
    <xf numFmtId="168" fontId="27" fillId="0" borderId="31" xfId="44" applyNumberFormat="1" applyFont="1" applyBorder="1" applyAlignment="1">
      <alignment horizontal="center" vertical="center"/>
    </xf>
  </cellXfs>
  <cellStyles count="179">
    <cellStyle name="20% — акцент1" xfId="19" builtinId="30" customBuiltin="1"/>
    <cellStyle name="20% - Акцент1 2" xfId="47" xr:uid="{00000000-0005-0000-0000-000001000000}"/>
    <cellStyle name="20% - Акцент1 2 2" xfId="116" xr:uid="{00000000-0005-0000-0000-000002000000}"/>
    <cellStyle name="20% - Акцент1 3" xfId="48" xr:uid="{00000000-0005-0000-0000-000003000000}"/>
    <cellStyle name="20% - Акцент1 3 2" xfId="117" xr:uid="{00000000-0005-0000-0000-000004000000}"/>
    <cellStyle name="20% - Акцент1 4" xfId="88" xr:uid="{00000000-0005-0000-0000-000005000000}"/>
    <cellStyle name="20% - Акцент1 4 2" xfId="153" xr:uid="{00000000-0005-0000-0000-000006000000}"/>
    <cellStyle name="20% - Акцент1 5" xfId="102" xr:uid="{00000000-0005-0000-0000-000007000000}"/>
    <cellStyle name="20% - Акцент1 6" xfId="167" xr:uid="{00000000-0005-0000-0000-000008000000}"/>
    <cellStyle name="20% — акцент2" xfId="23" builtinId="34" customBuiltin="1"/>
    <cellStyle name="20% - Акцент2 2" xfId="49" xr:uid="{00000000-0005-0000-0000-00000A000000}"/>
    <cellStyle name="20% - Акцент2 2 2" xfId="118" xr:uid="{00000000-0005-0000-0000-00000B000000}"/>
    <cellStyle name="20% - Акцент2 3" xfId="50" xr:uid="{00000000-0005-0000-0000-00000C000000}"/>
    <cellStyle name="20% - Акцент2 3 2" xfId="119" xr:uid="{00000000-0005-0000-0000-00000D000000}"/>
    <cellStyle name="20% - Акцент2 4" xfId="90" xr:uid="{00000000-0005-0000-0000-00000E000000}"/>
    <cellStyle name="20% - Акцент2 4 2" xfId="155" xr:uid="{00000000-0005-0000-0000-00000F000000}"/>
    <cellStyle name="20% - Акцент2 5" xfId="104" xr:uid="{00000000-0005-0000-0000-000010000000}"/>
    <cellStyle name="20% - Акцент2 6" xfId="169" xr:uid="{00000000-0005-0000-0000-000011000000}"/>
    <cellStyle name="20% — акцент3" xfId="27" builtinId="38" customBuiltin="1"/>
    <cellStyle name="20% - Акцент3 2" xfId="51" xr:uid="{00000000-0005-0000-0000-000013000000}"/>
    <cellStyle name="20% - Акцент3 2 2" xfId="120" xr:uid="{00000000-0005-0000-0000-000014000000}"/>
    <cellStyle name="20% - Акцент3 3" xfId="52" xr:uid="{00000000-0005-0000-0000-000015000000}"/>
    <cellStyle name="20% - Акцент3 3 2" xfId="121" xr:uid="{00000000-0005-0000-0000-000016000000}"/>
    <cellStyle name="20% - Акцент3 4" xfId="92" xr:uid="{00000000-0005-0000-0000-000017000000}"/>
    <cellStyle name="20% - Акцент3 4 2" xfId="157" xr:uid="{00000000-0005-0000-0000-000018000000}"/>
    <cellStyle name="20% - Акцент3 5" xfId="106" xr:uid="{00000000-0005-0000-0000-000019000000}"/>
    <cellStyle name="20% - Акцент3 6" xfId="171" xr:uid="{00000000-0005-0000-0000-00001A000000}"/>
    <cellStyle name="20% — акцент4" xfId="31" builtinId="42" customBuiltin="1"/>
    <cellStyle name="20% - Акцент4 2" xfId="53" xr:uid="{00000000-0005-0000-0000-00001C000000}"/>
    <cellStyle name="20% - Акцент4 2 2" xfId="122" xr:uid="{00000000-0005-0000-0000-00001D000000}"/>
    <cellStyle name="20% - Акцент4 3" xfId="54" xr:uid="{00000000-0005-0000-0000-00001E000000}"/>
    <cellStyle name="20% - Акцент4 3 2" xfId="123" xr:uid="{00000000-0005-0000-0000-00001F000000}"/>
    <cellStyle name="20% - Акцент4 4" xfId="94" xr:uid="{00000000-0005-0000-0000-000020000000}"/>
    <cellStyle name="20% - Акцент4 4 2" xfId="159" xr:uid="{00000000-0005-0000-0000-000021000000}"/>
    <cellStyle name="20% - Акцент4 5" xfId="108" xr:uid="{00000000-0005-0000-0000-000022000000}"/>
    <cellStyle name="20% - Акцент4 6" xfId="173" xr:uid="{00000000-0005-0000-0000-000023000000}"/>
    <cellStyle name="20% — акцент5" xfId="35" builtinId="46" customBuiltin="1"/>
    <cellStyle name="20% - Акцент5 2" xfId="55" xr:uid="{00000000-0005-0000-0000-000025000000}"/>
    <cellStyle name="20% - Акцент5 2 2" xfId="124" xr:uid="{00000000-0005-0000-0000-000026000000}"/>
    <cellStyle name="20% - Акцент5 3" xfId="56" xr:uid="{00000000-0005-0000-0000-000027000000}"/>
    <cellStyle name="20% - Акцент5 3 2" xfId="125" xr:uid="{00000000-0005-0000-0000-000028000000}"/>
    <cellStyle name="20% - Акцент5 4" xfId="96" xr:uid="{00000000-0005-0000-0000-000029000000}"/>
    <cellStyle name="20% - Акцент5 4 2" xfId="161" xr:uid="{00000000-0005-0000-0000-00002A000000}"/>
    <cellStyle name="20% - Акцент5 5" xfId="110" xr:uid="{00000000-0005-0000-0000-00002B000000}"/>
    <cellStyle name="20% - Акцент5 6" xfId="175" xr:uid="{00000000-0005-0000-0000-00002C000000}"/>
    <cellStyle name="20% — акцент6" xfId="39" builtinId="50" customBuiltin="1"/>
    <cellStyle name="20% - Акцент6 2" xfId="57" xr:uid="{00000000-0005-0000-0000-00002E000000}"/>
    <cellStyle name="20% - Акцент6 2 2" xfId="126" xr:uid="{00000000-0005-0000-0000-00002F000000}"/>
    <cellStyle name="20% - Акцент6 3" xfId="58" xr:uid="{00000000-0005-0000-0000-000030000000}"/>
    <cellStyle name="20% - Акцент6 3 2" xfId="127" xr:uid="{00000000-0005-0000-0000-000031000000}"/>
    <cellStyle name="20% - Акцент6 4" xfId="98" xr:uid="{00000000-0005-0000-0000-000032000000}"/>
    <cellStyle name="20% - Акцент6 4 2" xfId="163" xr:uid="{00000000-0005-0000-0000-000033000000}"/>
    <cellStyle name="20% - Акцент6 5" xfId="112" xr:uid="{00000000-0005-0000-0000-000034000000}"/>
    <cellStyle name="20% - Акцент6 6" xfId="177" xr:uid="{00000000-0005-0000-0000-000035000000}"/>
    <cellStyle name="40% — акцент1" xfId="20" builtinId="31" customBuiltin="1"/>
    <cellStyle name="40% - Акцент1 2" xfId="59" xr:uid="{00000000-0005-0000-0000-000037000000}"/>
    <cellStyle name="40% - Акцент1 2 2" xfId="128" xr:uid="{00000000-0005-0000-0000-000038000000}"/>
    <cellStyle name="40% - Акцент1 3" xfId="60" xr:uid="{00000000-0005-0000-0000-000039000000}"/>
    <cellStyle name="40% - Акцент1 3 2" xfId="129" xr:uid="{00000000-0005-0000-0000-00003A000000}"/>
    <cellStyle name="40% - Акцент1 4" xfId="89" xr:uid="{00000000-0005-0000-0000-00003B000000}"/>
    <cellStyle name="40% - Акцент1 4 2" xfId="154" xr:uid="{00000000-0005-0000-0000-00003C000000}"/>
    <cellStyle name="40% - Акцент1 5" xfId="103" xr:uid="{00000000-0005-0000-0000-00003D000000}"/>
    <cellStyle name="40% - Акцент1 6" xfId="168" xr:uid="{00000000-0005-0000-0000-00003E000000}"/>
    <cellStyle name="40% — акцент2" xfId="24" builtinId="35" customBuiltin="1"/>
    <cellStyle name="40% - Акцент2 2" xfId="61" xr:uid="{00000000-0005-0000-0000-000040000000}"/>
    <cellStyle name="40% - Акцент2 2 2" xfId="130" xr:uid="{00000000-0005-0000-0000-000041000000}"/>
    <cellStyle name="40% - Акцент2 3" xfId="62" xr:uid="{00000000-0005-0000-0000-000042000000}"/>
    <cellStyle name="40% - Акцент2 3 2" xfId="131" xr:uid="{00000000-0005-0000-0000-000043000000}"/>
    <cellStyle name="40% - Акцент2 4" xfId="91" xr:uid="{00000000-0005-0000-0000-000044000000}"/>
    <cellStyle name="40% - Акцент2 4 2" xfId="156" xr:uid="{00000000-0005-0000-0000-000045000000}"/>
    <cellStyle name="40% - Акцент2 5" xfId="105" xr:uid="{00000000-0005-0000-0000-000046000000}"/>
    <cellStyle name="40% - Акцент2 6" xfId="170" xr:uid="{00000000-0005-0000-0000-000047000000}"/>
    <cellStyle name="40% — акцент3" xfId="28" builtinId="39" customBuiltin="1"/>
    <cellStyle name="40% - Акцент3 2" xfId="63" xr:uid="{00000000-0005-0000-0000-000049000000}"/>
    <cellStyle name="40% - Акцент3 2 2" xfId="132" xr:uid="{00000000-0005-0000-0000-00004A000000}"/>
    <cellStyle name="40% - Акцент3 3" xfId="64" xr:uid="{00000000-0005-0000-0000-00004B000000}"/>
    <cellStyle name="40% - Акцент3 3 2" xfId="133" xr:uid="{00000000-0005-0000-0000-00004C000000}"/>
    <cellStyle name="40% - Акцент3 4" xfId="93" xr:uid="{00000000-0005-0000-0000-00004D000000}"/>
    <cellStyle name="40% - Акцент3 4 2" xfId="158" xr:uid="{00000000-0005-0000-0000-00004E000000}"/>
    <cellStyle name="40% - Акцент3 5" xfId="107" xr:uid="{00000000-0005-0000-0000-00004F000000}"/>
    <cellStyle name="40% - Акцент3 6" xfId="172" xr:uid="{00000000-0005-0000-0000-000050000000}"/>
    <cellStyle name="40% — акцент4" xfId="32" builtinId="43" customBuiltin="1"/>
    <cellStyle name="40% - Акцент4 2" xfId="65" xr:uid="{00000000-0005-0000-0000-000052000000}"/>
    <cellStyle name="40% - Акцент4 2 2" xfId="134" xr:uid="{00000000-0005-0000-0000-000053000000}"/>
    <cellStyle name="40% - Акцент4 3" xfId="66" xr:uid="{00000000-0005-0000-0000-000054000000}"/>
    <cellStyle name="40% - Акцент4 3 2" xfId="135" xr:uid="{00000000-0005-0000-0000-000055000000}"/>
    <cellStyle name="40% - Акцент4 4" xfId="95" xr:uid="{00000000-0005-0000-0000-000056000000}"/>
    <cellStyle name="40% - Акцент4 4 2" xfId="160" xr:uid="{00000000-0005-0000-0000-000057000000}"/>
    <cellStyle name="40% - Акцент4 5" xfId="109" xr:uid="{00000000-0005-0000-0000-000058000000}"/>
    <cellStyle name="40% - Акцент4 6" xfId="174" xr:uid="{00000000-0005-0000-0000-000059000000}"/>
    <cellStyle name="40% — акцент5" xfId="36" builtinId="47" customBuiltin="1"/>
    <cellStyle name="40% - Акцент5 2" xfId="67" xr:uid="{00000000-0005-0000-0000-00005B000000}"/>
    <cellStyle name="40% - Акцент5 2 2" xfId="136" xr:uid="{00000000-0005-0000-0000-00005C000000}"/>
    <cellStyle name="40% - Акцент5 3" xfId="68" xr:uid="{00000000-0005-0000-0000-00005D000000}"/>
    <cellStyle name="40% - Акцент5 3 2" xfId="137" xr:uid="{00000000-0005-0000-0000-00005E000000}"/>
    <cellStyle name="40% - Акцент5 4" xfId="97" xr:uid="{00000000-0005-0000-0000-00005F000000}"/>
    <cellStyle name="40% - Акцент5 4 2" xfId="162" xr:uid="{00000000-0005-0000-0000-000060000000}"/>
    <cellStyle name="40% - Акцент5 5" xfId="111" xr:uid="{00000000-0005-0000-0000-000061000000}"/>
    <cellStyle name="40% - Акцент5 6" xfId="176" xr:uid="{00000000-0005-0000-0000-000062000000}"/>
    <cellStyle name="40% — акцент6" xfId="40" builtinId="51" customBuiltin="1"/>
    <cellStyle name="40% - Акцент6 2" xfId="69" xr:uid="{00000000-0005-0000-0000-000064000000}"/>
    <cellStyle name="40% - Акцент6 2 2" xfId="138" xr:uid="{00000000-0005-0000-0000-000065000000}"/>
    <cellStyle name="40% - Акцент6 3" xfId="70" xr:uid="{00000000-0005-0000-0000-000066000000}"/>
    <cellStyle name="40% - Акцент6 3 2" xfId="139" xr:uid="{00000000-0005-0000-0000-000067000000}"/>
    <cellStyle name="40% - Акцент6 4" xfId="99" xr:uid="{00000000-0005-0000-0000-000068000000}"/>
    <cellStyle name="40% - Акцент6 4 2" xfId="164" xr:uid="{00000000-0005-0000-0000-000069000000}"/>
    <cellStyle name="40% - Акцент6 5" xfId="113" xr:uid="{00000000-0005-0000-0000-00006A000000}"/>
    <cellStyle name="40% - Акцент6 6" xfId="178" xr:uid="{00000000-0005-0000-0000-00006B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86" xr:uid="{00000000-0005-0000-0000-000082000000}"/>
    <cellStyle name="Название 3" xfId="115" xr:uid="{00000000-0005-0000-0000-000083000000}"/>
    <cellStyle name="Нейтральный" xfId="8" builtinId="28" customBuiltin="1"/>
    <cellStyle name="Обычный" xfId="0" builtinId="0" customBuiltin="1"/>
    <cellStyle name="Обычный 10" xfId="85" xr:uid="{00000000-0005-0000-0000-000086000000}"/>
    <cellStyle name="Обычный 10 2" xfId="151" xr:uid="{00000000-0005-0000-0000-000087000000}"/>
    <cellStyle name="Обычный 11" xfId="114" xr:uid="{00000000-0005-0000-0000-000088000000}"/>
    <cellStyle name="Обычный 12" xfId="71" xr:uid="{00000000-0005-0000-0000-000089000000}"/>
    <cellStyle name="Обычный 13" xfId="100" xr:uid="{00000000-0005-0000-0000-00008A000000}"/>
    <cellStyle name="Обычный 14" xfId="165" xr:uid="{00000000-0005-0000-0000-00008B000000}"/>
    <cellStyle name="Обычный 2" xfId="44" xr:uid="{00000000-0005-0000-0000-00008C000000}"/>
    <cellStyle name="Обычный 2 2" xfId="72" xr:uid="{00000000-0005-0000-0000-00008D000000}"/>
    <cellStyle name="Обычный 2 3" xfId="73" xr:uid="{00000000-0005-0000-0000-00008E000000}"/>
    <cellStyle name="Обычный 3" xfId="74" xr:uid="{00000000-0005-0000-0000-00008F000000}"/>
    <cellStyle name="Обычный 3 2" xfId="140" xr:uid="{00000000-0005-0000-0000-000090000000}"/>
    <cellStyle name="Обычный 4" xfId="42" xr:uid="{00000000-0005-0000-0000-000091000000}"/>
    <cellStyle name="Обычный 5" xfId="75" xr:uid="{00000000-0005-0000-0000-000092000000}"/>
    <cellStyle name="Обычный 5 2" xfId="141" xr:uid="{00000000-0005-0000-0000-000093000000}"/>
    <cellStyle name="Обычный 6" xfId="76" xr:uid="{00000000-0005-0000-0000-000094000000}"/>
    <cellStyle name="Обычный 6 2" xfId="142" xr:uid="{00000000-0005-0000-0000-000095000000}"/>
    <cellStyle name="Обычный 7" xfId="77" xr:uid="{00000000-0005-0000-0000-000096000000}"/>
    <cellStyle name="Обычный 7 2" xfId="143" xr:uid="{00000000-0005-0000-0000-000097000000}"/>
    <cellStyle name="Обычный 8" xfId="78" xr:uid="{00000000-0005-0000-0000-000098000000}"/>
    <cellStyle name="Обычный 8 2" xfId="144" xr:uid="{00000000-0005-0000-0000-000099000000}"/>
    <cellStyle name="Обычный 9" xfId="79" xr:uid="{00000000-0005-0000-0000-00009A000000}"/>
    <cellStyle name="Обычный 9 2" xfId="145" xr:uid="{00000000-0005-0000-0000-00009B000000}"/>
    <cellStyle name="Обычный_ID4938_RS 2" xfId="45" xr:uid="{00000000-0005-0000-0000-00009C000000}"/>
    <cellStyle name="Обычный_ID4938_RS_1" xfId="46" xr:uid="{00000000-0005-0000-0000-00009D000000}"/>
    <cellStyle name="Обычный_Стартовый протокол Смирнов_20101106_Results" xfId="43" xr:uid="{00000000-0005-0000-0000-00009E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80" xr:uid="{00000000-0005-0000-0000-0000A2000000}"/>
    <cellStyle name="Примечание 2 2" xfId="146" xr:uid="{00000000-0005-0000-0000-0000A3000000}"/>
    <cellStyle name="Примечание 3" xfId="81" xr:uid="{00000000-0005-0000-0000-0000A4000000}"/>
    <cellStyle name="Примечание 3 2" xfId="147" xr:uid="{00000000-0005-0000-0000-0000A5000000}"/>
    <cellStyle name="Примечание 4" xfId="82" xr:uid="{00000000-0005-0000-0000-0000A6000000}"/>
    <cellStyle name="Примечание 4 2" xfId="148" xr:uid="{00000000-0005-0000-0000-0000A7000000}"/>
    <cellStyle name="Примечание 5" xfId="83" xr:uid="{00000000-0005-0000-0000-0000A8000000}"/>
    <cellStyle name="Примечание 5 2" xfId="149" xr:uid="{00000000-0005-0000-0000-0000A9000000}"/>
    <cellStyle name="Примечание 6" xfId="84" xr:uid="{00000000-0005-0000-0000-0000AA000000}"/>
    <cellStyle name="Примечание 6 2" xfId="150" xr:uid="{00000000-0005-0000-0000-0000AB000000}"/>
    <cellStyle name="Примечание 7" xfId="87" xr:uid="{00000000-0005-0000-0000-0000AC000000}"/>
    <cellStyle name="Примечание 7 2" xfId="152" xr:uid="{00000000-0005-0000-0000-0000AD000000}"/>
    <cellStyle name="Примечание 8" xfId="101" xr:uid="{00000000-0005-0000-0000-0000AE000000}"/>
    <cellStyle name="Примечание 9" xfId="166" xr:uid="{00000000-0005-0000-0000-0000AF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  <pageSetUpPr fitToPage="1"/>
  </sheetPr>
  <dimension ref="A1:O176"/>
  <sheetViews>
    <sheetView tabSelected="1" view="pageBreakPreview" zoomScale="72" zoomScaleNormal="90" zoomScaleSheetLayoutView="72" workbookViewId="0">
      <selection activeCell="Q162" sqref="Q162"/>
    </sheetView>
  </sheetViews>
  <sheetFormatPr defaultColWidth="9.109375" defaultRowHeight="13.8" x14ac:dyDescent="0.25"/>
  <cols>
    <col min="1" max="1" width="7" style="1" customWidth="1"/>
    <col min="2" max="2" width="7.33203125" style="14" bestFit="1" customWidth="1"/>
    <col min="3" max="3" width="16.21875" style="14" customWidth="1"/>
    <col min="4" max="4" width="26" style="1" customWidth="1"/>
    <col min="5" max="5" width="11.88671875" style="1" customWidth="1"/>
    <col min="6" max="6" width="9.77734375" style="1" customWidth="1"/>
    <col min="7" max="7" width="21.5546875" style="1" customWidth="1"/>
    <col min="8" max="8" width="21.33203125" style="1" customWidth="1"/>
    <col min="9" max="9" width="14" style="1" customWidth="1"/>
    <col min="10" max="10" width="13.6640625" style="1" customWidth="1"/>
    <col min="11" max="11" width="13" style="1" customWidth="1"/>
    <col min="12" max="12" width="13.109375" style="1" customWidth="1"/>
    <col min="13" max="13" width="24.77734375" style="1" customWidth="1"/>
    <col min="14" max="16384" width="9.109375" style="1"/>
  </cols>
  <sheetData>
    <row r="1" spans="1:13" s="2" customFormat="1" ht="24.6" customHeigh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2" customFormat="1" ht="24.6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2" customFormat="1" ht="24.6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2" customFormat="1" ht="24.6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5.2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2" customFormat="1" ht="28.8" x14ac:dyDescent="0.25">
      <c r="A6" s="71" t="s">
        <v>70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2" customFormat="1" ht="19.5" customHeight="1" x14ac:dyDescent="0.25">
      <c r="A7" s="79" t="s">
        <v>19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s="2" customFormat="1" ht="18.600000000000001" customHeight="1" thickBot="1" x14ac:dyDescent="0.3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9.5" customHeight="1" thickTop="1" x14ac:dyDescent="0.25">
      <c r="A9" s="80" t="s">
        <v>25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8" customHeight="1" x14ac:dyDescent="0.25">
      <c r="A10" s="83" t="s">
        <v>53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1:13" ht="19.5" customHeight="1" x14ac:dyDescent="0.25">
      <c r="A11" s="83" t="s">
        <v>72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</row>
    <row r="12" spans="1:13" ht="12.6" customHeight="1" x14ac:dyDescent="0.2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6" x14ac:dyDescent="0.25">
      <c r="A13" s="3" t="s">
        <v>71</v>
      </c>
      <c r="B13" s="4"/>
      <c r="C13" s="4"/>
      <c r="D13" s="5"/>
      <c r="E13" s="6"/>
      <c r="F13" s="6"/>
      <c r="G13" s="31" t="s">
        <v>26</v>
      </c>
      <c r="H13" s="31"/>
      <c r="I13" s="6"/>
      <c r="J13" s="7"/>
      <c r="K13" s="7"/>
      <c r="L13" s="7"/>
      <c r="M13" s="8" t="s">
        <v>35</v>
      </c>
    </row>
    <row r="14" spans="1:13" ht="15.6" x14ac:dyDescent="0.25">
      <c r="A14" s="9" t="s">
        <v>73</v>
      </c>
      <c r="B14" s="10"/>
      <c r="C14" s="10"/>
      <c r="D14" s="11"/>
      <c r="E14" s="11"/>
      <c r="F14" s="11"/>
      <c r="G14" s="32" t="s">
        <v>27</v>
      </c>
      <c r="H14" s="32"/>
      <c r="I14" s="11"/>
      <c r="J14" s="12"/>
      <c r="K14" s="12"/>
      <c r="L14" s="12"/>
      <c r="M14" s="28" t="s">
        <v>77</v>
      </c>
    </row>
    <row r="15" spans="1:13" ht="14.4" x14ac:dyDescent="0.25">
      <c r="A15" s="97" t="s">
        <v>0</v>
      </c>
      <c r="B15" s="98"/>
      <c r="C15" s="98"/>
      <c r="D15" s="98"/>
      <c r="E15" s="98"/>
      <c r="F15" s="98"/>
      <c r="G15" s="99"/>
      <c r="H15" s="63"/>
      <c r="I15" s="75" t="s">
        <v>7</v>
      </c>
      <c r="J15" s="74"/>
      <c r="K15" s="74"/>
      <c r="L15" s="74"/>
      <c r="M15" s="76"/>
    </row>
    <row r="16" spans="1:13" ht="14.4" x14ac:dyDescent="0.25">
      <c r="A16" s="15" t="s">
        <v>1</v>
      </c>
      <c r="B16" s="16"/>
      <c r="C16" s="16"/>
      <c r="D16" s="17"/>
      <c r="E16" s="18"/>
      <c r="F16" s="17"/>
      <c r="G16" s="19"/>
      <c r="H16" s="23"/>
      <c r="I16" s="20" t="s">
        <v>37</v>
      </c>
      <c r="J16" s="19"/>
      <c r="K16" s="19"/>
      <c r="L16" s="19"/>
      <c r="M16" s="21"/>
    </row>
    <row r="17" spans="1:13" ht="14.4" x14ac:dyDescent="0.25">
      <c r="A17" s="15" t="s">
        <v>14</v>
      </c>
      <c r="B17" s="27"/>
      <c r="C17" s="27"/>
      <c r="D17" s="22"/>
      <c r="E17" s="19"/>
      <c r="F17" s="22"/>
      <c r="G17" s="22"/>
      <c r="H17" s="23" t="s">
        <v>74</v>
      </c>
      <c r="I17" s="20" t="s">
        <v>38</v>
      </c>
      <c r="J17" s="19"/>
      <c r="K17" s="19"/>
      <c r="L17" s="19"/>
      <c r="M17" s="33"/>
    </row>
    <row r="18" spans="1:13" ht="14.4" x14ac:dyDescent="0.25">
      <c r="A18" s="15" t="s">
        <v>15</v>
      </c>
      <c r="B18" s="16"/>
      <c r="C18" s="16"/>
      <c r="D18" s="19"/>
      <c r="E18" s="18"/>
      <c r="F18" s="17"/>
      <c r="G18" s="22"/>
      <c r="H18" s="23" t="s">
        <v>75</v>
      </c>
      <c r="I18" s="20" t="s">
        <v>39</v>
      </c>
      <c r="J18" s="19"/>
      <c r="K18" s="19"/>
      <c r="L18" s="19"/>
      <c r="M18" s="33"/>
    </row>
    <row r="19" spans="1:13" ht="15" thickBot="1" x14ac:dyDescent="0.3">
      <c r="A19" s="51" t="s">
        <v>16</v>
      </c>
      <c r="B19" s="52"/>
      <c r="C19" s="52"/>
      <c r="D19" s="53"/>
      <c r="E19" s="53"/>
      <c r="F19" s="54"/>
      <c r="G19" s="54"/>
      <c r="H19" s="100" t="s">
        <v>76</v>
      </c>
      <c r="I19" s="55" t="s">
        <v>36</v>
      </c>
      <c r="J19" s="54"/>
      <c r="K19" s="52">
        <v>432.6</v>
      </c>
      <c r="L19" s="54"/>
      <c r="M19" s="56" t="s">
        <v>54</v>
      </c>
    </row>
    <row r="20" spans="1:13" ht="10.199999999999999" customHeight="1" thickTop="1" thickBot="1" x14ac:dyDescent="0.3">
      <c r="A20" s="13"/>
      <c r="M20" s="24"/>
    </row>
    <row r="21" spans="1:13" s="25" customFormat="1" ht="25.5" customHeight="1" thickTop="1" x14ac:dyDescent="0.25">
      <c r="A21" s="77" t="s">
        <v>8</v>
      </c>
      <c r="B21" s="67" t="s">
        <v>2</v>
      </c>
      <c r="C21" s="67" t="s">
        <v>20</v>
      </c>
      <c r="D21" s="67" t="s">
        <v>3</v>
      </c>
      <c r="E21" s="67" t="s">
        <v>40</v>
      </c>
      <c r="F21" s="67" t="s">
        <v>21</v>
      </c>
      <c r="G21" s="67" t="s">
        <v>11</v>
      </c>
      <c r="H21" s="67" t="s">
        <v>78</v>
      </c>
      <c r="I21" s="67" t="s">
        <v>12</v>
      </c>
      <c r="J21" s="67" t="s">
        <v>13</v>
      </c>
      <c r="K21" s="67" t="s">
        <v>22</v>
      </c>
      <c r="L21" s="67" t="s">
        <v>79</v>
      </c>
      <c r="M21" s="86" t="s">
        <v>9</v>
      </c>
    </row>
    <row r="22" spans="1:13" s="25" customFormat="1" ht="14.25" customHeight="1" x14ac:dyDescent="0.25">
      <c r="A22" s="7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87"/>
    </row>
    <row r="23" spans="1:13" s="26" customFormat="1" ht="18" x14ac:dyDescent="0.25">
      <c r="A23" s="114">
        <v>1</v>
      </c>
      <c r="B23" s="115">
        <v>109</v>
      </c>
      <c r="C23" s="115">
        <v>10010201350</v>
      </c>
      <c r="D23" s="116" t="s">
        <v>80</v>
      </c>
      <c r="E23" s="117">
        <v>35485</v>
      </c>
      <c r="F23" s="118" t="s">
        <v>4</v>
      </c>
      <c r="G23" s="119" t="s">
        <v>81</v>
      </c>
      <c r="H23" s="119"/>
      <c r="I23" s="133">
        <v>0.42320601851851852</v>
      </c>
      <c r="J23" s="121"/>
      <c r="K23" s="134">
        <f>$K$19/((I23*24))</f>
        <v>42.591549295774648</v>
      </c>
      <c r="L23" s="122"/>
      <c r="M23" s="123"/>
    </row>
    <row r="24" spans="1:13" s="26" customFormat="1" ht="18" x14ac:dyDescent="0.25">
      <c r="A24" s="114">
        <v>2</v>
      </c>
      <c r="B24" s="115">
        <v>14</v>
      </c>
      <c r="C24" s="115">
        <v>10036019013</v>
      </c>
      <c r="D24" s="116" t="s">
        <v>82</v>
      </c>
      <c r="E24" s="117">
        <v>37410</v>
      </c>
      <c r="F24" s="118" t="s">
        <v>34</v>
      </c>
      <c r="G24" s="113"/>
      <c r="H24" s="119" t="s">
        <v>83</v>
      </c>
      <c r="I24" s="133">
        <v>0.42325231481481485</v>
      </c>
      <c r="J24" s="120">
        <f>I24-$I$23</f>
        <v>4.6296296296322037E-5</v>
      </c>
      <c r="K24" s="134">
        <f t="shared" ref="K24:K85" si="0">$K$19/((I24*24))</f>
        <v>42.586890535699638</v>
      </c>
      <c r="L24" s="122"/>
      <c r="M24" s="123"/>
    </row>
    <row r="25" spans="1:13" s="26" customFormat="1" ht="18" x14ac:dyDescent="0.25">
      <c r="A25" s="114">
        <v>3</v>
      </c>
      <c r="B25" s="115">
        <v>72</v>
      </c>
      <c r="C25" s="115">
        <v>10009166682</v>
      </c>
      <c r="D25" s="116" t="s">
        <v>84</v>
      </c>
      <c r="E25" s="117">
        <v>35225</v>
      </c>
      <c r="F25" s="118" t="s">
        <v>34</v>
      </c>
      <c r="G25" s="113"/>
      <c r="H25" s="119" t="s">
        <v>85</v>
      </c>
      <c r="I25" s="133">
        <v>0.42376157407407411</v>
      </c>
      <c r="J25" s="120">
        <f t="shared" ref="J25:J26" si="1">I25-$I$23</f>
        <v>5.5555555555558689E-4</v>
      </c>
      <c r="K25" s="134">
        <f t="shared" si="0"/>
        <v>42.535711359353236</v>
      </c>
      <c r="L25" s="122"/>
      <c r="M25" s="123"/>
    </row>
    <row r="26" spans="1:13" s="26" customFormat="1" ht="18" x14ac:dyDescent="0.25">
      <c r="A26" s="114">
        <v>4</v>
      </c>
      <c r="B26" s="115">
        <v>25</v>
      </c>
      <c r="C26" s="115">
        <v>10014630008</v>
      </c>
      <c r="D26" s="116" t="s">
        <v>86</v>
      </c>
      <c r="E26" s="117">
        <v>36368</v>
      </c>
      <c r="F26" s="118" t="s">
        <v>4</v>
      </c>
      <c r="G26" s="113"/>
      <c r="H26" s="119" t="s">
        <v>87</v>
      </c>
      <c r="I26" s="133">
        <v>0.42413194444444446</v>
      </c>
      <c r="J26" s="120">
        <f>I26-$I$23</f>
        <v>9.2592592592594114E-4</v>
      </c>
      <c r="K26" s="134">
        <f t="shared" si="0"/>
        <v>42.49856733524355</v>
      </c>
      <c r="L26" s="122"/>
      <c r="M26" s="123"/>
    </row>
    <row r="27" spans="1:13" s="26" customFormat="1" ht="18" x14ac:dyDescent="0.25">
      <c r="A27" s="114">
        <v>5</v>
      </c>
      <c r="B27" s="115">
        <v>52</v>
      </c>
      <c r="C27" s="115">
        <v>10015314361</v>
      </c>
      <c r="D27" s="116" t="s">
        <v>88</v>
      </c>
      <c r="E27" s="117">
        <v>36174</v>
      </c>
      <c r="F27" s="118" t="s">
        <v>34</v>
      </c>
      <c r="G27" s="113"/>
      <c r="H27" s="119" t="s">
        <v>89</v>
      </c>
      <c r="I27" s="133">
        <v>0.42446759259259265</v>
      </c>
      <c r="J27" s="120">
        <f t="shared" ref="J27:J85" si="2">I27-$I$23</f>
        <v>1.2615740740741233E-3</v>
      </c>
      <c r="K27" s="134">
        <f t="shared" si="0"/>
        <v>42.464961553143915</v>
      </c>
      <c r="L27" s="122"/>
      <c r="M27" s="123"/>
    </row>
    <row r="28" spans="1:13" s="26" customFormat="1" ht="18" x14ac:dyDescent="0.25">
      <c r="A28" s="114">
        <v>6</v>
      </c>
      <c r="B28" s="115">
        <v>85</v>
      </c>
      <c r="C28" s="115">
        <v>10015958605</v>
      </c>
      <c r="D28" s="116" t="s">
        <v>90</v>
      </c>
      <c r="E28" s="117">
        <v>35886</v>
      </c>
      <c r="F28" s="118" t="s">
        <v>4</v>
      </c>
      <c r="G28" s="113"/>
      <c r="H28" s="119" t="s">
        <v>91</v>
      </c>
      <c r="I28" s="133">
        <v>0.42474537037037036</v>
      </c>
      <c r="J28" s="120">
        <f t="shared" si="2"/>
        <v>1.5393518518518334E-3</v>
      </c>
      <c r="K28" s="134">
        <f t="shared" si="0"/>
        <v>42.437190037604232</v>
      </c>
      <c r="L28" s="122"/>
      <c r="M28" s="123"/>
    </row>
    <row r="29" spans="1:13" s="26" customFormat="1" ht="18" x14ac:dyDescent="0.25">
      <c r="A29" s="114">
        <v>7</v>
      </c>
      <c r="B29" s="115">
        <v>70</v>
      </c>
      <c r="C29" s="115">
        <v>10002670110</v>
      </c>
      <c r="D29" s="116" t="s">
        <v>92</v>
      </c>
      <c r="E29" s="117">
        <v>29683</v>
      </c>
      <c r="F29" s="118" t="s">
        <v>34</v>
      </c>
      <c r="G29" s="113"/>
      <c r="H29" s="119" t="s">
        <v>85</v>
      </c>
      <c r="I29" s="133">
        <v>0.42484953703703704</v>
      </c>
      <c r="J29" s="120">
        <f t="shared" si="2"/>
        <v>1.6435185185185164E-3</v>
      </c>
      <c r="K29" s="134">
        <f t="shared" si="0"/>
        <v>42.426785081864502</v>
      </c>
      <c r="L29" s="122"/>
      <c r="M29" s="123"/>
    </row>
    <row r="30" spans="1:13" s="26" customFormat="1" ht="18" x14ac:dyDescent="0.25">
      <c r="A30" s="114">
        <v>8</v>
      </c>
      <c r="B30" s="115">
        <v>84</v>
      </c>
      <c r="C30" s="115">
        <v>10014587063</v>
      </c>
      <c r="D30" s="116" t="s">
        <v>93</v>
      </c>
      <c r="E30" s="117">
        <v>35886</v>
      </c>
      <c r="F30" s="118" t="s">
        <v>34</v>
      </c>
      <c r="G30" s="113"/>
      <c r="H30" s="119" t="s">
        <v>94</v>
      </c>
      <c r="I30" s="133">
        <v>0.42487268518518517</v>
      </c>
      <c r="J30" s="120">
        <f t="shared" si="2"/>
        <v>1.6666666666666496E-3</v>
      </c>
      <c r="K30" s="134">
        <f t="shared" si="0"/>
        <v>42.42447356234166</v>
      </c>
      <c r="L30" s="122"/>
      <c r="M30" s="123"/>
    </row>
    <row r="31" spans="1:13" s="26" customFormat="1" ht="18" x14ac:dyDescent="0.25">
      <c r="A31" s="114">
        <v>9</v>
      </c>
      <c r="B31" s="115">
        <v>71</v>
      </c>
      <c r="C31" s="115">
        <v>10008705227</v>
      </c>
      <c r="D31" s="116" t="s">
        <v>95</v>
      </c>
      <c r="E31" s="117">
        <v>34093</v>
      </c>
      <c r="F31" s="118" t="s">
        <v>4</v>
      </c>
      <c r="G31" s="113"/>
      <c r="H31" s="119" t="s">
        <v>85</v>
      </c>
      <c r="I31" s="133">
        <v>0.42488425925925927</v>
      </c>
      <c r="J31" s="120">
        <f t="shared" si="2"/>
        <v>1.678240740740744E-3</v>
      </c>
      <c r="K31" s="134">
        <f t="shared" si="0"/>
        <v>42.423317897030785</v>
      </c>
      <c r="L31" s="122"/>
      <c r="M31" s="123"/>
    </row>
    <row r="32" spans="1:13" s="26" customFormat="1" ht="18" x14ac:dyDescent="0.25">
      <c r="A32" s="114">
        <v>10</v>
      </c>
      <c r="B32" s="115">
        <v>42</v>
      </c>
      <c r="C32" s="115">
        <v>10036035177</v>
      </c>
      <c r="D32" s="116" t="s">
        <v>96</v>
      </c>
      <c r="E32" s="117">
        <v>37434</v>
      </c>
      <c r="F32" s="118" t="s">
        <v>4</v>
      </c>
      <c r="G32" s="113"/>
      <c r="H32" s="119" t="s">
        <v>97</v>
      </c>
      <c r="I32" s="133">
        <v>0.42488425925925927</v>
      </c>
      <c r="J32" s="120">
        <f t="shared" si="2"/>
        <v>1.678240740740744E-3</v>
      </c>
      <c r="K32" s="134">
        <f t="shared" si="0"/>
        <v>42.423317897030785</v>
      </c>
      <c r="L32" s="122"/>
      <c r="M32" s="123"/>
    </row>
    <row r="33" spans="1:13" s="26" customFormat="1" ht="18" x14ac:dyDescent="0.25">
      <c r="A33" s="114">
        <v>11</v>
      </c>
      <c r="B33" s="115">
        <v>5</v>
      </c>
      <c r="C33" s="115">
        <v>10014927270</v>
      </c>
      <c r="D33" s="116" t="s">
        <v>98</v>
      </c>
      <c r="E33" s="117">
        <v>35369</v>
      </c>
      <c r="F33" s="118" t="s">
        <v>4</v>
      </c>
      <c r="G33" s="113"/>
      <c r="H33" s="119" t="s">
        <v>99</v>
      </c>
      <c r="I33" s="133">
        <v>0.42494212962962963</v>
      </c>
      <c r="J33" s="120">
        <f t="shared" si="2"/>
        <v>1.7361111111111049E-3</v>
      </c>
      <c r="K33" s="134">
        <f t="shared" si="0"/>
        <v>42.417540514775979</v>
      </c>
      <c r="L33" s="122"/>
      <c r="M33" s="123"/>
    </row>
    <row r="34" spans="1:13" s="26" customFormat="1" ht="18" x14ac:dyDescent="0.25">
      <c r="A34" s="114">
        <v>12</v>
      </c>
      <c r="B34" s="115">
        <v>76</v>
      </c>
      <c r="C34" s="115">
        <v>10036028410</v>
      </c>
      <c r="D34" s="116" t="s">
        <v>100</v>
      </c>
      <c r="E34" s="117">
        <v>37061</v>
      </c>
      <c r="F34" s="118" t="s">
        <v>4</v>
      </c>
      <c r="G34" s="113"/>
      <c r="H34" s="119" t="s">
        <v>101</v>
      </c>
      <c r="I34" s="133">
        <v>0.42495370370370367</v>
      </c>
      <c r="J34" s="120">
        <f t="shared" si="2"/>
        <v>1.7476851851851438E-3</v>
      </c>
      <c r="K34" s="134">
        <f t="shared" si="0"/>
        <v>42.416385227148936</v>
      </c>
      <c r="L34" s="122"/>
      <c r="M34" s="123"/>
    </row>
    <row r="35" spans="1:13" s="26" customFormat="1" ht="18" x14ac:dyDescent="0.25">
      <c r="A35" s="114">
        <v>13</v>
      </c>
      <c r="B35" s="115">
        <v>117</v>
      </c>
      <c r="C35" s="115">
        <v>10014388417</v>
      </c>
      <c r="D35" s="116" t="s">
        <v>102</v>
      </c>
      <c r="E35" s="117">
        <v>35755</v>
      </c>
      <c r="F35" s="118" t="s">
        <v>4</v>
      </c>
      <c r="G35" s="113"/>
      <c r="H35" s="119" t="s">
        <v>103</v>
      </c>
      <c r="I35" s="133">
        <v>0.42506944444444444</v>
      </c>
      <c r="J35" s="120">
        <f t="shared" si="2"/>
        <v>1.8634259259259212E-3</v>
      </c>
      <c r="K35" s="134">
        <f t="shared" si="0"/>
        <v>42.404835811141972</v>
      </c>
      <c r="L35" s="122"/>
      <c r="M35" s="123"/>
    </row>
    <row r="36" spans="1:13" s="26" customFormat="1" ht="18" x14ac:dyDescent="0.25">
      <c r="A36" s="114">
        <v>14</v>
      </c>
      <c r="B36" s="115">
        <v>49</v>
      </c>
      <c r="C36" s="115">
        <v>10036092771</v>
      </c>
      <c r="D36" s="116" t="s">
        <v>104</v>
      </c>
      <c r="E36" s="117">
        <v>37439</v>
      </c>
      <c r="F36" s="118" t="s">
        <v>34</v>
      </c>
      <c r="G36" s="113"/>
      <c r="H36" s="119" t="s">
        <v>89</v>
      </c>
      <c r="I36" s="133">
        <v>0.42521990740740739</v>
      </c>
      <c r="J36" s="120">
        <f t="shared" si="2"/>
        <v>2.0138888888888706E-3</v>
      </c>
      <c r="K36" s="134">
        <f t="shared" si="0"/>
        <v>42.389830969814099</v>
      </c>
      <c r="L36" s="122"/>
      <c r="M36" s="123"/>
    </row>
    <row r="37" spans="1:13" s="26" customFormat="1" ht="18" x14ac:dyDescent="0.25">
      <c r="A37" s="114">
        <v>15</v>
      </c>
      <c r="B37" s="115">
        <v>34</v>
      </c>
      <c r="C37" s="115">
        <v>10089252310</v>
      </c>
      <c r="D37" s="116" t="s">
        <v>105</v>
      </c>
      <c r="E37" s="117">
        <v>38144</v>
      </c>
      <c r="F37" s="118" t="s">
        <v>5</v>
      </c>
      <c r="G37" s="113"/>
      <c r="H37" s="119" t="s">
        <v>106</v>
      </c>
      <c r="I37" s="133">
        <v>0.42534722222222227</v>
      </c>
      <c r="J37" s="120">
        <f t="shared" si="2"/>
        <v>2.1412037037037424E-3</v>
      </c>
      <c r="K37" s="134">
        <f t="shared" si="0"/>
        <v>42.377142857142857</v>
      </c>
      <c r="L37" s="122"/>
      <c r="M37" s="123"/>
    </row>
    <row r="38" spans="1:13" s="26" customFormat="1" ht="18" x14ac:dyDescent="0.25">
      <c r="A38" s="114">
        <v>16</v>
      </c>
      <c r="B38" s="115">
        <v>62</v>
      </c>
      <c r="C38" s="115">
        <v>10015979419</v>
      </c>
      <c r="D38" s="116" t="s">
        <v>107</v>
      </c>
      <c r="E38" s="117">
        <v>36665</v>
      </c>
      <c r="F38" s="118" t="s">
        <v>4</v>
      </c>
      <c r="G38" s="113"/>
      <c r="H38" s="119" t="s">
        <v>108</v>
      </c>
      <c r="I38" s="133">
        <v>0.42541666666666672</v>
      </c>
      <c r="J38" s="120">
        <f t="shared" si="2"/>
        <v>2.2106481481481977E-3</v>
      </c>
      <c r="K38" s="134">
        <f t="shared" si="0"/>
        <v>42.370225269343777</v>
      </c>
      <c r="L38" s="122"/>
      <c r="M38" s="123"/>
    </row>
    <row r="39" spans="1:13" s="26" customFormat="1" ht="18" x14ac:dyDescent="0.25">
      <c r="A39" s="114">
        <v>17</v>
      </c>
      <c r="B39" s="115">
        <v>97</v>
      </c>
      <c r="C39" s="115">
        <v>10007174344</v>
      </c>
      <c r="D39" s="116" t="s">
        <v>109</v>
      </c>
      <c r="E39" s="117">
        <v>33803</v>
      </c>
      <c r="F39" s="118"/>
      <c r="G39" s="113"/>
      <c r="H39" s="119" t="s">
        <v>110</v>
      </c>
      <c r="I39" s="133">
        <v>0.42545138888888889</v>
      </c>
      <c r="J39" s="120">
        <f t="shared" si="2"/>
        <v>2.2453703703703698E-3</v>
      </c>
      <c r="K39" s="134">
        <f t="shared" si="0"/>
        <v>42.366767322288418</v>
      </c>
      <c r="L39" s="122"/>
      <c r="M39" s="123"/>
    </row>
    <row r="40" spans="1:13" s="26" customFormat="1" ht="18" x14ac:dyDescent="0.25">
      <c r="A40" s="114">
        <v>18</v>
      </c>
      <c r="B40" s="115">
        <v>68</v>
      </c>
      <c r="C40" s="115">
        <v>10009713118</v>
      </c>
      <c r="D40" s="116" t="s">
        <v>111</v>
      </c>
      <c r="E40" s="117">
        <v>34720</v>
      </c>
      <c r="F40" s="118" t="s">
        <v>34</v>
      </c>
      <c r="G40" s="113"/>
      <c r="H40" s="119" t="s">
        <v>85</v>
      </c>
      <c r="I40" s="133">
        <v>0.42560185185185184</v>
      </c>
      <c r="J40" s="120">
        <f t="shared" si="2"/>
        <v>2.3958333333333193E-3</v>
      </c>
      <c r="K40" s="134">
        <f t="shared" si="0"/>
        <v>42.351789404982057</v>
      </c>
      <c r="L40" s="122"/>
      <c r="M40" s="123"/>
    </row>
    <row r="41" spans="1:13" s="26" customFormat="1" ht="18" x14ac:dyDescent="0.25">
      <c r="A41" s="114">
        <v>19</v>
      </c>
      <c r="B41" s="115">
        <v>51</v>
      </c>
      <c r="C41" s="115">
        <v>10034952922</v>
      </c>
      <c r="D41" s="116" t="s">
        <v>112</v>
      </c>
      <c r="E41" s="117">
        <v>36610</v>
      </c>
      <c r="F41" s="118" t="s">
        <v>34</v>
      </c>
      <c r="G41" s="113"/>
      <c r="H41" s="119" t="s">
        <v>89</v>
      </c>
      <c r="I41" s="133">
        <v>0.42561342592592594</v>
      </c>
      <c r="J41" s="120">
        <f t="shared" si="2"/>
        <v>2.4074074074074137E-3</v>
      </c>
      <c r="K41" s="134">
        <f t="shared" si="0"/>
        <v>42.350637696135749</v>
      </c>
      <c r="L41" s="122"/>
      <c r="M41" s="123"/>
    </row>
    <row r="42" spans="1:13" s="26" customFormat="1" ht="18" x14ac:dyDescent="0.25">
      <c r="A42" s="114">
        <v>20</v>
      </c>
      <c r="B42" s="115">
        <v>90</v>
      </c>
      <c r="C42" s="115">
        <v>10053914604</v>
      </c>
      <c r="D42" s="116" t="s">
        <v>113</v>
      </c>
      <c r="E42" s="117">
        <v>37947</v>
      </c>
      <c r="F42" s="118" t="s">
        <v>4</v>
      </c>
      <c r="G42" s="113"/>
      <c r="H42" s="119" t="s">
        <v>91</v>
      </c>
      <c r="I42" s="133">
        <v>0.42563657407407413</v>
      </c>
      <c r="J42" s="120">
        <f t="shared" si="2"/>
        <v>2.4305555555556024E-3</v>
      </c>
      <c r="K42" s="134">
        <f t="shared" si="0"/>
        <v>42.348334466349421</v>
      </c>
      <c r="L42" s="122"/>
      <c r="M42" s="123"/>
    </row>
    <row r="43" spans="1:13" s="26" customFormat="1" ht="18" x14ac:dyDescent="0.25">
      <c r="A43" s="114">
        <v>21</v>
      </c>
      <c r="B43" s="115">
        <v>50</v>
      </c>
      <c r="C43" s="115">
        <v>10036018811</v>
      </c>
      <c r="D43" s="116" t="s">
        <v>114</v>
      </c>
      <c r="E43" s="117">
        <v>37411</v>
      </c>
      <c r="F43" s="118" t="s">
        <v>34</v>
      </c>
      <c r="G43" s="113"/>
      <c r="H43" s="119" t="s">
        <v>89</v>
      </c>
      <c r="I43" s="133">
        <v>0.42569444444444443</v>
      </c>
      <c r="J43" s="120">
        <f t="shared" si="2"/>
        <v>2.4884259259259078E-3</v>
      </c>
      <c r="K43" s="134">
        <f t="shared" si="0"/>
        <v>42.342577487765091</v>
      </c>
      <c r="L43" s="122"/>
      <c r="M43" s="123"/>
    </row>
    <row r="44" spans="1:13" s="26" customFormat="1" ht="18" x14ac:dyDescent="0.25">
      <c r="A44" s="114">
        <v>22</v>
      </c>
      <c r="B44" s="115">
        <v>15</v>
      </c>
      <c r="C44" s="115">
        <v>10065490441</v>
      </c>
      <c r="D44" s="116" t="s">
        <v>115</v>
      </c>
      <c r="E44" s="117">
        <v>38304</v>
      </c>
      <c r="F44" s="118" t="s">
        <v>4</v>
      </c>
      <c r="G44" s="113"/>
      <c r="H44" s="119" t="s">
        <v>83</v>
      </c>
      <c r="I44" s="133">
        <v>0.42577546296296293</v>
      </c>
      <c r="J44" s="120">
        <f t="shared" si="2"/>
        <v>2.569444444444402E-3</v>
      </c>
      <c r="K44" s="134">
        <f t="shared" si="0"/>
        <v>42.334520346861666</v>
      </c>
      <c r="L44" s="122"/>
      <c r="M44" s="123"/>
    </row>
    <row r="45" spans="1:13" s="26" customFormat="1" ht="18" x14ac:dyDescent="0.25">
      <c r="A45" s="114">
        <v>23</v>
      </c>
      <c r="B45" s="115">
        <v>16</v>
      </c>
      <c r="C45" s="115">
        <v>10090937177</v>
      </c>
      <c r="D45" s="116" t="s">
        <v>116</v>
      </c>
      <c r="E45" s="117">
        <v>38212</v>
      </c>
      <c r="F45" s="118" t="s">
        <v>4</v>
      </c>
      <c r="G45" s="113"/>
      <c r="H45" s="119" t="s">
        <v>83</v>
      </c>
      <c r="I45" s="133">
        <v>0.42577546296296293</v>
      </c>
      <c r="J45" s="120">
        <f t="shared" si="2"/>
        <v>2.569444444444402E-3</v>
      </c>
      <c r="K45" s="134">
        <f t="shared" si="0"/>
        <v>42.334520346861666</v>
      </c>
      <c r="L45" s="122"/>
      <c r="M45" s="123"/>
    </row>
    <row r="46" spans="1:13" s="26" customFormat="1" ht="18" x14ac:dyDescent="0.25">
      <c r="A46" s="114">
        <v>24</v>
      </c>
      <c r="B46" s="115">
        <v>29</v>
      </c>
      <c r="C46" s="115">
        <v>10034993035</v>
      </c>
      <c r="D46" s="116" t="s">
        <v>117</v>
      </c>
      <c r="E46" s="117">
        <v>36398</v>
      </c>
      <c r="F46" s="118" t="s">
        <v>4</v>
      </c>
      <c r="G46" s="119" t="s">
        <v>118</v>
      </c>
      <c r="H46" s="119"/>
      <c r="I46" s="133">
        <v>0.4259027777777778</v>
      </c>
      <c r="J46" s="120">
        <f t="shared" si="2"/>
        <v>2.6967592592592737E-3</v>
      </c>
      <c r="K46" s="134">
        <f t="shared" si="0"/>
        <v>42.321865318767323</v>
      </c>
      <c r="L46" s="122"/>
      <c r="M46" s="123"/>
    </row>
    <row r="47" spans="1:13" s="26" customFormat="1" ht="18" x14ac:dyDescent="0.25">
      <c r="A47" s="114">
        <v>25</v>
      </c>
      <c r="B47" s="115">
        <v>122</v>
      </c>
      <c r="C47" s="115">
        <v>10058295869</v>
      </c>
      <c r="D47" s="116" t="s">
        <v>119</v>
      </c>
      <c r="E47" s="117">
        <v>36311</v>
      </c>
      <c r="F47" s="118" t="s">
        <v>4</v>
      </c>
      <c r="G47" s="113"/>
      <c r="H47" s="119" t="s">
        <v>120</v>
      </c>
      <c r="I47" s="133">
        <v>0.42604166666666665</v>
      </c>
      <c r="J47" s="120">
        <f t="shared" si="2"/>
        <v>2.8356481481481288E-3</v>
      </c>
      <c r="K47" s="134">
        <f t="shared" si="0"/>
        <v>42.308068459657704</v>
      </c>
      <c r="L47" s="122"/>
      <c r="M47" s="123"/>
    </row>
    <row r="48" spans="1:13" s="26" customFormat="1" ht="18" x14ac:dyDescent="0.25">
      <c r="A48" s="114">
        <v>26</v>
      </c>
      <c r="B48" s="115">
        <v>18</v>
      </c>
      <c r="C48" s="115">
        <v>10065490643</v>
      </c>
      <c r="D48" s="116" t="s">
        <v>121</v>
      </c>
      <c r="E48" s="117">
        <v>38183</v>
      </c>
      <c r="F48" s="118" t="s">
        <v>4</v>
      </c>
      <c r="G48" s="113"/>
      <c r="H48" s="119" t="s">
        <v>83</v>
      </c>
      <c r="I48" s="133">
        <v>0.42607638888888894</v>
      </c>
      <c r="J48" s="120">
        <f t="shared" si="2"/>
        <v>2.870370370370412E-3</v>
      </c>
      <c r="K48" s="134">
        <f t="shared" si="0"/>
        <v>42.304620650313744</v>
      </c>
      <c r="L48" s="122"/>
      <c r="M48" s="123"/>
    </row>
    <row r="49" spans="1:13" s="26" customFormat="1" ht="18" x14ac:dyDescent="0.25">
      <c r="A49" s="114">
        <v>27</v>
      </c>
      <c r="B49" s="115">
        <v>58</v>
      </c>
      <c r="C49" s="115">
        <v>10036072664</v>
      </c>
      <c r="D49" s="116" t="s">
        <v>122</v>
      </c>
      <c r="E49" s="117">
        <v>36909</v>
      </c>
      <c r="F49" s="118" t="s">
        <v>4</v>
      </c>
      <c r="G49" s="119" t="s">
        <v>123</v>
      </c>
      <c r="H49" s="119"/>
      <c r="I49" s="133">
        <v>0.42616898148148147</v>
      </c>
      <c r="J49" s="120">
        <f t="shared" si="2"/>
        <v>2.962962962962945E-3</v>
      </c>
      <c r="K49" s="134">
        <f t="shared" si="0"/>
        <v>42.295429238749634</v>
      </c>
      <c r="L49" s="122"/>
      <c r="M49" s="123"/>
    </row>
    <row r="50" spans="1:13" s="26" customFormat="1" ht="18" x14ac:dyDescent="0.25">
      <c r="A50" s="114">
        <v>28</v>
      </c>
      <c r="B50" s="115">
        <v>69</v>
      </c>
      <c r="C50" s="115">
        <v>10009049373</v>
      </c>
      <c r="D50" s="116" t="s">
        <v>124</v>
      </c>
      <c r="E50" s="117">
        <v>34981</v>
      </c>
      <c r="F50" s="118" t="s">
        <v>34</v>
      </c>
      <c r="G50" s="113"/>
      <c r="H50" s="119" t="s">
        <v>85</v>
      </c>
      <c r="I50" s="133">
        <v>0.42630787037037038</v>
      </c>
      <c r="J50" s="120">
        <f t="shared" si="2"/>
        <v>3.1018518518518556E-3</v>
      </c>
      <c r="K50" s="134">
        <f t="shared" si="0"/>
        <v>42.281649607688763</v>
      </c>
      <c r="L50" s="122"/>
      <c r="M50" s="123"/>
    </row>
    <row r="51" spans="1:13" s="26" customFormat="1" ht="18" x14ac:dyDescent="0.25">
      <c r="A51" s="114">
        <v>29</v>
      </c>
      <c r="B51" s="115">
        <v>98</v>
      </c>
      <c r="C51" s="115">
        <v>10060012870</v>
      </c>
      <c r="D51" s="116" t="s">
        <v>125</v>
      </c>
      <c r="E51" s="117">
        <v>37306</v>
      </c>
      <c r="F51" s="118" t="s">
        <v>4</v>
      </c>
      <c r="G51" s="113"/>
      <c r="H51" s="119" t="s">
        <v>110</v>
      </c>
      <c r="I51" s="133">
        <v>0.42643518518518514</v>
      </c>
      <c r="J51" s="120">
        <f t="shared" si="2"/>
        <v>3.2291666666666163E-3</v>
      </c>
      <c r="K51" s="134">
        <f t="shared" si="0"/>
        <v>42.269026164368697</v>
      </c>
      <c r="L51" s="124"/>
      <c r="M51" s="123"/>
    </row>
    <row r="52" spans="1:13" s="26" customFormat="1" ht="18" x14ac:dyDescent="0.25">
      <c r="A52" s="114">
        <v>30</v>
      </c>
      <c r="B52" s="115">
        <v>8</v>
      </c>
      <c r="C52" s="115">
        <v>10005747939</v>
      </c>
      <c r="D52" s="116" t="s">
        <v>126</v>
      </c>
      <c r="E52" s="117">
        <v>32939</v>
      </c>
      <c r="F52" s="118" t="s">
        <v>49</v>
      </c>
      <c r="G52" s="119" t="s">
        <v>28</v>
      </c>
      <c r="H52" s="119"/>
      <c r="I52" s="133">
        <v>0.42644675925925929</v>
      </c>
      <c r="J52" s="120">
        <f t="shared" si="2"/>
        <v>3.2407407407407662E-3</v>
      </c>
      <c r="K52" s="134">
        <f t="shared" si="0"/>
        <v>42.267878952368029</v>
      </c>
      <c r="L52" s="124"/>
      <c r="M52" s="123"/>
    </row>
    <row r="53" spans="1:13" s="26" customFormat="1" ht="18" x14ac:dyDescent="0.25">
      <c r="A53" s="114">
        <v>31</v>
      </c>
      <c r="B53" s="115">
        <v>99</v>
      </c>
      <c r="C53" s="115">
        <v>10034920687</v>
      </c>
      <c r="D53" s="116" t="s">
        <v>127</v>
      </c>
      <c r="E53" s="117">
        <v>35266</v>
      </c>
      <c r="F53" s="118" t="s">
        <v>4</v>
      </c>
      <c r="G53" s="119" t="s">
        <v>18</v>
      </c>
      <c r="H53" s="119"/>
      <c r="I53" s="133">
        <v>0.42648148148148146</v>
      </c>
      <c r="J53" s="120">
        <f t="shared" si="2"/>
        <v>3.2754629629629384E-3</v>
      </c>
      <c r="K53" s="134">
        <f t="shared" si="0"/>
        <v>42.264437689969611</v>
      </c>
      <c r="L53" s="124"/>
      <c r="M53" s="123"/>
    </row>
    <row r="54" spans="1:13" s="26" customFormat="1" ht="18" x14ac:dyDescent="0.25">
      <c r="A54" s="114">
        <v>32</v>
      </c>
      <c r="B54" s="115">
        <v>89</v>
      </c>
      <c r="C54" s="115">
        <v>10034993439</v>
      </c>
      <c r="D54" s="116" t="s">
        <v>128</v>
      </c>
      <c r="E54" s="117">
        <v>36844</v>
      </c>
      <c r="F54" s="118" t="s">
        <v>4</v>
      </c>
      <c r="G54" s="113"/>
      <c r="H54" s="119" t="s">
        <v>91</v>
      </c>
      <c r="I54" s="133">
        <v>0.42649305555555556</v>
      </c>
      <c r="J54" s="120">
        <f t="shared" si="2"/>
        <v>3.2870370370370328E-3</v>
      </c>
      <c r="K54" s="134">
        <f t="shared" si="0"/>
        <v>42.263290727021086</v>
      </c>
      <c r="L54" s="124"/>
      <c r="M54" s="123"/>
    </row>
    <row r="55" spans="1:13" s="26" customFormat="1" ht="18" x14ac:dyDescent="0.25">
      <c r="A55" s="114">
        <v>33</v>
      </c>
      <c r="B55" s="115">
        <v>137</v>
      </c>
      <c r="C55" s="115">
        <v>10092621745</v>
      </c>
      <c r="D55" s="116" t="s">
        <v>129</v>
      </c>
      <c r="E55" s="117">
        <v>38828</v>
      </c>
      <c r="F55" s="118" t="s">
        <v>5</v>
      </c>
      <c r="G55" s="113"/>
      <c r="H55" s="119" t="s">
        <v>130</v>
      </c>
      <c r="I55" s="133">
        <v>0.42719907407407409</v>
      </c>
      <c r="J55" s="120">
        <f t="shared" si="2"/>
        <v>3.9930555555555691E-3</v>
      </c>
      <c r="K55" s="134">
        <f t="shared" si="0"/>
        <v>42.193443511243565</v>
      </c>
      <c r="L55" s="124"/>
      <c r="M55" s="123"/>
    </row>
    <row r="56" spans="1:13" s="26" customFormat="1" ht="18" x14ac:dyDescent="0.25">
      <c r="A56" s="114">
        <v>34</v>
      </c>
      <c r="B56" s="115">
        <v>48</v>
      </c>
      <c r="C56" s="115">
        <v>10010168412</v>
      </c>
      <c r="D56" s="116" t="s">
        <v>131</v>
      </c>
      <c r="E56" s="117">
        <v>36015</v>
      </c>
      <c r="F56" s="118" t="s">
        <v>4</v>
      </c>
      <c r="G56" s="113"/>
      <c r="H56" s="119" t="s">
        <v>89</v>
      </c>
      <c r="I56" s="133">
        <v>0.42812500000000003</v>
      </c>
      <c r="J56" s="120">
        <f t="shared" si="2"/>
        <v>4.9189814814815103E-3</v>
      </c>
      <c r="K56" s="134">
        <f t="shared" si="0"/>
        <v>42.102189781021899</v>
      </c>
      <c r="L56" s="124"/>
      <c r="M56" s="123"/>
    </row>
    <row r="57" spans="1:13" s="26" customFormat="1" ht="18" x14ac:dyDescent="0.25">
      <c r="A57" s="114">
        <v>35</v>
      </c>
      <c r="B57" s="115">
        <v>53</v>
      </c>
      <c r="C57" s="115">
        <v>10023524100</v>
      </c>
      <c r="D57" s="116" t="s">
        <v>132</v>
      </c>
      <c r="E57" s="117">
        <v>36531</v>
      </c>
      <c r="F57" s="118" t="s">
        <v>34</v>
      </c>
      <c r="G57" s="113"/>
      <c r="H57" s="119" t="s">
        <v>89</v>
      </c>
      <c r="I57" s="133">
        <v>0.42912037037037037</v>
      </c>
      <c r="J57" s="120">
        <f t="shared" si="2"/>
        <v>5.9143518518518512E-3</v>
      </c>
      <c r="K57" s="134">
        <f t="shared" si="0"/>
        <v>42.004531233142735</v>
      </c>
      <c r="L57" s="124"/>
      <c r="M57" s="123"/>
    </row>
    <row r="58" spans="1:13" s="26" customFormat="1" ht="18" x14ac:dyDescent="0.25">
      <c r="A58" s="114">
        <v>36</v>
      </c>
      <c r="B58" s="115">
        <v>133</v>
      </c>
      <c r="C58" s="115">
        <v>10079259993</v>
      </c>
      <c r="D58" s="116" t="s">
        <v>133</v>
      </c>
      <c r="E58" s="117">
        <v>38576</v>
      </c>
      <c r="F58" s="118" t="s">
        <v>4</v>
      </c>
      <c r="G58" s="113"/>
      <c r="H58" s="119" t="s">
        <v>130</v>
      </c>
      <c r="I58" s="133">
        <v>0.4294560185185185</v>
      </c>
      <c r="J58" s="120">
        <f t="shared" si="2"/>
        <v>6.2499999999999778E-3</v>
      </c>
      <c r="K58" s="134">
        <f t="shared" si="0"/>
        <v>41.971701926964023</v>
      </c>
      <c r="L58" s="124"/>
      <c r="M58" s="123"/>
    </row>
    <row r="59" spans="1:13" s="26" customFormat="1" ht="18" x14ac:dyDescent="0.25">
      <c r="A59" s="114">
        <v>37</v>
      </c>
      <c r="B59" s="115">
        <v>135</v>
      </c>
      <c r="C59" s="115">
        <v>10097338672</v>
      </c>
      <c r="D59" s="116" t="s">
        <v>134</v>
      </c>
      <c r="E59" s="117">
        <v>38360</v>
      </c>
      <c r="F59" s="118" t="s">
        <v>5</v>
      </c>
      <c r="G59" s="113"/>
      <c r="H59" s="119" t="s">
        <v>130</v>
      </c>
      <c r="I59" s="133">
        <v>0.43069444444444444</v>
      </c>
      <c r="J59" s="120">
        <f t="shared" si="2"/>
        <v>7.4884259259259123E-3</v>
      </c>
      <c r="K59" s="134">
        <f t="shared" si="0"/>
        <v>41.851015801354407</v>
      </c>
      <c r="L59" s="124"/>
      <c r="M59" s="123"/>
    </row>
    <row r="60" spans="1:13" s="26" customFormat="1" ht="18" x14ac:dyDescent="0.25">
      <c r="A60" s="114">
        <v>38</v>
      </c>
      <c r="B60" s="115">
        <v>37</v>
      </c>
      <c r="C60" s="115">
        <v>10089713462</v>
      </c>
      <c r="D60" s="116" t="s">
        <v>57</v>
      </c>
      <c r="E60" s="117">
        <v>38701</v>
      </c>
      <c r="F60" s="118" t="s">
        <v>4</v>
      </c>
      <c r="G60" s="113"/>
      <c r="H60" s="119" t="s">
        <v>135</v>
      </c>
      <c r="I60" s="133">
        <v>0.43071759259259257</v>
      </c>
      <c r="J60" s="120">
        <f t="shared" si="2"/>
        <v>7.5115740740740455E-3</v>
      </c>
      <c r="K60" s="134">
        <f t="shared" si="0"/>
        <v>41.848766593217611</v>
      </c>
      <c r="L60" s="124"/>
      <c r="M60" s="123"/>
    </row>
    <row r="61" spans="1:13" s="26" customFormat="1" ht="18" x14ac:dyDescent="0.25">
      <c r="A61" s="114">
        <v>39</v>
      </c>
      <c r="B61" s="115">
        <v>45</v>
      </c>
      <c r="C61" s="115">
        <v>10049916382</v>
      </c>
      <c r="D61" s="116" t="s">
        <v>136</v>
      </c>
      <c r="E61" s="117">
        <v>37680</v>
      </c>
      <c r="F61" s="118" t="s">
        <v>4</v>
      </c>
      <c r="G61" s="113"/>
      <c r="H61" s="119" t="s">
        <v>97</v>
      </c>
      <c r="I61" s="133">
        <v>0.43099537037037039</v>
      </c>
      <c r="J61" s="120">
        <f t="shared" si="2"/>
        <v>7.7893518518518667E-3</v>
      </c>
      <c r="K61" s="134">
        <f t="shared" si="0"/>
        <v>41.821794940652019</v>
      </c>
      <c r="L61" s="124"/>
      <c r="M61" s="123"/>
    </row>
    <row r="62" spans="1:13" s="26" customFormat="1" ht="18" x14ac:dyDescent="0.25">
      <c r="A62" s="114">
        <v>40</v>
      </c>
      <c r="B62" s="115">
        <v>75</v>
      </c>
      <c r="C62" s="115">
        <v>10036048517</v>
      </c>
      <c r="D62" s="116" t="s">
        <v>137</v>
      </c>
      <c r="E62" s="117">
        <v>37682</v>
      </c>
      <c r="F62" s="118" t="s">
        <v>4</v>
      </c>
      <c r="G62" s="113"/>
      <c r="H62" s="119" t="s">
        <v>101</v>
      </c>
      <c r="I62" s="133">
        <v>0.43103009259259256</v>
      </c>
      <c r="J62" s="120">
        <f t="shared" si="2"/>
        <v>7.8240740740740389E-3</v>
      </c>
      <c r="K62" s="134">
        <f t="shared" si="0"/>
        <v>41.818425928412239</v>
      </c>
      <c r="L62" s="124"/>
      <c r="M62" s="123"/>
    </row>
    <row r="63" spans="1:13" s="26" customFormat="1" ht="18" x14ac:dyDescent="0.25">
      <c r="A63" s="114">
        <v>41</v>
      </c>
      <c r="B63" s="115">
        <v>101</v>
      </c>
      <c r="C63" s="115">
        <v>10013773273</v>
      </c>
      <c r="D63" s="116" t="s">
        <v>138</v>
      </c>
      <c r="E63" s="117">
        <v>34566</v>
      </c>
      <c r="F63" s="118" t="s">
        <v>4</v>
      </c>
      <c r="G63" s="119" t="s">
        <v>18</v>
      </c>
      <c r="H63" s="119"/>
      <c r="I63" s="133">
        <v>0.43129629629629629</v>
      </c>
      <c r="J63" s="120">
        <f t="shared" si="2"/>
        <v>8.0902777777777657E-3</v>
      </c>
      <c r="K63" s="134">
        <f t="shared" si="0"/>
        <v>41.792614856161443</v>
      </c>
      <c r="L63" s="124"/>
      <c r="M63" s="123"/>
    </row>
    <row r="64" spans="1:13" s="26" customFormat="1" ht="18" x14ac:dyDescent="0.25">
      <c r="A64" s="114">
        <v>42</v>
      </c>
      <c r="B64" s="115">
        <v>136</v>
      </c>
      <c r="C64" s="115">
        <v>10090936672</v>
      </c>
      <c r="D64" s="116" t="s">
        <v>139</v>
      </c>
      <c r="E64" s="117">
        <v>38489</v>
      </c>
      <c r="F64" s="118" t="s">
        <v>4</v>
      </c>
      <c r="G64" s="113"/>
      <c r="H64" s="119" t="s">
        <v>130</v>
      </c>
      <c r="I64" s="133">
        <v>0.43211805555555555</v>
      </c>
      <c r="J64" s="120">
        <f t="shared" si="2"/>
        <v>8.9120370370370239E-3</v>
      </c>
      <c r="K64" s="134">
        <f t="shared" si="0"/>
        <v>41.71313780634793</v>
      </c>
      <c r="L64" s="124"/>
      <c r="M64" s="123"/>
    </row>
    <row r="65" spans="1:13" s="26" customFormat="1" ht="18" x14ac:dyDescent="0.25">
      <c r="A65" s="114">
        <v>43</v>
      </c>
      <c r="B65" s="115">
        <v>10</v>
      </c>
      <c r="C65" s="115">
        <v>10055591488</v>
      </c>
      <c r="D65" s="116" t="s">
        <v>140</v>
      </c>
      <c r="E65" s="117">
        <v>37289</v>
      </c>
      <c r="F65" s="118" t="s">
        <v>5</v>
      </c>
      <c r="G65" s="119" t="s">
        <v>28</v>
      </c>
      <c r="H65" s="119"/>
      <c r="I65" s="133">
        <v>0.43217592592592591</v>
      </c>
      <c r="J65" s="120">
        <f t="shared" si="2"/>
        <v>8.9699074074073848E-3</v>
      </c>
      <c r="K65" s="134">
        <f t="shared" si="0"/>
        <v>41.707552222817355</v>
      </c>
      <c r="L65" s="124"/>
      <c r="M65" s="123"/>
    </row>
    <row r="66" spans="1:13" s="26" customFormat="1" ht="18" x14ac:dyDescent="0.25">
      <c r="A66" s="114">
        <v>44</v>
      </c>
      <c r="B66" s="115">
        <v>61</v>
      </c>
      <c r="C66" s="115">
        <v>10054294116</v>
      </c>
      <c r="D66" s="116" t="s">
        <v>141</v>
      </c>
      <c r="E66" s="117">
        <v>36658</v>
      </c>
      <c r="F66" s="118" t="s">
        <v>4</v>
      </c>
      <c r="G66" s="113"/>
      <c r="H66" s="119" t="s">
        <v>108</v>
      </c>
      <c r="I66" s="133">
        <v>0.43221064814814819</v>
      </c>
      <c r="J66" s="120">
        <f t="shared" si="2"/>
        <v>9.004629629629668E-3</v>
      </c>
      <c r="K66" s="134">
        <f t="shared" si="0"/>
        <v>41.704201590659558</v>
      </c>
      <c r="L66" s="124"/>
      <c r="M66" s="123"/>
    </row>
    <row r="67" spans="1:13" s="26" customFormat="1" ht="18" x14ac:dyDescent="0.25">
      <c r="A67" s="114">
        <v>45</v>
      </c>
      <c r="B67" s="115">
        <v>13</v>
      </c>
      <c r="C67" s="115">
        <v>10036018912</v>
      </c>
      <c r="D67" s="116" t="s">
        <v>142</v>
      </c>
      <c r="E67" s="117">
        <v>37281</v>
      </c>
      <c r="F67" s="118" t="s">
        <v>34</v>
      </c>
      <c r="G67" s="113"/>
      <c r="H67" s="119" t="s">
        <v>83</v>
      </c>
      <c r="I67" s="133">
        <v>0.43495370370370368</v>
      </c>
      <c r="J67" s="120">
        <f t="shared" si="2"/>
        <v>1.1747685185185153E-2</v>
      </c>
      <c r="K67" s="134">
        <f t="shared" si="0"/>
        <v>41.441192123469939</v>
      </c>
      <c r="L67" s="124"/>
      <c r="M67" s="123"/>
    </row>
    <row r="68" spans="1:13" s="26" customFormat="1" ht="18" x14ac:dyDescent="0.25">
      <c r="A68" s="114">
        <v>46</v>
      </c>
      <c r="B68" s="115">
        <v>47</v>
      </c>
      <c r="C68" s="115">
        <v>10036028107</v>
      </c>
      <c r="D68" s="116" t="s">
        <v>143</v>
      </c>
      <c r="E68" s="117">
        <v>38277</v>
      </c>
      <c r="F68" s="118" t="s">
        <v>4</v>
      </c>
      <c r="G68" s="113"/>
      <c r="H68" s="119" t="s">
        <v>97</v>
      </c>
      <c r="I68" s="133">
        <v>0.43501157407407409</v>
      </c>
      <c r="J68" s="120">
        <f t="shared" si="2"/>
        <v>1.1805555555555569E-2</v>
      </c>
      <c r="K68" s="134">
        <f t="shared" si="0"/>
        <v>41.435679127311431</v>
      </c>
      <c r="L68" s="124"/>
      <c r="M68" s="123"/>
    </row>
    <row r="69" spans="1:13" s="26" customFormat="1" ht="18" x14ac:dyDescent="0.25">
      <c r="A69" s="114">
        <v>47</v>
      </c>
      <c r="B69" s="115">
        <v>83</v>
      </c>
      <c r="C69" s="115">
        <v>10006492112</v>
      </c>
      <c r="D69" s="116" t="s">
        <v>144</v>
      </c>
      <c r="E69" s="117">
        <v>33546</v>
      </c>
      <c r="F69" s="118" t="s">
        <v>34</v>
      </c>
      <c r="G69" s="113"/>
      <c r="H69" s="119" t="s">
        <v>94</v>
      </c>
      <c r="I69" s="133">
        <v>0.43543981481481481</v>
      </c>
      <c r="J69" s="120">
        <f t="shared" si="2"/>
        <v>1.2233796296296284E-2</v>
      </c>
      <c r="K69" s="134">
        <f t="shared" si="0"/>
        <v>41.394928499282337</v>
      </c>
      <c r="L69" s="124"/>
      <c r="M69" s="123"/>
    </row>
    <row r="70" spans="1:13" s="26" customFormat="1" ht="18" x14ac:dyDescent="0.25">
      <c r="A70" s="114">
        <v>48</v>
      </c>
      <c r="B70" s="115">
        <v>100</v>
      </c>
      <c r="C70" s="115">
        <v>10034983638</v>
      </c>
      <c r="D70" s="116" t="s">
        <v>145</v>
      </c>
      <c r="E70" s="117">
        <v>36349</v>
      </c>
      <c r="F70" s="118" t="s">
        <v>5</v>
      </c>
      <c r="G70" s="119" t="s">
        <v>18</v>
      </c>
      <c r="H70" s="119"/>
      <c r="I70" s="133">
        <v>0.43679398148148146</v>
      </c>
      <c r="J70" s="120">
        <f t="shared" si="2"/>
        <v>1.3587962962962941E-2</v>
      </c>
      <c r="K70" s="134">
        <f t="shared" si="0"/>
        <v>41.266594239381014</v>
      </c>
      <c r="L70" s="124"/>
      <c r="M70" s="123"/>
    </row>
    <row r="71" spans="1:13" s="26" customFormat="1" ht="18" x14ac:dyDescent="0.25">
      <c r="A71" s="114">
        <v>49</v>
      </c>
      <c r="B71" s="115">
        <v>128</v>
      </c>
      <c r="C71" s="115">
        <v>10079704577</v>
      </c>
      <c r="D71" s="116" t="s">
        <v>146</v>
      </c>
      <c r="E71" s="117">
        <v>37362</v>
      </c>
      <c r="F71" s="118" t="s">
        <v>4</v>
      </c>
      <c r="G71" s="119" t="s">
        <v>147</v>
      </c>
      <c r="H71" s="119"/>
      <c r="I71" s="133">
        <v>0.43701388888888887</v>
      </c>
      <c r="J71" s="120">
        <f t="shared" si="2"/>
        <v>1.3807870370370345E-2</v>
      </c>
      <c r="K71" s="134">
        <f t="shared" si="0"/>
        <v>41.24582869855395</v>
      </c>
      <c r="L71" s="124"/>
      <c r="M71" s="123"/>
    </row>
    <row r="72" spans="1:13" s="26" customFormat="1" ht="18" x14ac:dyDescent="0.25">
      <c r="A72" s="114">
        <v>50</v>
      </c>
      <c r="B72" s="115">
        <v>6</v>
      </c>
      <c r="C72" s="115">
        <v>10065490946</v>
      </c>
      <c r="D72" s="116" t="s">
        <v>148</v>
      </c>
      <c r="E72" s="117">
        <v>37676</v>
      </c>
      <c r="F72" s="118" t="s">
        <v>34</v>
      </c>
      <c r="G72" s="113"/>
      <c r="H72" s="119" t="s">
        <v>99</v>
      </c>
      <c r="I72" s="133">
        <v>0.43721064814814814</v>
      </c>
      <c r="J72" s="120">
        <f t="shared" si="2"/>
        <v>1.4004629629629617E-2</v>
      </c>
      <c r="K72" s="134">
        <f t="shared" si="0"/>
        <v>41.227266710787561</v>
      </c>
      <c r="L72" s="124"/>
      <c r="M72" s="123"/>
    </row>
    <row r="73" spans="1:13" s="26" customFormat="1" ht="18" x14ac:dyDescent="0.25">
      <c r="A73" s="114">
        <v>51</v>
      </c>
      <c r="B73" s="115">
        <v>77</v>
      </c>
      <c r="C73" s="115">
        <v>10105838603</v>
      </c>
      <c r="D73" s="116" t="s">
        <v>60</v>
      </c>
      <c r="E73" s="117">
        <v>38452</v>
      </c>
      <c r="F73" s="118" t="s">
        <v>4</v>
      </c>
      <c r="G73" s="119" t="s">
        <v>61</v>
      </c>
      <c r="H73" s="119"/>
      <c r="I73" s="133">
        <v>0.43733796296296296</v>
      </c>
      <c r="J73" s="120">
        <f t="shared" si="2"/>
        <v>1.4131944444444433E-2</v>
      </c>
      <c r="K73" s="134">
        <f t="shared" si="0"/>
        <v>41.215264912930721</v>
      </c>
      <c r="L73" s="124"/>
      <c r="M73" s="123"/>
    </row>
    <row r="74" spans="1:13" s="26" customFormat="1" ht="18" x14ac:dyDescent="0.25">
      <c r="A74" s="114">
        <v>52</v>
      </c>
      <c r="B74" s="115">
        <v>127</v>
      </c>
      <c r="C74" s="115">
        <v>10104123420</v>
      </c>
      <c r="D74" s="116" t="s">
        <v>149</v>
      </c>
      <c r="E74" s="117">
        <v>38726</v>
      </c>
      <c r="F74" s="118" t="s">
        <v>5</v>
      </c>
      <c r="G74" s="119" t="s">
        <v>150</v>
      </c>
      <c r="H74" s="119"/>
      <c r="I74" s="133">
        <v>0.4382523148148148</v>
      </c>
      <c r="J74" s="120">
        <f t="shared" si="2"/>
        <v>1.504629629629628E-2</v>
      </c>
      <c r="K74" s="134">
        <f t="shared" si="0"/>
        <v>41.129275056120427</v>
      </c>
      <c r="L74" s="124"/>
      <c r="M74" s="123"/>
    </row>
    <row r="75" spans="1:13" s="26" customFormat="1" ht="18" x14ac:dyDescent="0.25">
      <c r="A75" s="114">
        <v>53</v>
      </c>
      <c r="B75" s="115">
        <v>115</v>
      </c>
      <c r="C75" s="115">
        <v>10036028814</v>
      </c>
      <c r="D75" s="116" t="s">
        <v>151</v>
      </c>
      <c r="E75" s="117">
        <v>37489</v>
      </c>
      <c r="F75" s="118" t="s">
        <v>4</v>
      </c>
      <c r="G75" s="113"/>
      <c r="H75" s="119" t="s">
        <v>103</v>
      </c>
      <c r="I75" s="133">
        <v>0.44034722222222222</v>
      </c>
      <c r="J75" s="120">
        <f t="shared" si="2"/>
        <v>1.71412037037037E-2</v>
      </c>
      <c r="K75" s="134">
        <f t="shared" si="0"/>
        <v>40.933606686642484</v>
      </c>
      <c r="L75" s="124"/>
      <c r="M75" s="123"/>
    </row>
    <row r="76" spans="1:13" s="26" customFormat="1" ht="18" x14ac:dyDescent="0.25">
      <c r="A76" s="114">
        <v>54</v>
      </c>
      <c r="B76" s="115">
        <v>28</v>
      </c>
      <c r="C76" s="115">
        <v>10010085960</v>
      </c>
      <c r="D76" s="116" t="s">
        <v>152</v>
      </c>
      <c r="E76" s="117">
        <v>34246</v>
      </c>
      <c r="F76" s="118" t="s">
        <v>4</v>
      </c>
      <c r="G76" s="119" t="s">
        <v>118</v>
      </c>
      <c r="H76" s="119"/>
      <c r="I76" s="133">
        <v>0.4406018518518518</v>
      </c>
      <c r="J76" s="120">
        <f t="shared" si="2"/>
        <v>1.7395833333333277E-2</v>
      </c>
      <c r="K76" s="134">
        <f t="shared" si="0"/>
        <v>40.909950614689507</v>
      </c>
      <c r="L76" s="124"/>
      <c r="M76" s="123"/>
    </row>
    <row r="77" spans="1:13" s="26" customFormat="1" ht="18" x14ac:dyDescent="0.25">
      <c r="A77" s="114">
        <v>55</v>
      </c>
      <c r="B77" s="115">
        <v>104</v>
      </c>
      <c r="C77" s="115">
        <v>10080036195</v>
      </c>
      <c r="D77" s="116" t="s">
        <v>153</v>
      </c>
      <c r="E77" s="117">
        <v>38031</v>
      </c>
      <c r="F77" s="118" t="s">
        <v>4</v>
      </c>
      <c r="G77" s="119" t="s">
        <v>18</v>
      </c>
      <c r="H77" s="119"/>
      <c r="I77" s="133">
        <v>0.44145833333333334</v>
      </c>
      <c r="J77" s="120">
        <f t="shared" si="2"/>
        <v>1.8252314814814818E-2</v>
      </c>
      <c r="K77" s="134">
        <f t="shared" si="0"/>
        <v>40.830580462482303</v>
      </c>
      <c r="L77" s="124"/>
      <c r="M77" s="123"/>
    </row>
    <row r="78" spans="1:13" s="26" customFormat="1" ht="18" x14ac:dyDescent="0.25">
      <c r="A78" s="114">
        <v>56</v>
      </c>
      <c r="B78" s="115">
        <v>86</v>
      </c>
      <c r="C78" s="115">
        <v>10005408742</v>
      </c>
      <c r="D78" s="116" t="s">
        <v>154</v>
      </c>
      <c r="E78" s="117">
        <v>32573</v>
      </c>
      <c r="F78" s="118" t="s">
        <v>34</v>
      </c>
      <c r="G78" s="113"/>
      <c r="H78" s="119" t="s">
        <v>91</v>
      </c>
      <c r="I78" s="133">
        <v>0.44162037037037033</v>
      </c>
      <c r="J78" s="120">
        <f t="shared" si="2"/>
        <v>1.8414351851851807E-2</v>
      </c>
      <c r="K78" s="134">
        <f t="shared" si="0"/>
        <v>40.815599119404553</v>
      </c>
      <c r="L78" s="124"/>
      <c r="M78" s="123"/>
    </row>
    <row r="79" spans="1:13" s="26" customFormat="1" ht="18" x14ac:dyDescent="0.25">
      <c r="A79" s="114">
        <v>57</v>
      </c>
      <c r="B79" s="115">
        <v>59</v>
      </c>
      <c r="C79" s="115">
        <v>10036099542</v>
      </c>
      <c r="D79" s="116" t="s">
        <v>155</v>
      </c>
      <c r="E79" s="117">
        <v>37541</v>
      </c>
      <c r="F79" s="118" t="s">
        <v>4</v>
      </c>
      <c r="G79" s="119" t="s">
        <v>123</v>
      </c>
      <c r="H79" s="119"/>
      <c r="I79" s="133">
        <v>0.44298611111111108</v>
      </c>
      <c r="J79" s="120">
        <f t="shared" si="2"/>
        <v>1.9780092592592557E-2</v>
      </c>
      <c r="K79" s="134">
        <f t="shared" si="0"/>
        <v>40.689763285781474</v>
      </c>
      <c r="L79" s="124"/>
      <c r="M79" s="123"/>
    </row>
    <row r="80" spans="1:13" s="26" customFormat="1" ht="18" x14ac:dyDescent="0.25">
      <c r="A80" s="114">
        <v>58</v>
      </c>
      <c r="B80" s="115">
        <v>39</v>
      </c>
      <c r="C80" s="115">
        <v>10092779066</v>
      </c>
      <c r="D80" s="116" t="s">
        <v>59</v>
      </c>
      <c r="E80" s="117">
        <v>38980</v>
      </c>
      <c r="F80" s="118" t="s">
        <v>5</v>
      </c>
      <c r="G80" s="113"/>
      <c r="H80" s="119" t="s">
        <v>135</v>
      </c>
      <c r="I80" s="133">
        <v>0.44320601851851849</v>
      </c>
      <c r="J80" s="120">
        <f t="shared" si="2"/>
        <v>1.9999999999999962E-2</v>
      </c>
      <c r="K80" s="134">
        <f t="shared" si="0"/>
        <v>40.669574073590482</v>
      </c>
      <c r="L80" s="124"/>
      <c r="M80" s="123"/>
    </row>
    <row r="81" spans="1:13" s="26" customFormat="1" ht="18" x14ac:dyDescent="0.25">
      <c r="A81" s="114">
        <v>59</v>
      </c>
      <c r="B81" s="115">
        <v>131</v>
      </c>
      <c r="C81" s="115">
        <v>10059730560</v>
      </c>
      <c r="D81" s="116" t="s">
        <v>156</v>
      </c>
      <c r="E81" s="117">
        <v>36880</v>
      </c>
      <c r="F81" s="118" t="s">
        <v>4</v>
      </c>
      <c r="G81" s="119" t="s">
        <v>147</v>
      </c>
      <c r="H81" s="119"/>
      <c r="I81" s="133">
        <v>0.44673611111111106</v>
      </c>
      <c r="J81" s="120">
        <f t="shared" si="2"/>
        <v>2.3530092592592533E-2</v>
      </c>
      <c r="K81" s="134">
        <f t="shared" si="0"/>
        <v>40.34820457018499</v>
      </c>
      <c r="L81" s="124"/>
      <c r="M81" s="123"/>
    </row>
    <row r="82" spans="1:13" s="26" customFormat="1" ht="18" x14ac:dyDescent="0.25">
      <c r="A82" s="114">
        <v>60</v>
      </c>
      <c r="B82" s="115">
        <v>2</v>
      </c>
      <c r="C82" s="115">
        <v>10131265737</v>
      </c>
      <c r="D82" s="116" t="s">
        <v>157</v>
      </c>
      <c r="E82" s="117">
        <v>32207</v>
      </c>
      <c r="F82" s="118" t="s">
        <v>34</v>
      </c>
      <c r="G82" s="113"/>
      <c r="H82" s="119" t="s">
        <v>99</v>
      </c>
      <c r="I82" s="133">
        <v>0.44689814814814816</v>
      </c>
      <c r="J82" s="120">
        <f t="shared" si="2"/>
        <v>2.3692129629629632E-2</v>
      </c>
      <c r="K82" s="134">
        <f t="shared" si="0"/>
        <v>40.333575054387239</v>
      </c>
      <c r="L82" s="124"/>
      <c r="M82" s="123"/>
    </row>
    <row r="83" spans="1:13" s="26" customFormat="1" ht="18" x14ac:dyDescent="0.25">
      <c r="A83" s="114">
        <v>61</v>
      </c>
      <c r="B83" s="115">
        <v>102</v>
      </c>
      <c r="C83" s="115">
        <v>10080256265</v>
      </c>
      <c r="D83" s="116" t="s">
        <v>158</v>
      </c>
      <c r="E83" s="117">
        <v>37809</v>
      </c>
      <c r="F83" s="118" t="s">
        <v>5</v>
      </c>
      <c r="G83" s="119" t="s">
        <v>18</v>
      </c>
      <c r="H83" s="119"/>
      <c r="I83" s="133">
        <v>0.44697916666666665</v>
      </c>
      <c r="J83" s="120">
        <f t="shared" si="2"/>
        <v>2.3773148148148127E-2</v>
      </c>
      <c r="K83" s="134">
        <f t="shared" si="0"/>
        <v>40.326264274061998</v>
      </c>
      <c r="L83" s="124"/>
      <c r="M83" s="123"/>
    </row>
    <row r="84" spans="1:13" s="26" customFormat="1" ht="18" x14ac:dyDescent="0.25">
      <c r="A84" s="114">
        <v>62</v>
      </c>
      <c r="B84" s="115">
        <v>121</v>
      </c>
      <c r="C84" s="115">
        <v>10057706896</v>
      </c>
      <c r="D84" s="116" t="s">
        <v>159</v>
      </c>
      <c r="E84" s="117">
        <v>37492</v>
      </c>
      <c r="F84" s="118" t="s">
        <v>4</v>
      </c>
      <c r="G84" s="113"/>
      <c r="H84" s="119" t="s">
        <v>120</v>
      </c>
      <c r="I84" s="133">
        <v>0.44791666666666669</v>
      </c>
      <c r="J84" s="120">
        <f t="shared" si="2"/>
        <v>2.4710648148148162E-2</v>
      </c>
      <c r="K84" s="134">
        <f t="shared" si="0"/>
        <v>40.241860465116282</v>
      </c>
      <c r="L84" s="124"/>
      <c r="M84" s="123"/>
    </row>
    <row r="85" spans="1:13" s="26" customFormat="1" ht="18" x14ac:dyDescent="0.25">
      <c r="A85" s="114">
        <v>63</v>
      </c>
      <c r="B85" s="115">
        <v>60</v>
      </c>
      <c r="C85" s="115">
        <v>10076180346</v>
      </c>
      <c r="D85" s="116" t="s">
        <v>160</v>
      </c>
      <c r="E85" s="117">
        <v>38263</v>
      </c>
      <c r="F85" s="118" t="s">
        <v>4</v>
      </c>
      <c r="G85" s="113"/>
      <c r="H85" s="119" t="s">
        <v>108</v>
      </c>
      <c r="I85" s="133">
        <v>0.45497685185185183</v>
      </c>
      <c r="J85" s="120">
        <f t="shared" si="2"/>
        <v>3.1770833333333304E-2</v>
      </c>
      <c r="K85" s="134">
        <f t="shared" si="0"/>
        <v>39.617400152632918</v>
      </c>
      <c r="L85" s="124"/>
      <c r="M85" s="123"/>
    </row>
    <row r="86" spans="1:13" s="26" customFormat="1" ht="18" x14ac:dyDescent="0.25">
      <c r="A86" s="114" t="s">
        <v>33</v>
      </c>
      <c r="B86" s="115">
        <v>21</v>
      </c>
      <c r="C86" s="115">
        <v>10096753036</v>
      </c>
      <c r="D86" s="116" t="s">
        <v>194</v>
      </c>
      <c r="E86" s="117">
        <v>39033</v>
      </c>
      <c r="F86" s="118" t="s">
        <v>5</v>
      </c>
      <c r="G86" s="119" t="s">
        <v>162</v>
      </c>
      <c r="H86" s="119"/>
      <c r="I86" s="120"/>
      <c r="J86" s="120"/>
      <c r="K86" s="124"/>
      <c r="L86" s="124"/>
      <c r="M86" s="123" t="s">
        <v>234</v>
      </c>
    </row>
    <row r="87" spans="1:13" s="26" customFormat="1" ht="18" x14ac:dyDescent="0.25">
      <c r="A87" s="114" t="s">
        <v>33</v>
      </c>
      <c r="B87" s="115">
        <v>40</v>
      </c>
      <c r="C87" s="115">
        <v>10102489978</v>
      </c>
      <c r="D87" s="116" t="s">
        <v>62</v>
      </c>
      <c r="E87" s="117">
        <v>38595</v>
      </c>
      <c r="F87" s="118" t="s">
        <v>5</v>
      </c>
      <c r="G87" s="113"/>
      <c r="H87" s="119" t="s">
        <v>135</v>
      </c>
      <c r="I87" s="120"/>
      <c r="J87" s="120"/>
      <c r="K87" s="124"/>
      <c r="L87" s="124"/>
      <c r="M87" s="123" t="s">
        <v>234</v>
      </c>
    </row>
    <row r="88" spans="1:13" s="26" customFormat="1" ht="18" x14ac:dyDescent="0.25">
      <c r="A88" s="114" t="s">
        <v>33</v>
      </c>
      <c r="B88" s="115">
        <v>22</v>
      </c>
      <c r="C88" s="115">
        <v>10056088818</v>
      </c>
      <c r="D88" s="116" t="s">
        <v>195</v>
      </c>
      <c r="E88" s="117">
        <v>26195</v>
      </c>
      <c r="F88" s="118" t="s">
        <v>5</v>
      </c>
      <c r="G88" s="119" t="s">
        <v>162</v>
      </c>
      <c r="H88" s="119"/>
      <c r="I88" s="120"/>
      <c r="J88" s="120"/>
      <c r="K88" s="124"/>
      <c r="L88" s="124"/>
      <c r="M88" s="123" t="s">
        <v>234</v>
      </c>
    </row>
    <row r="89" spans="1:13" s="26" customFormat="1" ht="18" x14ac:dyDescent="0.25">
      <c r="A89" s="114" t="s">
        <v>33</v>
      </c>
      <c r="B89" s="115">
        <v>3</v>
      </c>
      <c r="C89" s="115">
        <v>10116820720</v>
      </c>
      <c r="D89" s="116" t="s">
        <v>196</v>
      </c>
      <c r="E89" s="117">
        <v>38476</v>
      </c>
      <c r="F89" s="118" t="s">
        <v>5</v>
      </c>
      <c r="G89" s="113"/>
      <c r="H89" s="119" t="s">
        <v>99</v>
      </c>
      <c r="I89" s="120"/>
      <c r="J89" s="120"/>
      <c r="K89" s="124"/>
      <c r="L89" s="124"/>
      <c r="M89" s="123" t="s">
        <v>55</v>
      </c>
    </row>
    <row r="90" spans="1:13" s="26" customFormat="1" ht="18" x14ac:dyDescent="0.25">
      <c r="A90" s="114" t="s">
        <v>33</v>
      </c>
      <c r="B90" s="115">
        <v>11</v>
      </c>
      <c r="C90" s="115">
        <v>10036048820</v>
      </c>
      <c r="D90" s="116" t="s">
        <v>197</v>
      </c>
      <c r="E90" s="117">
        <v>37219</v>
      </c>
      <c r="F90" s="118" t="s">
        <v>4</v>
      </c>
      <c r="G90" s="119" t="s">
        <v>28</v>
      </c>
      <c r="H90" s="119"/>
      <c r="I90" s="120"/>
      <c r="J90" s="120"/>
      <c r="K90" s="124"/>
      <c r="L90" s="124"/>
      <c r="M90" s="123" t="s">
        <v>55</v>
      </c>
    </row>
    <row r="91" spans="1:13" s="26" customFormat="1" ht="18" x14ac:dyDescent="0.25">
      <c r="A91" s="114" t="s">
        <v>33</v>
      </c>
      <c r="B91" s="115">
        <v>12</v>
      </c>
      <c r="C91" s="115">
        <v>10077305142</v>
      </c>
      <c r="D91" s="116" t="s">
        <v>198</v>
      </c>
      <c r="E91" s="117">
        <v>37921</v>
      </c>
      <c r="F91" s="118" t="s">
        <v>5</v>
      </c>
      <c r="G91" s="119" t="s">
        <v>28</v>
      </c>
      <c r="H91" s="119"/>
      <c r="I91" s="120"/>
      <c r="J91" s="120"/>
      <c r="K91" s="124"/>
      <c r="L91" s="124"/>
      <c r="M91" s="123" t="s">
        <v>55</v>
      </c>
    </row>
    <row r="92" spans="1:13" s="26" customFormat="1" ht="18" x14ac:dyDescent="0.25">
      <c r="A92" s="114" t="s">
        <v>33</v>
      </c>
      <c r="B92" s="115">
        <v>17</v>
      </c>
      <c r="C92" s="115">
        <v>10075644826</v>
      </c>
      <c r="D92" s="116" t="s">
        <v>199</v>
      </c>
      <c r="E92" s="117">
        <v>38042</v>
      </c>
      <c r="F92" s="118" t="s">
        <v>4</v>
      </c>
      <c r="G92" s="113"/>
      <c r="H92" s="119" t="s">
        <v>83</v>
      </c>
      <c r="I92" s="120"/>
      <c r="J92" s="120"/>
      <c r="K92" s="124"/>
      <c r="L92" s="124"/>
      <c r="M92" s="123" t="s">
        <v>55</v>
      </c>
    </row>
    <row r="93" spans="1:13" s="26" customFormat="1" ht="18" x14ac:dyDescent="0.25">
      <c r="A93" s="114" t="s">
        <v>33</v>
      </c>
      <c r="B93" s="115">
        <v>23</v>
      </c>
      <c r="C93" s="115">
        <v>10036060742</v>
      </c>
      <c r="D93" s="116" t="s">
        <v>200</v>
      </c>
      <c r="E93" s="117">
        <v>37731</v>
      </c>
      <c r="F93" s="118" t="s">
        <v>4</v>
      </c>
      <c r="G93" s="113"/>
      <c r="H93" s="119" t="s">
        <v>87</v>
      </c>
      <c r="I93" s="120"/>
      <c r="J93" s="120"/>
      <c r="K93" s="124"/>
      <c r="L93" s="124"/>
      <c r="M93" s="123" t="s">
        <v>55</v>
      </c>
    </row>
    <row r="94" spans="1:13" s="26" customFormat="1" ht="18" x14ac:dyDescent="0.25">
      <c r="A94" s="114" t="s">
        <v>33</v>
      </c>
      <c r="B94" s="115">
        <v>24</v>
      </c>
      <c r="C94" s="115">
        <v>10009194772</v>
      </c>
      <c r="D94" s="116" t="s">
        <v>201</v>
      </c>
      <c r="E94" s="117">
        <v>35254</v>
      </c>
      <c r="F94" s="118" t="s">
        <v>34</v>
      </c>
      <c r="G94" s="113"/>
      <c r="H94" s="119" t="s">
        <v>87</v>
      </c>
      <c r="I94" s="120"/>
      <c r="J94" s="120"/>
      <c r="K94" s="124"/>
      <c r="L94" s="124"/>
      <c r="M94" s="123" t="s">
        <v>55</v>
      </c>
    </row>
    <row r="95" spans="1:13" s="26" customFormat="1" ht="18" x14ac:dyDescent="0.25">
      <c r="A95" s="114" t="s">
        <v>33</v>
      </c>
      <c r="B95" s="115">
        <v>26</v>
      </c>
      <c r="C95" s="115">
        <v>10015266568</v>
      </c>
      <c r="D95" s="116" t="s">
        <v>202</v>
      </c>
      <c r="E95" s="117">
        <v>36288</v>
      </c>
      <c r="F95" s="118" t="s">
        <v>4</v>
      </c>
      <c r="G95" s="113"/>
      <c r="H95" s="119" t="s">
        <v>87</v>
      </c>
      <c r="I95" s="120"/>
      <c r="J95" s="120"/>
      <c r="K95" s="124"/>
      <c r="L95" s="124"/>
      <c r="M95" s="123" t="s">
        <v>55</v>
      </c>
    </row>
    <row r="96" spans="1:13" s="26" customFormat="1" ht="18" x14ac:dyDescent="0.25">
      <c r="A96" s="114" t="s">
        <v>33</v>
      </c>
      <c r="B96" s="115">
        <v>27</v>
      </c>
      <c r="C96" s="115">
        <v>10009737568</v>
      </c>
      <c r="D96" s="116" t="s">
        <v>203</v>
      </c>
      <c r="E96" s="117">
        <v>35583</v>
      </c>
      <c r="F96" s="118" t="s">
        <v>34</v>
      </c>
      <c r="G96" s="113"/>
      <c r="H96" s="119" t="s">
        <v>87</v>
      </c>
      <c r="I96" s="120"/>
      <c r="J96" s="120"/>
      <c r="K96" s="124"/>
      <c r="L96" s="124"/>
      <c r="M96" s="123" t="s">
        <v>55</v>
      </c>
    </row>
    <row r="97" spans="1:13" s="26" customFormat="1" ht="18" x14ac:dyDescent="0.25">
      <c r="A97" s="114" t="s">
        <v>33</v>
      </c>
      <c r="B97" s="115">
        <v>30</v>
      </c>
      <c r="C97" s="115">
        <v>10080039633</v>
      </c>
      <c r="D97" s="116" t="s">
        <v>204</v>
      </c>
      <c r="E97" s="117">
        <v>36833</v>
      </c>
      <c r="F97" s="118" t="s">
        <v>50</v>
      </c>
      <c r="G97" s="119" t="s">
        <v>118</v>
      </c>
      <c r="H97" s="119"/>
      <c r="I97" s="120"/>
      <c r="J97" s="120"/>
      <c r="K97" s="124"/>
      <c r="L97" s="124"/>
      <c r="M97" s="123" t="s">
        <v>55</v>
      </c>
    </row>
    <row r="98" spans="1:13" s="26" customFormat="1" ht="18" x14ac:dyDescent="0.25">
      <c r="A98" s="114" t="s">
        <v>33</v>
      </c>
      <c r="B98" s="115">
        <v>32</v>
      </c>
      <c r="C98" s="115">
        <v>10091971744</v>
      </c>
      <c r="D98" s="116" t="s">
        <v>205</v>
      </c>
      <c r="E98" s="117">
        <v>38145</v>
      </c>
      <c r="F98" s="118" t="s">
        <v>5</v>
      </c>
      <c r="G98" s="113"/>
      <c r="H98" s="119" t="s">
        <v>106</v>
      </c>
      <c r="I98" s="120"/>
      <c r="J98" s="120"/>
      <c r="K98" s="124"/>
      <c r="L98" s="124"/>
      <c r="M98" s="123" t="s">
        <v>55</v>
      </c>
    </row>
    <row r="99" spans="1:13" s="26" customFormat="1" ht="18" x14ac:dyDescent="0.25">
      <c r="A99" s="114" t="s">
        <v>33</v>
      </c>
      <c r="B99" s="115">
        <v>38</v>
      </c>
      <c r="C99" s="115">
        <v>10077957971</v>
      </c>
      <c r="D99" s="116" t="s">
        <v>206</v>
      </c>
      <c r="E99" s="117">
        <v>38460</v>
      </c>
      <c r="F99" s="118" t="s">
        <v>4</v>
      </c>
      <c r="G99" s="113"/>
      <c r="H99" s="119" t="s">
        <v>135</v>
      </c>
      <c r="I99" s="120"/>
      <c r="J99" s="120"/>
      <c r="K99" s="124"/>
      <c r="L99" s="124"/>
      <c r="M99" s="123" t="s">
        <v>55</v>
      </c>
    </row>
    <row r="100" spans="1:13" s="26" customFormat="1" ht="18" x14ac:dyDescent="0.25">
      <c r="A100" s="114" t="s">
        <v>33</v>
      </c>
      <c r="B100" s="115">
        <v>43</v>
      </c>
      <c r="C100" s="115">
        <v>10036078122</v>
      </c>
      <c r="D100" s="116" t="s">
        <v>207</v>
      </c>
      <c r="E100" s="117">
        <v>37359</v>
      </c>
      <c r="F100" s="118" t="s">
        <v>4</v>
      </c>
      <c r="G100" s="113"/>
      <c r="H100" s="119" t="s">
        <v>97</v>
      </c>
      <c r="I100" s="120"/>
      <c r="J100" s="120"/>
      <c r="K100" s="124"/>
      <c r="L100" s="124"/>
      <c r="M100" s="123" t="s">
        <v>55</v>
      </c>
    </row>
    <row r="101" spans="1:13" s="26" customFormat="1" ht="18" x14ac:dyDescent="0.25">
      <c r="A101" s="114" t="s">
        <v>33</v>
      </c>
      <c r="B101" s="115">
        <v>44</v>
      </c>
      <c r="C101" s="115">
        <v>10034988082</v>
      </c>
      <c r="D101" s="116" t="s">
        <v>208</v>
      </c>
      <c r="E101" s="117">
        <v>36777</v>
      </c>
      <c r="F101" s="118" t="s">
        <v>4</v>
      </c>
      <c r="G101" s="113"/>
      <c r="H101" s="119" t="s">
        <v>97</v>
      </c>
      <c r="I101" s="120"/>
      <c r="J101" s="120"/>
      <c r="K101" s="124"/>
      <c r="L101" s="124"/>
      <c r="M101" s="123" t="s">
        <v>55</v>
      </c>
    </row>
    <row r="102" spans="1:13" s="26" customFormat="1" ht="18" x14ac:dyDescent="0.25">
      <c r="A102" s="114" t="s">
        <v>33</v>
      </c>
      <c r="B102" s="115">
        <v>46</v>
      </c>
      <c r="C102" s="115">
        <v>10091410760</v>
      </c>
      <c r="D102" s="116" t="s">
        <v>209</v>
      </c>
      <c r="E102" s="117">
        <v>38265</v>
      </c>
      <c r="F102" s="118" t="s">
        <v>4</v>
      </c>
      <c r="G102" s="113"/>
      <c r="H102" s="119" t="s">
        <v>97</v>
      </c>
      <c r="I102" s="120"/>
      <c r="J102" s="120"/>
      <c r="K102" s="124"/>
      <c r="L102" s="124"/>
      <c r="M102" s="123" t="s">
        <v>55</v>
      </c>
    </row>
    <row r="103" spans="1:13" s="26" customFormat="1" ht="18" x14ac:dyDescent="0.25">
      <c r="A103" s="114" t="s">
        <v>33</v>
      </c>
      <c r="B103" s="115">
        <v>57</v>
      </c>
      <c r="C103" s="115">
        <v>10058750557</v>
      </c>
      <c r="D103" s="116" t="s">
        <v>210</v>
      </c>
      <c r="E103" s="117">
        <v>38129</v>
      </c>
      <c r="F103" s="118" t="s">
        <v>5</v>
      </c>
      <c r="G103" s="119" t="s">
        <v>123</v>
      </c>
      <c r="H103" s="119"/>
      <c r="I103" s="120"/>
      <c r="J103" s="120"/>
      <c r="K103" s="124"/>
      <c r="L103" s="124"/>
      <c r="M103" s="123" t="s">
        <v>55</v>
      </c>
    </row>
    <row r="104" spans="1:13" s="26" customFormat="1" ht="18" x14ac:dyDescent="0.25">
      <c r="A104" s="114" t="s">
        <v>33</v>
      </c>
      <c r="B104" s="115">
        <v>63</v>
      </c>
      <c r="C104" s="115">
        <v>10015978510</v>
      </c>
      <c r="D104" s="116" t="s">
        <v>211</v>
      </c>
      <c r="E104" s="117">
        <v>36850</v>
      </c>
      <c r="F104" s="118" t="s">
        <v>4</v>
      </c>
      <c r="G104" s="113"/>
      <c r="H104" s="119" t="s">
        <v>108</v>
      </c>
      <c r="I104" s="120"/>
      <c r="J104" s="120"/>
      <c r="K104" s="124"/>
      <c r="L104" s="124"/>
      <c r="M104" s="123" t="s">
        <v>55</v>
      </c>
    </row>
    <row r="105" spans="1:13" s="26" customFormat="1" ht="18" x14ac:dyDescent="0.25">
      <c r="A105" s="114" t="s">
        <v>33</v>
      </c>
      <c r="B105" s="115">
        <v>73</v>
      </c>
      <c r="C105" s="115">
        <v>10078945452</v>
      </c>
      <c r="D105" s="116" t="s">
        <v>212</v>
      </c>
      <c r="E105" s="117">
        <v>38419</v>
      </c>
      <c r="F105" s="118" t="s">
        <v>5</v>
      </c>
      <c r="G105" s="113"/>
      <c r="H105" s="119" t="s">
        <v>101</v>
      </c>
      <c r="I105" s="120"/>
      <c r="J105" s="120"/>
      <c r="K105" s="124"/>
      <c r="L105" s="124"/>
      <c r="M105" s="123" t="s">
        <v>55</v>
      </c>
    </row>
    <row r="106" spans="1:13" s="26" customFormat="1" ht="18" x14ac:dyDescent="0.25">
      <c r="A106" s="114" t="s">
        <v>33</v>
      </c>
      <c r="B106" s="115">
        <v>78</v>
      </c>
      <c r="C106" s="115">
        <v>10105861740</v>
      </c>
      <c r="D106" s="116" t="s">
        <v>67</v>
      </c>
      <c r="E106" s="117">
        <v>38495</v>
      </c>
      <c r="F106" s="118" t="s">
        <v>5</v>
      </c>
      <c r="G106" s="119" t="s">
        <v>61</v>
      </c>
      <c r="H106" s="119"/>
      <c r="I106" s="120"/>
      <c r="J106" s="120"/>
      <c r="K106" s="124"/>
      <c r="L106" s="124"/>
      <c r="M106" s="123" t="s">
        <v>55</v>
      </c>
    </row>
    <row r="107" spans="1:13" s="26" customFormat="1" ht="18" x14ac:dyDescent="0.25">
      <c r="A107" s="114" t="s">
        <v>33</v>
      </c>
      <c r="B107" s="115">
        <v>79</v>
      </c>
      <c r="C107" s="115">
        <v>10119333525</v>
      </c>
      <c r="D107" s="116" t="s">
        <v>63</v>
      </c>
      <c r="E107" s="117">
        <v>38655</v>
      </c>
      <c r="F107" s="118" t="s">
        <v>5</v>
      </c>
      <c r="G107" s="119" t="s">
        <v>61</v>
      </c>
      <c r="H107" s="119"/>
      <c r="I107" s="120"/>
      <c r="J107" s="120"/>
      <c r="K107" s="124"/>
      <c r="L107" s="124"/>
      <c r="M107" s="123" t="s">
        <v>55</v>
      </c>
    </row>
    <row r="108" spans="1:13" s="26" customFormat="1" ht="18" x14ac:dyDescent="0.25">
      <c r="A108" s="114" t="s">
        <v>33</v>
      </c>
      <c r="B108" s="115">
        <v>81</v>
      </c>
      <c r="C108" s="115">
        <v>10060545865</v>
      </c>
      <c r="D108" s="116" t="s">
        <v>213</v>
      </c>
      <c r="E108" s="117">
        <v>37396</v>
      </c>
      <c r="F108" s="118" t="s">
        <v>34</v>
      </c>
      <c r="G108" s="113"/>
      <c r="H108" s="119" t="s">
        <v>94</v>
      </c>
      <c r="I108" s="120"/>
      <c r="J108" s="120"/>
      <c r="K108" s="124"/>
      <c r="L108" s="124"/>
      <c r="M108" s="123" t="s">
        <v>55</v>
      </c>
    </row>
    <row r="109" spans="1:13" s="26" customFormat="1" ht="18" x14ac:dyDescent="0.25">
      <c r="A109" s="114" t="s">
        <v>33</v>
      </c>
      <c r="B109" s="115">
        <v>82</v>
      </c>
      <c r="C109" s="115">
        <v>10073754134</v>
      </c>
      <c r="D109" s="116" t="s">
        <v>214</v>
      </c>
      <c r="E109" s="117">
        <v>37494</v>
      </c>
      <c r="F109" s="118" t="s">
        <v>4</v>
      </c>
      <c r="G109" s="113"/>
      <c r="H109" s="119" t="s">
        <v>94</v>
      </c>
      <c r="I109" s="120"/>
      <c r="J109" s="120"/>
      <c r="K109" s="124"/>
      <c r="L109" s="124"/>
      <c r="M109" s="123" t="s">
        <v>55</v>
      </c>
    </row>
    <row r="110" spans="1:13" s="26" customFormat="1" ht="18" x14ac:dyDescent="0.25">
      <c r="A110" s="114" t="s">
        <v>33</v>
      </c>
      <c r="B110" s="115">
        <v>88</v>
      </c>
      <c r="C110" s="115">
        <v>10006461901</v>
      </c>
      <c r="D110" s="116" t="s">
        <v>215</v>
      </c>
      <c r="E110" s="117">
        <v>33260</v>
      </c>
      <c r="F110" s="118" t="s">
        <v>34</v>
      </c>
      <c r="G110" s="113"/>
      <c r="H110" s="119" t="s">
        <v>91</v>
      </c>
      <c r="I110" s="120"/>
      <c r="J110" s="120"/>
      <c r="K110" s="124"/>
      <c r="L110" s="124"/>
      <c r="M110" s="123" t="s">
        <v>55</v>
      </c>
    </row>
    <row r="111" spans="1:13" s="26" customFormat="1" ht="18" x14ac:dyDescent="0.25">
      <c r="A111" s="114" t="s">
        <v>33</v>
      </c>
      <c r="B111" s="115">
        <v>92</v>
      </c>
      <c r="C111" s="115">
        <v>10090445915</v>
      </c>
      <c r="D111" s="116" t="s">
        <v>216</v>
      </c>
      <c r="E111" s="117">
        <v>38261</v>
      </c>
      <c r="F111" s="118" t="s">
        <v>5</v>
      </c>
      <c r="G111" s="119" t="s">
        <v>183</v>
      </c>
      <c r="H111" s="119"/>
      <c r="I111" s="120"/>
      <c r="J111" s="120"/>
      <c r="K111" s="124"/>
      <c r="L111" s="124"/>
      <c r="M111" s="123" t="s">
        <v>55</v>
      </c>
    </row>
    <row r="112" spans="1:13" s="26" customFormat="1" ht="18" x14ac:dyDescent="0.25">
      <c r="A112" s="114" t="s">
        <v>33</v>
      </c>
      <c r="B112" s="115">
        <v>93</v>
      </c>
      <c r="C112" s="115">
        <v>10105091804</v>
      </c>
      <c r="D112" s="116" t="s">
        <v>217</v>
      </c>
      <c r="E112" s="117">
        <v>38492</v>
      </c>
      <c r="F112" s="118" t="s">
        <v>5</v>
      </c>
      <c r="G112" s="119" t="s">
        <v>183</v>
      </c>
      <c r="H112" s="119"/>
      <c r="I112" s="120"/>
      <c r="J112" s="120"/>
      <c r="K112" s="124"/>
      <c r="L112" s="124"/>
      <c r="M112" s="123" t="s">
        <v>55</v>
      </c>
    </row>
    <row r="113" spans="1:13" s="26" customFormat="1" ht="18" x14ac:dyDescent="0.25">
      <c r="A113" s="114" t="s">
        <v>33</v>
      </c>
      <c r="B113" s="115">
        <v>94</v>
      </c>
      <c r="C113" s="115">
        <v>10090367305</v>
      </c>
      <c r="D113" s="116" t="s">
        <v>218</v>
      </c>
      <c r="E113" s="117">
        <v>39042</v>
      </c>
      <c r="F113" s="118" t="s">
        <v>5</v>
      </c>
      <c r="G113" s="119" t="s">
        <v>183</v>
      </c>
      <c r="H113" s="119"/>
      <c r="I113" s="120"/>
      <c r="J113" s="120"/>
      <c r="K113" s="124"/>
      <c r="L113" s="124"/>
      <c r="M113" s="123" t="s">
        <v>55</v>
      </c>
    </row>
    <row r="114" spans="1:13" s="26" customFormat="1" ht="18" x14ac:dyDescent="0.25">
      <c r="A114" s="114" t="s">
        <v>33</v>
      </c>
      <c r="B114" s="115">
        <v>95</v>
      </c>
      <c r="C114" s="115">
        <v>10085146580</v>
      </c>
      <c r="D114" s="116" t="s">
        <v>219</v>
      </c>
      <c r="E114" s="117">
        <v>37998</v>
      </c>
      <c r="F114" s="118" t="s">
        <v>4</v>
      </c>
      <c r="G114" s="113"/>
      <c r="H114" s="119" t="s">
        <v>110</v>
      </c>
      <c r="I114" s="120"/>
      <c r="J114" s="120"/>
      <c r="K114" s="124"/>
      <c r="L114" s="124"/>
      <c r="M114" s="123" t="s">
        <v>55</v>
      </c>
    </row>
    <row r="115" spans="1:13" s="26" customFormat="1" ht="18" x14ac:dyDescent="0.25">
      <c r="A115" s="114" t="s">
        <v>33</v>
      </c>
      <c r="B115" s="115">
        <v>106</v>
      </c>
      <c r="C115" s="115">
        <v>10053688268</v>
      </c>
      <c r="D115" s="116" t="s">
        <v>220</v>
      </c>
      <c r="E115" s="117">
        <v>37973</v>
      </c>
      <c r="F115" s="118" t="s">
        <v>5</v>
      </c>
      <c r="G115" s="119" t="s">
        <v>81</v>
      </c>
      <c r="H115" s="119"/>
      <c r="I115" s="120"/>
      <c r="J115" s="120"/>
      <c r="K115" s="124"/>
      <c r="L115" s="124"/>
      <c r="M115" s="123" t="s">
        <v>55</v>
      </c>
    </row>
    <row r="116" spans="1:13" s="26" customFormat="1" ht="18" x14ac:dyDescent="0.25">
      <c r="A116" s="114" t="s">
        <v>33</v>
      </c>
      <c r="B116" s="115">
        <v>107</v>
      </c>
      <c r="C116" s="115">
        <v>10036058217</v>
      </c>
      <c r="D116" s="116" t="s">
        <v>221</v>
      </c>
      <c r="E116" s="117">
        <v>37200</v>
      </c>
      <c r="F116" s="118" t="s">
        <v>4</v>
      </c>
      <c r="G116" s="119" t="s">
        <v>81</v>
      </c>
      <c r="H116" s="119"/>
      <c r="I116" s="120"/>
      <c r="J116" s="120"/>
      <c r="K116" s="124"/>
      <c r="L116" s="124"/>
      <c r="M116" s="123" t="s">
        <v>55</v>
      </c>
    </row>
    <row r="117" spans="1:13" s="26" customFormat="1" ht="18" x14ac:dyDescent="0.25">
      <c r="A117" s="114" t="s">
        <v>33</v>
      </c>
      <c r="B117" s="115">
        <v>108</v>
      </c>
      <c r="C117" s="115">
        <v>10015848063</v>
      </c>
      <c r="D117" s="116" t="s">
        <v>222</v>
      </c>
      <c r="E117" s="117">
        <v>36268</v>
      </c>
      <c r="F117" s="118" t="s">
        <v>4</v>
      </c>
      <c r="G117" s="119" t="s">
        <v>81</v>
      </c>
      <c r="H117" s="119"/>
      <c r="I117" s="120"/>
      <c r="J117" s="120"/>
      <c r="K117" s="124"/>
      <c r="L117" s="124"/>
      <c r="M117" s="123" t="s">
        <v>55</v>
      </c>
    </row>
    <row r="118" spans="1:13" s="26" customFormat="1" ht="18" x14ac:dyDescent="0.25">
      <c r="A118" s="114" t="s">
        <v>33</v>
      </c>
      <c r="B118" s="115">
        <v>110</v>
      </c>
      <c r="C118" s="115">
        <v>10143461465</v>
      </c>
      <c r="D118" s="116" t="s">
        <v>223</v>
      </c>
      <c r="E118" s="117">
        <v>32079</v>
      </c>
      <c r="F118" s="118" t="s">
        <v>50</v>
      </c>
      <c r="G118" s="113"/>
      <c r="H118" s="119" t="s">
        <v>166</v>
      </c>
      <c r="I118" s="120"/>
      <c r="J118" s="120"/>
      <c r="K118" s="124"/>
      <c r="L118" s="124"/>
      <c r="M118" s="123" t="s">
        <v>55</v>
      </c>
    </row>
    <row r="119" spans="1:13" s="26" customFormat="1" ht="18" x14ac:dyDescent="0.25">
      <c r="A119" s="114" t="s">
        <v>33</v>
      </c>
      <c r="B119" s="115">
        <v>111</v>
      </c>
      <c r="C119" s="115">
        <v>10034959184</v>
      </c>
      <c r="D119" s="116" t="s">
        <v>224</v>
      </c>
      <c r="E119" s="117">
        <v>36392</v>
      </c>
      <c r="F119" s="118" t="s">
        <v>50</v>
      </c>
      <c r="G119" s="113"/>
      <c r="H119" s="119" t="s">
        <v>166</v>
      </c>
      <c r="I119" s="120"/>
      <c r="J119" s="120"/>
      <c r="K119" s="124"/>
      <c r="L119" s="124"/>
      <c r="M119" s="123" t="s">
        <v>55</v>
      </c>
    </row>
    <row r="120" spans="1:13" s="26" customFormat="1" ht="18" x14ac:dyDescent="0.25">
      <c r="A120" s="114" t="s">
        <v>33</v>
      </c>
      <c r="B120" s="115">
        <v>113</v>
      </c>
      <c r="C120" s="115">
        <v>10064166490</v>
      </c>
      <c r="D120" s="116" t="s">
        <v>225</v>
      </c>
      <c r="E120" s="117">
        <v>37406</v>
      </c>
      <c r="F120" s="118" t="s">
        <v>5</v>
      </c>
      <c r="G120" s="113"/>
      <c r="H120" s="119" t="s">
        <v>166</v>
      </c>
      <c r="I120" s="120"/>
      <c r="J120" s="120"/>
      <c r="K120" s="124"/>
      <c r="L120" s="124"/>
      <c r="M120" s="123" t="s">
        <v>55</v>
      </c>
    </row>
    <row r="121" spans="1:13" s="26" customFormat="1" ht="18" x14ac:dyDescent="0.25">
      <c r="A121" s="114" t="s">
        <v>33</v>
      </c>
      <c r="B121" s="115">
        <v>114</v>
      </c>
      <c r="C121" s="115">
        <v>10036050739</v>
      </c>
      <c r="D121" s="116" t="s">
        <v>226</v>
      </c>
      <c r="E121" s="117">
        <v>37795</v>
      </c>
      <c r="F121" s="118" t="s">
        <v>5</v>
      </c>
      <c r="G121" s="113"/>
      <c r="H121" s="119" t="s">
        <v>103</v>
      </c>
      <c r="I121" s="120"/>
      <c r="J121" s="120"/>
      <c r="K121" s="124"/>
      <c r="L121" s="124"/>
      <c r="M121" s="123" t="s">
        <v>55</v>
      </c>
    </row>
    <row r="122" spans="1:13" s="26" customFormat="1" ht="18" x14ac:dyDescent="0.25">
      <c r="A122" s="114" t="s">
        <v>33</v>
      </c>
      <c r="B122" s="115">
        <v>116</v>
      </c>
      <c r="C122" s="115">
        <v>10036097623</v>
      </c>
      <c r="D122" s="116" t="s">
        <v>227</v>
      </c>
      <c r="E122" s="117">
        <v>37428</v>
      </c>
      <c r="F122" s="118" t="s">
        <v>4</v>
      </c>
      <c r="G122" s="113"/>
      <c r="H122" s="119" t="s">
        <v>103</v>
      </c>
      <c r="I122" s="120"/>
      <c r="J122" s="120"/>
      <c r="K122" s="124"/>
      <c r="L122" s="124"/>
      <c r="M122" s="123" t="s">
        <v>55</v>
      </c>
    </row>
    <row r="123" spans="1:13" s="26" customFormat="1" ht="18" x14ac:dyDescent="0.25">
      <c r="A123" s="114" t="s">
        <v>33</v>
      </c>
      <c r="B123" s="115">
        <v>120</v>
      </c>
      <c r="C123" s="115">
        <v>10078944947</v>
      </c>
      <c r="D123" s="116" t="s">
        <v>228</v>
      </c>
      <c r="E123" s="117">
        <v>38180</v>
      </c>
      <c r="F123" s="118" t="s">
        <v>5</v>
      </c>
      <c r="G123" s="113"/>
      <c r="H123" s="119" t="s">
        <v>120</v>
      </c>
      <c r="I123" s="120"/>
      <c r="J123" s="120"/>
      <c r="K123" s="124"/>
      <c r="L123" s="124"/>
      <c r="M123" s="123" t="s">
        <v>55</v>
      </c>
    </row>
    <row r="124" spans="1:13" s="26" customFormat="1" ht="18" x14ac:dyDescent="0.25">
      <c r="A124" s="114" t="s">
        <v>33</v>
      </c>
      <c r="B124" s="115">
        <v>129</v>
      </c>
      <c r="C124" s="115">
        <v>10093154134</v>
      </c>
      <c r="D124" s="116" t="s">
        <v>229</v>
      </c>
      <c r="E124" s="117">
        <v>38311</v>
      </c>
      <c r="F124" s="118" t="s">
        <v>4</v>
      </c>
      <c r="G124" s="119" t="s">
        <v>147</v>
      </c>
      <c r="H124" s="119"/>
      <c r="I124" s="120"/>
      <c r="J124" s="120"/>
      <c r="K124" s="124"/>
      <c r="L124" s="124"/>
      <c r="M124" s="123" t="s">
        <v>55</v>
      </c>
    </row>
    <row r="125" spans="1:13" s="26" customFormat="1" ht="18" x14ac:dyDescent="0.25">
      <c r="A125" s="114" t="s">
        <v>33</v>
      </c>
      <c r="B125" s="115">
        <v>130</v>
      </c>
      <c r="C125" s="115">
        <v>10085157593</v>
      </c>
      <c r="D125" s="116" t="s">
        <v>230</v>
      </c>
      <c r="E125" s="117">
        <v>38220</v>
      </c>
      <c r="F125" s="118" t="s">
        <v>4</v>
      </c>
      <c r="G125" s="119" t="s">
        <v>147</v>
      </c>
      <c r="H125" s="119"/>
      <c r="I125" s="120"/>
      <c r="J125" s="120"/>
      <c r="K125" s="124"/>
      <c r="L125" s="124"/>
      <c r="M125" s="123" t="s">
        <v>55</v>
      </c>
    </row>
    <row r="126" spans="1:13" s="26" customFormat="1" ht="18" x14ac:dyDescent="0.25">
      <c r="A126" s="114" t="s">
        <v>33</v>
      </c>
      <c r="B126" s="115">
        <v>132</v>
      </c>
      <c r="C126" s="115">
        <v>10036013858</v>
      </c>
      <c r="D126" s="116" t="s">
        <v>231</v>
      </c>
      <c r="E126" s="117">
        <v>37597</v>
      </c>
      <c r="F126" s="118" t="s">
        <v>34</v>
      </c>
      <c r="G126" s="113"/>
      <c r="H126" s="119" t="s">
        <v>130</v>
      </c>
      <c r="I126" s="120"/>
      <c r="J126" s="120"/>
      <c r="K126" s="124"/>
      <c r="L126" s="124"/>
      <c r="M126" s="123" t="s">
        <v>55</v>
      </c>
    </row>
    <row r="127" spans="1:13" s="26" customFormat="1" ht="18" x14ac:dyDescent="0.25">
      <c r="A127" s="114" t="s">
        <v>33</v>
      </c>
      <c r="B127" s="115">
        <v>134</v>
      </c>
      <c r="C127" s="115">
        <v>10097338571</v>
      </c>
      <c r="D127" s="116" t="s">
        <v>232</v>
      </c>
      <c r="E127" s="117">
        <v>38425</v>
      </c>
      <c r="F127" s="118" t="s">
        <v>5</v>
      </c>
      <c r="G127" s="113"/>
      <c r="H127" s="119" t="s">
        <v>130</v>
      </c>
      <c r="I127" s="120"/>
      <c r="J127" s="120"/>
      <c r="K127" s="124"/>
      <c r="L127" s="124"/>
      <c r="M127" s="123" t="s">
        <v>55</v>
      </c>
    </row>
    <row r="128" spans="1:13" s="26" customFormat="1" ht="18" x14ac:dyDescent="0.25">
      <c r="A128" s="114" t="s">
        <v>33</v>
      </c>
      <c r="B128" s="115">
        <v>105</v>
      </c>
      <c r="C128" s="115">
        <v>10054315334</v>
      </c>
      <c r="D128" s="116" t="s">
        <v>233</v>
      </c>
      <c r="E128" s="117">
        <v>38106</v>
      </c>
      <c r="F128" s="118" t="s">
        <v>5</v>
      </c>
      <c r="G128" s="119" t="s">
        <v>81</v>
      </c>
      <c r="H128" s="119"/>
      <c r="I128" s="120"/>
      <c r="J128" s="120"/>
      <c r="K128" s="124"/>
      <c r="L128" s="124"/>
      <c r="M128" s="123" t="s">
        <v>235</v>
      </c>
    </row>
    <row r="129" spans="1:13" s="26" customFormat="1" ht="18" x14ac:dyDescent="0.25">
      <c r="A129" s="114" t="s">
        <v>33</v>
      </c>
      <c r="B129" s="115">
        <v>1</v>
      </c>
      <c r="C129" s="115">
        <v>10083879823</v>
      </c>
      <c r="D129" s="116" t="s">
        <v>190</v>
      </c>
      <c r="E129" s="117">
        <v>38312</v>
      </c>
      <c r="F129" s="118" t="s">
        <v>5</v>
      </c>
      <c r="G129" s="113"/>
      <c r="H129" s="119" t="s">
        <v>99</v>
      </c>
      <c r="I129" s="120"/>
      <c r="J129" s="120"/>
      <c r="K129" s="124"/>
      <c r="L129" s="124"/>
      <c r="M129" s="123" t="s">
        <v>192</v>
      </c>
    </row>
    <row r="130" spans="1:13" s="26" customFormat="1" ht="18" x14ac:dyDescent="0.25">
      <c r="A130" s="114" t="s">
        <v>33</v>
      </c>
      <c r="B130" s="115">
        <v>41</v>
      </c>
      <c r="C130" s="115">
        <v>10101780565</v>
      </c>
      <c r="D130" s="116" t="s">
        <v>191</v>
      </c>
      <c r="E130" s="117">
        <v>38579</v>
      </c>
      <c r="F130" s="118" t="s">
        <v>5</v>
      </c>
      <c r="G130" s="113"/>
      <c r="H130" s="119" t="s">
        <v>135</v>
      </c>
      <c r="I130" s="120"/>
      <c r="J130" s="120"/>
      <c r="K130" s="124"/>
      <c r="L130" s="124"/>
      <c r="M130" s="123" t="s">
        <v>193</v>
      </c>
    </row>
    <row r="131" spans="1:13" s="26" customFormat="1" ht="18" x14ac:dyDescent="0.25">
      <c r="A131" s="114" t="s">
        <v>33</v>
      </c>
      <c r="B131" s="115">
        <v>9</v>
      </c>
      <c r="C131" s="115">
        <v>10055096081</v>
      </c>
      <c r="D131" s="116" t="s">
        <v>163</v>
      </c>
      <c r="E131" s="117">
        <v>38163</v>
      </c>
      <c r="F131" s="118" t="s">
        <v>4</v>
      </c>
      <c r="G131" s="119" t="s">
        <v>28</v>
      </c>
      <c r="H131" s="119"/>
      <c r="I131" s="120"/>
      <c r="J131" s="120"/>
      <c r="K131" s="124"/>
      <c r="L131" s="124"/>
      <c r="M131" s="123" t="s">
        <v>189</v>
      </c>
    </row>
    <row r="132" spans="1:13" s="26" customFormat="1" ht="18" x14ac:dyDescent="0.25">
      <c r="A132" s="114" t="s">
        <v>33</v>
      </c>
      <c r="B132" s="115">
        <v>31</v>
      </c>
      <c r="C132" s="115">
        <v>10081050251</v>
      </c>
      <c r="D132" s="116" t="s">
        <v>68</v>
      </c>
      <c r="E132" s="117">
        <v>38386</v>
      </c>
      <c r="F132" s="118" t="s">
        <v>5</v>
      </c>
      <c r="G132" s="113"/>
      <c r="H132" s="119" t="s">
        <v>106</v>
      </c>
      <c r="I132" s="120"/>
      <c r="J132" s="120"/>
      <c r="K132" s="124"/>
      <c r="L132" s="124"/>
      <c r="M132" s="123" t="s">
        <v>189</v>
      </c>
    </row>
    <row r="133" spans="1:13" s="26" customFormat="1" ht="18" x14ac:dyDescent="0.25">
      <c r="A133" s="114" t="s">
        <v>33</v>
      </c>
      <c r="B133" s="115">
        <v>35</v>
      </c>
      <c r="C133" s="115">
        <v>10084014512</v>
      </c>
      <c r="D133" s="116" t="s">
        <v>66</v>
      </c>
      <c r="E133" s="117">
        <v>38388</v>
      </c>
      <c r="F133" s="118" t="s">
        <v>5</v>
      </c>
      <c r="G133" s="113"/>
      <c r="H133" s="119" t="s">
        <v>106</v>
      </c>
      <c r="I133" s="120"/>
      <c r="J133" s="120"/>
      <c r="K133" s="124"/>
      <c r="L133" s="124"/>
      <c r="M133" s="123" t="s">
        <v>189</v>
      </c>
    </row>
    <row r="134" spans="1:13" s="26" customFormat="1" ht="18" x14ac:dyDescent="0.25">
      <c r="A134" s="114" t="s">
        <v>33</v>
      </c>
      <c r="B134" s="115">
        <v>36</v>
      </c>
      <c r="C134" s="115">
        <v>10089250791</v>
      </c>
      <c r="D134" s="116" t="s">
        <v>64</v>
      </c>
      <c r="E134" s="117">
        <v>38484</v>
      </c>
      <c r="F134" s="118" t="s">
        <v>5</v>
      </c>
      <c r="G134" s="113"/>
      <c r="H134" s="119" t="s">
        <v>106</v>
      </c>
      <c r="I134" s="120"/>
      <c r="J134" s="120"/>
      <c r="K134" s="124"/>
      <c r="L134" s="124"/>
      <c r="M134" s="123" t="s">
        <v>189</v>
      </c>
    </row>
    <row r="135" spans="1:13" s="26" customFormat="1" ht="18" x14ac:dyDescent="0.25">
      <c r="A135" s="114" t="s">
        <v>33</v>
      </c>
      <c r="B135" s="115">
        <v>80</v>
      </c>
      <c r="C135" s="115">
        <v>10119333626</v>
      </c>
      <c r="D135" s="116" t="s">
        <v>65</v>
      </c>
      <c r="E135" s="117">
        <v>38602</v>
      </c>
      <c r="F135" s="118" t="s">
        <v>5</v>
      </c>
      <c r="G135" s="119" t="s">
        <v>61</v>
      </c>
      <c r="H135" s="119"/>
      <c r="I135" s="120"/>
      <c r="J135" s="120"/>
      <c r="K135" s="124"/>
      <c r="L135" s="124"/>
      <c r="M135" s="123" t="s">
        <v>189</v>
      </c>
    </row>
    <row r="136" spans="1:13" s="26" customFormat="1" ht="18" x14ac:dyDescent="0.25">
      <c r="A136" s="114" t="s">
        <v>33</v>
      </c>
      <c r="B136" s="115">
        <v>103</v>
      </c>
      <c r="C136" s="115">
        <v>10094941661</v>
      </c>
      <c r="D136" s="116" t="s">
        <v>164</v>
      </c>
      <c r="E136" s="117">
        <v>38106</v>
      </c>
      <c r="F136" s="118" t="s">
        <v>5</v>
      </c>
      <c r="G136" s="119" t="s">
        <v>18</v>
      </c>
      <c r="H136" s="119"/>
      <c r="I136" s="120"/>
      <c r="J136" s="120"/>
      <c r="K136" s="124"/>
      <c r="L136" s="124"/>
      <c r="M136" s="123" t="s">
        <v>189</v>
      </c>
    </row>
    <row r="137" spans="1:13" s="26" customFormat="1" ht="18" x14ac:dyDescent="0.25">
      <c r="A137" s="114" t="s">
        <v>33</v>
      </c>
      <c r="B137" s="115">
        <v>112</v>
      </c>
      <c r="C137" s="115">
        <v>10021681504</v>
      </c>
      <c r="D137" s="116" t="s">
        <v>165</v>
      </c>
      <c r="E137" s="117">
        <v>34232</v>
      </c>
      <c r="F137" s="118" t="s">
        <v>50</v>
      </c>
      <c r="G137" s="113"/>
      <c r="H137" s="119" t="s">
        <v>166</v>
      </c>
      <c r="I137" s="120"/>
      <c r="J137" s="120"/>
      <c r="K137" s="124"/>
      <c r="L137" s="124"/>
      <c r="M137" s="123" t="s">
        <v>189</v>
      </c>
    </row>
    <row r="138" spans="1:13" s="26" customFormat="1" ht="18" x14ac:dyDescent="0.25">
      <c r="A138" s="114" t="s">
        <v>33</v>
      </c>
      <c r="B138" s="115">
        <v>123</v>
      </c>
      <c r="C138" s="115">
        <v>10093990253</v>
      </c>
      <c r="D138" s="116" t="s">
        <v>167</v>
      </c>
      <c r="E138" s="117">
        <v>38453</v>
      </c>
      <c r="F138" s="118" t="s">
        <v>5</v>
      </c>
      <c r="G138" s="119" t="s">
        <v>150</v>
      </c>
      <c r="H138" s="119"/>
      <c r="I138" s="120"/>
      <c r="J138" s="120"/>
      <c r="K138" s="124"/>
      <c r="L138" s="124"/>
      <c r="M138" s="123" t="s">
        <v>189</v>
      </c>
    </row>
    <row r="139" spans="1:13" s="26" customFormat="1" ht="18" x14ac:dyDescent="0.25">
      <c r="A139" s="114" t="s">
        <v>33</v>
      </c>
      <c r="B139" s="115">
        <v>125</v>
      </c>
      <c r="C139" s="115">
        <v>10093556278</v>
      </c>
      <c r="D139" s="116" t="s">
        <v>168</v>
      </c>
      <c r="E139" s="117">
        <v>38503</v>
      </c>
      <c r="F139" s="118" t="s">
        <v>5</v>
      </c>
      <c r="G139" s="119" t="s">
        <v>150</v>
      </c>
      <c r="H139" s="119"/>
      <c r="I139" s="120"/>
      <c r="J139" s="120"/>
      <c r="K139" s="124"/>
      <c r="L139" s="124"/>
      <c r="M139" s="123" t="s">
        <v>189</v>
      </c>
    </row>
    <row r="140" spans="1:13" s="26" customFormat="1" ht="18" x14ac:dyDescent="0.25">
      <c r="A140" s="114" t="s">
        <v>33</v>
      </c>
      <c r="B140" s="115">
        <v>4</v>
      </c>
      <c r="C140" s="115">
        <v>10036079334</v>
      </c>
      <c r="D140" s="116" t="s">
        <v>169</v>
      </c>
      <c r="E140" s="117">
        <v>37807</v>
      </c>
      <c r="F140" s="118" t="s">
        <v>4</v>
      </c>
      <c r="G140" s="113"/>
      <c r="H140" s="119" t="s">
        <v>99</v>
      </c>
      <c r="I140" s="120"/>
      <c r="J140" s="120"/>
      <c r="K140" s="124"/>
      <c r="L140" s="124"/>
      <c r="M140" s="123" t="s">
        <v>56</v>
      </c>
    </row>
    <row r="141" spans="1:13" s="26" customFormat="1" ht="18" x14ac:dyDescent="0.25">
      <c r="A141" s="114" t="s">
        <v>33</v>
      </c>
      <c r="B141" s="115">
        <v>7</v>
      </c>
      <c r="C141" s="115">
        <v>10034943626</v>
      </c>
      <c r="D141" s="116" t="s">
        <v>170</v>
      </c>
      <c r="E141" s="117">
        <v>36727</v>
      </c>
      <c r="F141" s="118" t="s">
        <v>5</v>
      </c>
      <c r="G141" s="119" t="s">
        <v>28</v>
      </c>
      <c r="H141" s="119"/>
      <c r="I141" s="120"/>
      <c r="J141" s="120"/>
      <c r="K141" s="124"/>
      <c r="L141" s="124"/>
      <c r="M141" s="123" t="s">
        <v>56</v>
      </c>
    </row>
    <row r="142" spans="1:13" s="26" customFormat="1" ht="18" x14ac:dyDescent="0.25">
      <c r="A142" s="114" t="s">
        <v>33</v>
      </c>
      <c r="B142" s="115">
        <v>20</v>
      </c>
      <c r="C142" s="115">
        <v>10080986896</v>
      </c>
      <c r="D142" s="116" t="s">
        <v>171</v>
      </c>
      <c r="E142" s="117">
        <v>37886</v>
      </c>
      <c r="F142" s="118" t="s">
        <v>5</v>
      </c>
      <c r="G142" s="119" t="s">
        <v>162</v>
      </c>
      <c r="H142" s="119"/>
      <c r="I142" s="120"/>
      <c r="J142" s="120"/>
      <c r="K142" s="124"/>
      <c r="L142" s="124"/>
      <c r="M142" s="123" t="s">
        <v>56</v>
      </c>
    </row>
    <row r="143" spans="1:13" s="26" customFormat="1" ht="18" x14ac:dyDescent="0.25">
      <c r="A143" s="114" t="s">
        <v>33</v>
      </c>
      <c r="B143" s="115">
        <v>33</v>
      </c>
      <c r="C143" s="115">
        <v>10114988632</v>
      </c>
      <c r="D143" s="116" t="s">
        <v>58</v>
      </c>
      <c r="E143" s="117">
        <v>38443</v>
      </c>
      <c r="F143" s="118" t="s">
        <v>5</v>
      </c>
      <c r="G143" s="113"/>
      <c r="H143" s="119" t="s">
        <v>106</v>
      </c>
      <c r="I143" s="120"/>
      <c r="J143" s="120"/>
      <c r="K143" s="124"/>
      <c r="L143" s="124"/>
      <c r="M143" s="123" t="s">
        <v>56</v>
      </c>
    </row>
    <row r="144" spans="1:13" s="26" customFormat="1" ht="18" x14ac:dyDescent="0.25">
      <c r="A144" s="114" t="s">
        <v>33</v>
      </c>
      <c r="B144" s="115">
        <v>54</v>
      </c>
      <c r="C144" s="115">
        <v>10091972047</v>
      </c>
      <c r="D144" s="116" t="s">
        <v>172</v>
      </c>
      <c r="E144" s="117">
        <v>38679</v>
      </c>
      <c r="F144" s="118" t="s">
        <v>5</v>
      </c>
      <c r="G144" s="119" t="s">
        <v>123</v>
      </c>
      <c r="H144" s="119"/>
      <c r="I144" s="120"/>
      <c r="J144" s="120"/>
      <c r="K144" s="124"/>
      <c r="L144" s="124"/>
      <c r="M144" s="123" t="s">
        <v>56</v>
      </c>
    </row>
    <row r="145" spans="1:15" s="26" customFormat="1" ht="18" x14ac:dyDescent="0.25">
      <c r="A145" s="114" t="s">
        <v>33</v>
      </c>
      <c r="B145" s="115">
        <v>55</v>
      </c>
      <c r="C145" s="115">
        <v>10084268530</v>
      </c>
      <c r="D145" s="116" t="s">
        <v>173</v>
      </c>
      <c r="E145" s="117">
        <v>38954</v>
      </c>
      <c r="F145" s="118" t="s">
        <v>5</v>
      </c>
      <c r="G145" s="119" t="s">
        <v>123</v>
      </c>
      <c r="H145" s="119"/>
      <c r="I145" s="120"/>
      <c r="J145" s="120"/>
      <c r="K145" s="124"/>
      <c r="L145" s="124"/>
      <c r="M145" s="123" t="s">
        <v>56</v>
      </c>
    </row>
    <row r="146" spans="1:15" s="26" customFormat="1" ht="18" x14ac:dyDescent="0.25">
      <c r="A146" s="114" t="s">
        <v>33</v>
      </c>
      <c r="B146" s="115">
        <v>56</v>
      </c>
      <c r="C146" s="115">
        <v>10105335415</v>
      </c>
      <c r="D146" s="116" t="s">
        <v>174</v>
      </c>
      <c r="E146" s="117">
        <v>38507</v>
      </c>
      <c r="F146" s="118" t="s">
        <v>4</v>
      </c>
      <c r="G146" s="119" t="s">
        <v>123</v>
      </c>
      <c r="H146" s="119"/>
      <c r="I146" s="120"/>
      <c r="J146" s="120"/>
      <c r="K146" s="124"/>
      <c r="L146" s="124"/>
      <c r="M146" s="123" t="s">
        <v>56</v>
      </c>
    </row>
    <row r="147" spans="1:15" s="26" customFormat="1" ht="18" x14ac:dyDescent="0.25">
      <c r="A147" s="114" t="s">
        <v>33</v>
      </c>
      <c r="B147" s="115">
        <v>64</v>
      </c>
      <c r="C147" s="115">
        <v>10089414075</v>
      </c>
      <c r="D147" s="116" t="s">
        <v>175</v>
      </c>
      <c r="E147" s="117">
        <v>39037</v>
      </c>
      <c r="F147" s="118" t="s">
        <v>5</v>
      </c>
      <c r="G147" s="113"/>
      <c r="H147" s="119" t="s">
        <v>176</v>
      </c>
      <c r="I147" s="120"/>
      <c r="J147" s="120"/>
      <c r="K147" s="124"/>
      <c r="L147" s="124"/>
      <c r="M147" s="123" t="s">
        <v>56</v>
      </c>
    </row>
    <row r="148" spans="1:15" s="26" customFormat="1" ht="18" x14ac:dyDescent="0.25">
      <c r="A148" s="114" t="s">
        <v>33</v>
      </c>
      <c r="B148" s="115">
        <v>65</v>
      </c>
      <c r="C148" s="115">
        <v>10078169149</v>
      </c>
      <c r="D148" s="116" t="s">
        <v>177</v>
      </c>
      <c r="E148" s="117">
        <v>38374</v>
      </c>
      <c r="F148" s="118" t="s">
        <v>5</v>
      </c>
      <c r="G148" s="113"/>
      <c r="H148" s="119" t="s">
        <v>176</v>
      </c>
      <c r="I148" s="120"/>
      <c r="J148" s="120"/>
      <c r="K148" s="124"/>
      <c r="L148" s="124"/>
      <c r="M148" s="123" t="s">
        <v>56</v>
      </c>
    </row>
    <row r="149" spans="1:15" s="26" customFormat="1" ht="18" x14ac:dyDescent="0.25">
      <c r="A149" s="114" t="s">
        <v>33</v>
      </c>
      <c r="B149" s="115">
        <v>66</v>
      </c>
      <c r="C149" s="115">
        <v>10036037605</v>
      </c>
      <c r="D149" s="116" t="s">
        <v>178</v>
      </c>
      <c r="E149" s="117">
        <v>37165</v>
      </c>
      <c r="F149" s="118" t="s">
        <v>4</v>
      </c>
      <c r="G149" s="113"/>
      <c r="H149" s="119" t="s">
        <v>176</v>
      </c>
      <c r="I149" s="120"/>
      <c r="J149" s="120"/>
      <c r="K149" s="124"/>
      <c r="L149" s="124"/>
      <c r="M149" s="123" t="s">
        <v>56</v>
      </c>
    </row>
    <row r="150" spans="1:15" s="26" customFormat="1" ht="18" x14ac:dyDescent="0.25">
      <c r="A150" s="114" t="s">
        <v>33</v>
      </c>
      <c r="B150" s="115">
        <v>67</v>
      </c>
      <c r="C150" s="115">
        <v>10036068927</v>
      </c>
      <c r="D150" s="116" t="s">
        <v>179</v>
      </c>
      <c r="E150" s="117">
        <v>37686</v>
      </c>
      <c r="F150" s="118" t="s">
        <v>5</v>
      </c>
      <c r="G150" s="113"/>
      <c r="H150" s="119" t="s">
        <v>176</v>
      </c>
      <c r="I150" s="120"/>
      <c r="J150" s="120"/>
      <c r="K150" s="124"/>
      <c r="L150" s="124"/>
      <c r="M150" s="123" t="s">
        <v>56</v>
      </c>
    </row>
    <row r="151" spans="1:15" s="26" customFormat="1" ht="18" x14ac:dyDescent="0.25">
      <c r="A151" s="114" t="s">
        <v>33</v>
      </c>
      <c r="B151" s="115">
        <v>74</v>
      </c>
      <c r="C151" s="115">
        <v>10015328509</v>
      </c>
      <c r="D151" s="116" t="s">
        <v>180</v>
      </c>
      <c r="E151" s="117">
        <v>36190</v>
      </c>
      <c r="F151" s="118" t="s">
        <v>4</v>
      </c>
      <c r="G151" s="113"/>
      <c r="H151" s="119" t="s">
        <v>101</v>
      </c>
      <c r="I151" s="120"/>
      <c r="J151" s="120"/>
      <c r="K151" s="124"/>
      <c r="L151" s="124"/>
      <c r="M151" s="123" t="s">
        <v>56</v>
      </c>
    </row>
    <row r="152" spans="1:15" s="26" customFormat="1" ht="18" x14ac:dyDescent="0.25">
      <c r="A152" s="114" t="s">
        <v>33</v>
      </c>
      <c r="B152" s="115">
        <v>87</v>
      </c>
      <c r="C152" s="115">
        <v>10056230981</v>
      </c>
      <c r="D152" s="116" t="s">
        <v>181</v>
      </c>
      <c r="E152" s="117">
        <v>37881</v>
      </c>
      <c r="F152" s="118" t="s">
        <v>5</v>
      </c>
      <c r="G152" s="113"/>
      <c r="H152" s="119" t="s">
        <v>91</v>
      </c>
      <c r="I152" s="120"/>
      <c r="J152" s="120"/>
      <c r="K152" s="124"/>
      <c r="L152" s="124"/>
      <c r="M152" s="123" t="s">
        <v>56</v>
      </c>
    </row>
    <row r="153" spans="1:15" s="26" customFormat="1" ht="18" x14ac:dyDescent="0.25">
      <c r="A153" s="114" t="s">
        <v>33</v>
      </c>
      <c r="B153" s="115">
        <v>91</v>
      </c>
      <c r="C153" s="115">
        <v>10104926601</v>
      </c>
      <c r="D153" s="116" t="s">
        <v>182</v>
      </c>
      <c r="E153" s="117">
        <v>38118</v>
      </c>
      <c r="F153" s="118" t="s">
        <v>5</v>
      </c>
      <c r="G153" s="119" t="s">
        <v>183</v>
      </c>
      <c r="H153" s="119"/>
      <c r="I153" s="120"/>
      <c r="J153" s="120"/>
      <c r="K153" s="124"/>
      <c r="L153" s="124"/>
      <c r="M153" s="123" t="s">
        <v>56</v>
      </c>
    </row>
    <row r="154" spans="1:15" s="26" customFormat="1" ht="18" x14ac:dyDescent="0.25">
      <c r="A154" s="114" t="s">
        <v>33</v>
      </c>
      <c r="B154" s="115">
        <v>118</v>
      </c>
      <c r="C154" s="115">
        <v>10006473318</v>
      </c>
      <c r="D154" s="116" t="s">
        <v>184</v>
      </c>
      <c r="E154" s="117">
        <v>33158</v>
      </c>
      <c r="F154" s="118" t="s">
        <v>34</v>
      </c>
      <c r="G154" s="113"/>
      <c r="H154" s="119" t="s">
        <v>103</v>
      </c>
      <c r="I154" s="120"/>
      <c r="J154" s="120"/>
      <c r="K154" s="124"/>
      <c r="L154" s="124"/>
      <c r="M154" s="123" t="s">
        <v>56</v>
      </c>
    </row>
    <row r="155" spans="1:15" s="26" customFormat="1" ht="18" x14ac:dyDescent="0.25">
      <c r="A155" s="114" t="s">
        <v>33</v>
      </c>
      <c r="B155" s="115">
        <v>119</v>
      </c>
      <c r="C155" s="115">
        <v>10091161388</v>
      </c>
      <c r="D155" s="116" t="s">
        <v>185</v>
      </c>
      <c r="E155" s="117">
        <v>38885</v>
      </c>
      <c r="F155" s="118" t="s">
        <v>5</v>
      </c>
      <c r="G155" s="113"/>
      <c r="H155" s="119" t="s">
        <v>120</v>
      </c>
      <c r="I155" s="120"/>
      <c r="J155" s="120"/>
      <c r="K155" s="124"/>
      <c r="L155" s="124"/>
      <c r="M155" s="123" t="s">
        <v>56</v>
      </c>
    </row>
    <row r="156" spans="1:15" s="26" customFormat="1" ht="18" x14ac:dyDescent="0.25">
      <c r="A156" s="114" t="s">
        <v>33</v>
      </c>
      <c r="B156" s="115">
        <v>124</v>
      </c>
      <c r="C156" s="115">
        <v>10104596696</v>
      </c>
      <c r="D156" s="116" t="s">
        <v>186</v>
      </c>
      <c r="E156" s="117">
        <v>38940</v>
      </c>
      <c r="F156" s="118" t="s">
        <v>5</v>
      </c>
      <c r="G156" s="119" t="s">
        <v>150</v>
      </c>
      <c r="H156" s="119"/>
      <c r="I156" s="120"/>
      <c r="J156" s="120"/>
      <c r="K156" s="124"/>
      <c r="L156" s="124"/>
      <c r="M156" s="123" t="s">
        <v>56</v>
      </c>
    </row>
    <row r="157" spans="1:15" s="26" customFormat="1" ht="18" x14ac:dyDescent="0.25">
      <c r="A157" s="114" t="s">
        <v>33</v>
      </c>
      <c r="B157" s="115">
        <v>126</v>
      </c>
      <c r="C157" s="115">
        <v>10095011985</v>
      </c>
      <c r="D157" s="116" t="s">
        <v>187</v>
      </c>
      <c r="E157" s="117">
        <v>38515</v>
      </c>
      <c r="F157" s="118" t="s">
        <v>5</v>
      </c>
      <c r="G157" s="119" t="s">
        <v>150</v>
      </c>
      <c r="H157" s="119"/>
      <c r="I157" s="120"/>
      <c r="J157" s="120"/>
      <c r="K157" s="124"/>
      <c r="L157" s="124"/>
      <c r="M157" s="123" t="s">
        <v>69</v>
      </c>
    </row>
    <row r="158" spans="1:15" s="26" customFormat="1" ht="18" x14ac:dyDescent="0.25">
      <c r="A158" s="114" t="s">
        <v>33</v>
      </c>
      <c r="B158" s="115">
        <v>96</v>
      </c>
      <c r="C158" s="115">
        <v>10009049575</v>
      </c>
      <c r="D158" s="116" t="s">
        <v>188</v>
      </c>
      <c r="E158" s="117">
        <v>35169</v>
      </c>
      <c r="F158" s="118" t="s">
        <v>34</v>
      </c>
      <c r="G158" s="113"/>
      <c r="H158" s="119" t="s">
        <v>110</v>
      </c>
      <c r="I158" s="120"/>
      <c r="J158" s="120"/>
      <c r="K158" s="124"/>
      <c r="L158" s="124"/>
      <c r="M158" s="123" t="s">
        <v>69</v>
      </c>
    </row>
    <row r="159" spans="1:15" s="111" customFormat="1" ht="14.4" thickBot="1" x14ac:dyDescent="0.3">
      <c r="A159" s="125" t="s">
        <v>10</v>
      </c>
      <c r="B159" s="126">
        <v>19</v>
      </c>
      <c r="C159" s="126">
        <v>10091152904</v>
      </c>
      <c r="D159" s="127" t="s">
        <v>161</v>
      </c>
      <c r="E159" s="128">
        <v>38057</v>
      </c>
      <c r="F159" s="129" t="s">
        <v>5</v>
      </c>
      <c r="G159" s="127" t="s">
        <v>162</v>
      </c>
      <c r="H159" s="127"/>
      <c r="I159" s="130"/>
      <c r="J159" s="131"/>
      <c r="K159" s="130"/>
      <c r="L159" s="127"/>
      <c r="M159" s="132"/>
      <c r="N159" s="112"/>
      <c r="O159" s="110"/>
    </row>
    <row r="160" spans="1:15" s="26" customFormat="1" ht="6" customHeight="1" thickTop="1" thickBot="1" x14ac:dyDescent="0.3">
      <c r="A160" s="34"/>
      <c r="B160" s="29"/>
      <c r="C160" s="29"/>
      <c r="D160" s="35"/>
      <c r="E160" s="36"/>
      <c r="F160" s="37"/>
      <c r="G160" s="36"/>
      <c r="H160" s="36"/>
      <c r="I160" s="38"/>
      <c r="J160" s="38"/>
      <c r="K160" s="38"/>
      <c r="L160" s="38"/>
      <c r="M160" s="39"/>
    </row>
    <row r="161" spans="1:13" ht="15" thickTop="1" x14ac:dyDescent="0.25">
      <c r="A161" s="88" t="s">
        <v>23</v>
      </c>
      <c r="B161" s="69"/>
      <c r="C161" s="69"/>
      <c r="D161" s="69"/>
      <c r="E161" s="69"/>
      <c r="F161" s="40"/>
      <c r="G161" s="69" t="s">
        <v>24</v>
      </c>
      <c r="H161" s="69"/>
      <c r="I161" s="69"/>
      <c r="J161" s="69"/>
      <c r="K161" s="69"/>
      <c r="L161" s="69"/>
      <c r="M161" s="70"/>
    </row>
    <row r="162" spans="1:13" ht="14.4" x14ac:dyDescent="0.25">
      <c r="A162" s="136" t="s">
        <v>29</v>
      </c>
      <c r="B162" s="42"/>
      <c r="C162" s="43"/>
      <c r="D162" s="44"/>
      <c r="E162" s="45"/>
      <c r="F162" s="101"/>
      <c r="G162" s="102"/>
      <c r="H162" s="58" t="s">
        <v>41</v>
      </c>
      <c r="I162" s="59">
        <v>27</v>
      </c>
      <c r="J162" s="107"/>
      <c r="K162" s="102"/>
      <c r="L162" s="61" t="s">
        <v>49</v>
      </c>
      <c r="M162" s="62">
        <f>COUNTIF(F20:F159,"ЗМС")</f>
        <v>1</v>
      </c>
    </row>
    <row r="163" spans="1:13" ht="14.4" x14ac:dyDescent="0.25">
      <c r="A163" s="136" t="s">
        <v>30</v>
      </c>
      <c r="B163" s="42"/>
      <c r="C163" s="46"/>
      <c r="D163" s="44"/>
      <c r="E163" s="45"/>
      <c r="F163" s="103"/>
      <c r="G163" s="104"/>
      <c r="H163" s="60" t="s">
        <v>42</v>
      </c>
      <c r="I163" s="59">
        <f>I164+I169</f>
        <v>137</v>
      </c>
      <c r="J163" s="108"/>
      <c r="K163" s="104"/>
      <c r="L163" s="61" t="s">
        <v>34</v>
      </c>
      <c r="M163" s="62">
        <f>COUNTIF(F21:F159,"МСМК")</f>
        <v>23</v>
      </c>
    </row>
    <row r="164" spans="1:13" ht="14.4" x14ac:dyDescent="0.25">
      <c r="A164" s="136" t="s">
        <v>31</v>
      </c>
      <c r="B164" s="42"/>
      <c r="C164" s="47"/>
      <c r="D164" s="44"/>
      <c r="E164" s="45"/>
      <c r="F164" s="103"/>
      <c r="G164" s="104"/>
      <c r="H164" s="60" t="s">
        <v>43</v>
      </c>
      <c r="I164" s="59">
        <f>I165+I166+I167+I168</f>
        <v>136</v>
      </c>
      <c r="J164" s="108"/>
      <c r="K164" s="104"/>
      <c r="L164" s="61" t="s">
        <v>4</v>
      </c>
      <c r="M164" s="62">
        <f>COUNTIF(F21:F159,"МС")</f>
        <v>58</v>
      </c>
    </row>
    <row r="165" spans="1:13" ht="14.4" x14ac:dyDescent="0.25">
      <c r="A165" s="136" t="s">
        <v>32</v>
      </c>
      <c r="B165" s="42"/>
      <c r="C165" s="47"/>
      <c r="D165" s="44"/>
      <c r="E165" s="45"/>
      <c r="F165" s="103"/>
      <c r="G165" s="104"/>
      <c r="H165" s="60" t="s">
        <v>44</v>
      </c>
      <c r="I165" s="59">
        <f>COUNT(A23:A159)</f>
        <v>63</v>
      </c>
      <c r="J165" s="108"/>
      <c r="K165" s="104"/>
      <c r="L165" s="61" t="s">
        <v>5</v>
      </c>
      <c r="M165" s="62">
        <f>COUNTIF(F20:F159,"КМС")</f>
        <v>50</v>
      </c>
    </row>
    <row r="166" spans="1:13" ht="14.4" x14ac:dyDescent="0.25">
      <c r="A166" s="41"/>
      <c r="B166" s="42"/>
      <c r="C166" s="47"/>
      <c r="D166" s="44"/>
      <c r="E166" s="45"/>
      <c r="F166" s="103"/>
      <c r="G166" s="104"/>
      <c r="H166" s="60" t="s">
        <v>45</v>
      </c>
      <c r="I166" s="59">
        <f>COUNTIF(A17:A159,"ЛИМ")</f>
        <v>0</v>
      </c>
      <c r="J166" s="108"/>
      <c r="K166" s="104"/>
      <c r="L166" s="61" t="s">
        <v>50</v>
      </c>
      <c r="M166" s="62">
        <f>COUNTIF(F19:F159,"1 СР")</f>
        <v>4</v>
      </c>
    </row>
    <row r="167" spans="1:13" ht="14.4" x14ac:dyDescent="0.25">
      <c r="A167" s="41"/>
      <c r="B167" s="42"/>
      <c r="C167" s="42"/>
      <c r="D167" s="42"/>
      <c r="E167" s="48"/>
      <c r="F167" s="103"/>
      <c r="G167" s="104"/>
      <c r="H167" s="60" t="s">
        <v>46</v>
      </c>
      <c r="I167" s="59">
        <f>COUNTIF(A21:A159,"НФ")</f>
        <v>73</v>
      </c>
      <c r="J167" s="108"/>
      <c r="K167" s="104"/>
      <c r="L167" s="61" t="s">
        <v>51</v>
      </c>
      <c r="M167" s="62">
        <f>COUNTIF(F21:F159,"2 СР")</f>
        <v>0</v>
      </c>
    </row>
    <row r="168" spans="1:13" ht="14.4" x14ac:dyDescent="0.25">
      <c r="A168" s="41"/>
      <c r="B168" s="42"/>
      <c r="C168" s="42"/>
      <c r="D168" s="42"/>
      <c r="E168" s="49"/>
      <c r="F168" s="103"/>
      <c r="G168" s="104"/>
      <c r="H168" s="60" t="s">
        <v>47</v>
      </c>
      <c r="I168" s="59">
        <f>COUNTIF(A21:A159,"ДСКВ")</f>
        <v>0</v>
      </c>
      <c r="J168" s="108"/>
      <c r="K168" s="104"/>
      <c r="L168" s="61" t="s">
        <v>52</v>
      </c>
      <c r="M168" s="62">
        <f>COUNTIF(F20:F159,"3 СР")</f>
        <v>0</v>
      </c>
    </row>
    <row r="169" spans="1:13" ht="14.4" x14ac:dyDescent="0.25">
      <c r="A169" s="41"/>
      <c r="B169" s="42"/>
      <c r="C169" s="42"/>
      <c r="D169" s="42"/>
      <c r="E169" s="49"/>
      <c r="F169" s="105"/>
      <c r="G169" s="106"/>
      <c r="H169" s="60" t="s">
        <v>48</v>
      </c>
      <c r="I169" s="59">
        <f>COUNTIF(A20:A159,"НС")</f>
        <v>1</v>
      </c>
      <c r="J169" s="109"/>
      <c r="K169" s="106"/>
      <c r="L169" s="50"/>
      <c r="M169" s="137"/>
    </row>
    <row r="170" spans="1:13" x14ac:dyDescent="0.25">
      <c r="A170" s="13"/>
      <c r="B170" s="138"/>
      <c r="C170" s="138"/>
      <c r="D170" s="57"/>
      <c r="E170" s="57"/>
      <c r="F170" s="57"/>
      <c r="G170" s="57"/>
      <c r="H170" s="57"/>
      <c r="I170" s="57"/>
      <c r="J170" s="57"/>
      <c r="K170" s="57"/>
      <c r="L170" s="57"/>
      <c r="M170" s="24"/>
    </row>
    <row r="171" spans="1:13" ht="15.6" x14ac:dyDescent="0.25">
      <c r="A171" s="94" t="s">
        <v>236</v>
      </c>
      <c r="B171" s="95"/>
      <c r="C171" s="95"/>
      <c r="D171" s="95"/>
      <c r="E171" s="95"/>
      <c r="F171" s="95" t="s">
        <v>6</v>
      </c>
      <c r="G171" s="95"/>
      <c r="H171" s="95"/>
      <c r="I171" s="95"/>
      <c r="J171" s="95" t="s">
        <v>17</v>
      </c>
      <c r="K171" s="95"/>
      <c r="L171" s="95"/>
      <c r="M171" s="96"/>
    </row>
    <row r="172" spans="1:13" x14ac:dyDescent="0.25">
      <c r="A172" s="92"/>
      <c r="B172" s="93"/>
      <c r="C172" s="93"/>
      <c r="D172" s="93"/>
      <c r="E172" s="93"/>
      <c r="F172" s="93"/>
      <c r="G172" s="93"/>
      <c r="H172" s="93"/>
      <c r="I172" s="93"/>
      <c r="J172" s="57"/>
      <c r="K172" s="57"/>
      <c r="L172" s="57"/>
      <c r="M172" s="24"/>
    </row>
    <row r="173" spans="1:13" x14ac:dyDescent="0.25">
      <c r="A173" s="91"/>
      <c r="B173" s="135"/>
      <c r="C173" s="135"/>
      <c r="D173" s="135"/>
      <c r="E173" s="135"/>
      <c r="F173" s="135"/>
      <c r="G173" s="135"/>
      <c r="H173" s="135"/>
      <c r="I173" s="135"/>
      <c r="J173" s="57"/>
      <c r="K173" s="57"/>
      <c r="L173" s="57"/>
      <c r="M173" s="24"/>
    </row>
    <row r="174" spans="1:13" s="30" customFormat="1" x14ac:dyDescent="0.25">
      <c r="A174" s="91"/>
      <c r="B174" s="135"/>
      <c r="C174" s="135"/>
      <c r="D174" s="135"/>
      <c r="E174" s="135"/>
      <c r="F174" s="135"/>
      <c r="G174" s="135"/>
      <c r="H174" s="135"/>
      <c r="I174" s="135"/>
      <c r="J174" s="139"/>
      <c r="K174" s="139"/>
      <c r="L174" s="139"/>
      <c r="M174" s="140"/>
    </row>
    <row r="175" spans="1:13" s="30" customFormat="1" ht="16.2" thickBot="1" x14ac:dyDescent="0.3">
      <c r="A175" s="89"/>
      <c r="B175" s="90"/>
      <c r="C175" s="90"/>
      <c r="D175" s="90"/>
      <c r="E175" s="90"/>
      <c r="F175" s="90" t="str">
        <f>H17</f>
        <v>Кондратьева Л.В. (ВК, г.Воронеж)</v>
      </c>
      <c r="G175" s="90"/>
      <c r="H175" s="90"/>
      <c r="I175" s="90"/>
      <c r="J175" s="141" t="str">
        <f>H18</f>
        <v>Азаров С.С. (ВК, Санкт‐Петербург)</v>
      </c>
      <c r="K175" s="141"/>
      <c r="L175" s="141"/>
      <c r="M175" s="142"/>
    </row>
    <row r="176" spans="1:13" s="30" customFormat="1" ht="14.4" thickTop="1" x14ac:dyDescent="0.25">
      <c r="A176" s="1"/>
      <c r="B176" s="14"/>
      <c r="C176" s="14"/>
      <c r="D176" s="1"/>
      <c r="E176" s="1"/>
      <c r="F176" s="1"/>
      <c r="G176" s="1"/>
      <c r="H176" s="1"/>
      <c r="I176" s="1"/>
      <c r="J176" s="1"/>
      <c r="K176" s="1"/>
      <c r="L176" s="1"/>
      <c r="M176" s="1"/>
    </row>
  </sheetData>
  <mergeCells count="39">
    <mergeCell ref="J171:M171"/>
    <mergeCell ref="J175:M175"/>
    <mergeCell ref="H21:H22"/>
    <mergeCell ref="I21:I22"/>
    <mergeCell ref="L21:L22"/>
    <mergeCell ref="A161:E161"/>
    <mergeCell ref="A175:E175"/>
    <mergeCell ref="F175:I175"/>
    <mergeCell ref="A173:E173"/>
    <mergeCell ref="F173:I173"/>
    <mergeCell ref="A174:E174"/>
    <mergeCell ref="F174:I174"/>
    <mergeCell ref="A172:E172"/>
    <mergeCell ref="F172:I172"/>
    <mergeCell ref="A171:E171"/>
    <mergeCell ref="F171:I171"/>
    <mergeCell ref="J21:J22"/>
    <mergeCell ref="K21:K22"/>
    <mergeCell ref="M21:M22"/>
    <mergeCell ref="G161:M161"/>
    <mergeCell ref="A6:M6"/>
    <mergeCell ref="A1:M1"/>
    <mergeCell ref="A2:M2"/>
    <mergeCell ref="A3:M3"/>
    <mergeCell ref="A4:M4"/>
    <mergeCell ref="A5:M5"/>
    <mergeCell ref="I15:M15"/>
    <mergeCell ref="A21:A22"/>
    <mergeCell ref="A7:M7"/>
    <mergeCell ref="A8:M8"/>
    <mergeCell ref="A9:M9"/>
    <mergeCell ref="A10:M10"/>
    <mergeCell ref="A11:M11"/>
    <mergeCell ref="B21:B22"/>
    <mergeCell ref="C21:C22"/>
    <mergeCell ref="D21:D22"/>
    <mergeCell ref="E21:E22"/>
    <mergeCell ref="G21:G22"/>
    <mergeCell ref="F21:F22"/>
  </mergeCells>
  <phoneticPr fontId="44" type="noConversion"/>
  <conditionalFormatting sqref="B162:B169">
    <cfRule type="duplicateValues" dxfId="0" priority="1"/>
  </conditionalFormatting>
  <printOptions horizontalCentered="1"/>
  <pageMargins left="0.19685039370078741" right="0.19685039370078741" top="0.31496062992125984" bottom="0.39370078740157483" header="0.15748031496062992" footer="0.11811023622047245"/>
  <pageSetup paperSize="256" scale="80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мнг г</vt:lpstr>
      <vt:lpstr>'мнг г'!Заголовки_для_печати</vt:lpstr>
      <vt:lpstr>'мнг 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Арсен</cp:lastModifiedBy>
  <cp:lastPrinted>2023-05-18T13:35:02Z</cp:lastPrinted>
  <dcterms:created xsi:type="dcterms:W3CDTF">2022-08-04T08:28:16Z</dcterms:created>
  <dcterms:modified xsi:type="dcterms:W3CDTF">2023-07-10T11:04:28Z</dcterms:modified>
</cp:coreProperties>
</file>