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-105" yWindow="-105" windowWidth="20730" windowHeight="11760" tabRatio="789"/>
  </bookViews>
  <sheets>
    <sheet name="КГ без отсечек" sheetId="102" r:id="rId1"/>
  </sheets>
  <definedNames>
    <definedName name="_xlnm.Print_Titles" localSheetId="0">'КГ без отсечек'!$21:$22</definedName>
    <definedName name="_xlnm.Print_Area" localSheetId="0">'КГ без отсечек'!$A$1:$L$96</definedName>
  </definedNames>
  <calcPr calcId="152511" refMode="R1C1"/>
</workbook>
</file>

<file path=xl/calcChain.xml><?xml version="1.0" encoding="utf-8"?>
<calcChain xmlns="http://schemas.openxmlformats.org/spreadsheetml/2006/main">
  <c r="A46" i="102" l="1"/>
  <c r="A45" i="102"/>
  <c r="A44" i="102"/>
  <c r="A50" i="102"/>
  <c r="A49" i="102"/>
  <c r="A48" i="102"/>
  <c r="A54" i="102"/>
  <c r="A53" i="102"/>
  <c r="A52" i="102"/>
  <c r="A58" i="102"/>
  <c r="A57" i="102"/>
  <c r="A56" i="102"/>
  <c r="A62" i="102"/>
  <c r="A61" i="102"/>
  <c r="A60" i="102"/>
  <c r="A66" i="102"/>
  <c r="A65" i="102"/>
  <c r="A64" i="102"/>
  <c r="A70" i="102"/>
  <c r="A69" i="102"/>
  <c r="A68" i="102"/>
  <c r="A74" i="102"/>
  <c r="A73" i="102"/>
  <c r="A72" i="102"/>
  <c r="A78" i="102"/>
  <c r="A77" i="102"/>
  <c r="A76" i="102"/>
  <c r="J78" i="102"/>
  <c r="I78" i="102"/>
  <c r="H78" i="102"/>
  <c r="G78" i="102"/>
  <c r="J77" i="102"/>
  <c r="I77" i="102"/>
  <c r="H77" i="102"/>
  <c r="G77" i="102"/>
  <c r="J76" i="102"/>
  <c r="I76" i="102"/>
  <c r="H76" i="102"/>
  <c r="G76" i="102"/>
  <c r="J74" i="102"/>
  <c r="I74" i="102"/>
  <c r="H74" i="102"/>
  <c r="G74" i="102"/>
  <c r="J73" i="102"/>
  <c r="I73" i="102"/>
  <c r="H73" i="102"/>
  <c r="G73" i="102"/>
  <c r="J72" i="102"/>
  <c r="I72" i="102"/>
  <c r="H72" i="102"/>
  <c r="G72" i="102"/>
  <c r="J70" i="102"/>
  <c r="I70" i="102"/>
  <c r="H70" i="102"/>
  <c r="G70" i="102"/>
  <c r="J69" i="102"/>
  <c r="I69" i="102"/>
  <c r="H69" i="102"/>
  <c r="G69" i="102"/>
  <c r="J68" i="102"/>
  <c r="I68" i="102"/>
  <c r="H68" i="102"/>
  <c r="G68" i="102"/>
  <c r="J66" i="102"/>
  <c r="I66" i="102"/>
  <c r="H66" i="102"/>
  <c r="G66" i="102"/>
  <c r="J65" i="102"/>
  <c r="I65" i="102"/>
  <c r="H65" i="102"/>
  <c r="G65" i="102"/>
  <c r="J64" i="102"/>
  <c r="I64" i="102"/>
  <c r="H64" i="102"/>
  <c r="G64" i="102"/>
  <c r="J62" i="102"/>
  <c r="I62" i="102"/>
  <c r="H62" i="102"/>
  <c r="G62" i="102"/>
  <c r="J61" i="102"/>
  <c r="I61" i="102"/>
  <c r="H61" i="102"/>
  <c r="G61" i="102"/>
  <c r="J60" i="102"/>
  <c r="I60" i="102"/>
  <c r="H60" i="102"/>
  <c r="G60" i="102"/>
  <c r="J58" i="102"/>
  <c r="I58" i="102"/>
  <c r="H58" i="102"/>
  <c r="G58" i="102"/>
  <c r="J57" i="102"/>
  <c r="I57" i="102"/>
  <c r="H57" i="102"/>
  <c r="G57" i="102"/>
  <c r="J56" i="102"/>
  <c r="I56" i="102"/>
  <c r="H56" i="102"/>
  <c r="G56" i="102"/>
  <c r="J54" i="102"/>
  <c r="I54" i="102"/>
  <c r="H54" i="102"/>
  <c r="G54" i="102"/>
  <c r="J53" i="102"/>
  <c r="I53" i="102"/>
  <c r="H53" i="102"/>
  <c r="G53" i="102"/>
  <c r="J52" i="102"/>
  <c r="I52" i="102"/>
  <c r="H52" i="102"/>
  <c r="G52" i="102"/>
  <c r="J50" i="102"/>
  <c r="I50" i="102"/>
  <c r="H50" i="102"/>
  <c r="G50" i="102"/>
  <c r="J49" i="102"/>
  <c r="I49" i="102"/>
  <c r="H49" i="102"/>
  <c r="G49" i="102"/>
  <c r="J48" i="102"/>
  <c r="I48" i="102"/>
  <c r="H48" i="102"/>
  <c r="G48" i="102"/>
  <c r="J46" i="102"/>
  <c r="I46" i="102"/>
  <c r="H46" i="102"/>
  <c r="G46" i="102"/>
  <c r="J45" i="102"/>
  <c r="I45" i="102"/>
  <c r="H45" i="102"/>
  <c r="G45" i="102"/>
  <c r="J44" i="102"/>
  <c r="I44" i="102"/>
  <c r="H44" i="102"/>
  <c r="G44" i="102"/>
  <c r="J42" i="102"/>
  <c r="I42" i="102"/>
  <c r="H42" i="102"/>
  <c r="G42" i="102"/>
  <c r="J41" i="102"/>
  <c r="I41" i="102"/>
  <c r="H41" i="102"/>
  <c r="G41" i="102"/>
  <c r="J40" i="102"/>
  <c r="I40" i="102"/>
  <c r="H40" i="102"/>
  <c r="G40" i="102"/>
  <c r="J38" i="102"/>
  <c r="I38" i="102"/>
  <c r="H38" i="102"/>
  <c r="G38" i="102"/>
  <c r="J37" i="102"/>
  <c r="I37" i="102"/>
  <c r="H37" i="102"/>
  <c r="G37" i="102"/>
  <c r="J36" i="102"/>
  <c r="I36" i="102"/>
  <c r="H36" i="102"/>
  <c r="G36" i="102"/>
  <c r="J34" i="102"/>
  <c r="I34" i="102"/>
  <c r="H34" i="102"/>
  <c r="G34" i="102"/>
  <c r="J33" i="102"/>
  <c r="I33" i="102"/>
  <c r="H33" i="102"/>
  <c r="G33" i="102"/>
  <c r="J32" i="102"/>
  <c r="I32" i="102"/>
  <c r="H32" i="102"/>
  <c r="G32" i="102"/>
  <c r="J30" i="102"/>
  <c r="I30" i="102"/>
  <c r="H30" i="102"/>
  <c r="G30" i="102"/>
  <c r="J29" i="102"/>
  <c r="I29" i="102"/>
  <c r="H29" i="102"/>
  <c r="G29" i="102"/>
  <c r="J28" i="102"/>
  <c r="I28" i="102"/>
  <c r="H28" i="102"/>
  <c r="G28" i="102"/>
  <c r="J26" i="102"/>
  <c r="I26" i="102"/>
  <c r="H26" i="102"/>
  <c r="G26" i="102"/>
  <c r="J25" i="102"/>
  <c r="I25" i="102"/>
  <c r="H25" i="102"/>
  <c r="G25" i="102"/>
  <c r="J24" i="102"/>
  <c r="I24" i="102"/>
  <c r="H24" i="102"/>
  <c r="G24" i="102"/>
  <c r="J75" i="102"/>
  <c r="I75" i="102"/>
  <c r="J71" i="102"/>
  <c r="I71" i="102"/>
  <c r="J67" i="102"/>
  <c r="I67" i="102"/>
  <c r="J63" i="102"/>
  <c r="I63" i="102"/>
  <c r="J59" i="102"/>
  <c r="I59" i="102"/>
  <c r="J55" i="102"/>
  <c r="I55" i="102"/>
  <c r="A42" i="102" l="1"/>
  <c r="A41" i="102"/>
  <c r="A40" i="102"/>
  <c r="A38" i="102"/>
  <c r="A37" i="102"/>
  <c r="A36" i="102"/>
  <c r="J51" i="102"/>
  <c r="I51" i="102"/>
  <c r="J47" i="102"/>
  <c r="I47" i="102"/>
  <c r="J43" i="102"/>
  <c r="I43" i="102"/>
  <c r="J39" i="102"/>
  <c r="I39" i="102"/>
  <c r="J35" i="102"/>
  <c r="I35" i="102"/>
  <c r="J23" i="102" l="1"/>
  <c r="G96" i="102"/>
  <c r="D96" i="102"/>
  <c r="J96" i="102" l="1"/>
  <c r="L87" i="102" l="1"/>
  <c r="L86" i="102"/>
  <c r="L85" i="102"/>
  <c r="L84" i="102"/>
  <c r="L83" i="102"/>
  <c r="L82" i="102"/>
  <c r="L81" i="102"/>
  <c r="A33" i="102"/>
  <c r="A32" i="102"/>
  <c r="I31" i="102"/>
  <c r="J31" i="102"/>
  <c r="I27" i="102"/>
  <c r="A30" i="102"/>
  <c r="A29" i="102"/>
  <c r="A28" i="102"/>
  <c r="A26" i="102"/>
  <c r="A25" i="102"/>
  <c r="A24" i="102"/>
  <c r="J27" i="102"/>
</calcChain>
</file>

<file path=xl/sharedStrings.xml><?xml version="1.0" encoding="utf-8"?>
<sst xmlns="http://schemas.openxmlformats.org/spreadsheetml/2006/main" count="253" uniqueCount="186">
  <si>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</si>
  <si>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</si>
  <si>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</si>
  <si>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</si>
  <si>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</si>
  <si>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</si>
  <si>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</si>
  <si>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</si>
  <si>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</si>
  <si>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</si>
  <si>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</si>
  <si>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</si>
  <si>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</si>
  <si>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</si>
  <si>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</si>
  <si>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</si>
  <si>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</si>
  <si>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</si>
  <si>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</si>
  <si>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</si>
  <si>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</si>
  <si>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</si>
  <si>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</si>
  <si>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</si>
  <si>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</si>
  <si>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ЗМС</t>
  </si>
  <si>
    <t>КМС</t>
  </si>
  <si>
    <t>Субъектов РФ</t>
  </si>
  <si>
    <t>ДАТА РОЖД.</t>
  </si>
  <si>
    <t>UCI ID</t>
  </si>
  <si>
    <t>1 СР</t>
  </si>
  <si>
    <t>Заявлено команд</t>
  </si>
  <si>
    <t>Стартовало команд</t>
  </si>
  <si>
    <t>Финишировало команд</t>
  </si>
  <si>
    <t>Н. финишировало команд</t>
  </si>
  <si>
    <t>Дисквалифицировано команд</t>
  </si>
  <si>
    <t>Н. стартовало команд</t>
  </si>
  <si>
    <t>шоссе - командная гонка</t>
  </si>
  <si>
    <t/>
  </si>
  <si>
    <t>СТАТИСТИКА ГОНКИ</t>
  </si>
  <si>
    <t>ДИСТАНЦИЯ: ДЛИНА КРУГА/КРУГОВ</t>
  </si>
  <si>
    <t>ТЕРРИТОРИАЛЬНАЯ ПРИНАДЛЕЖНОСТЬ</t>
  </si>
  <si>
    <t>2 СР</t>
  </si>
  <si>
    <t>3 СР</t>
  </si>
  <si>
    <t>Лимит времени</t>
  </si>
  <si>
    <t>СУДЬЯ НА ФИНИШЕ</t>
  </si>
  <si>
    <t xml:space="preserve">МАКСИМАЛЬНЫЙ ПЕРЕПАД (HD) (м): </t>
  </si>
  <si>
    <t xml:space="preserve">СУММА ПОЛОЖИТЕЛЬНЫХ ПЕРЕПАДОВ ВЫСОТЫ НА ДИСТАНЦИИ (ТС) (м): </t>
  </si>
  <si>
    <t>ПЕРВЕНСТВО РОССИИ</t>
  </si>
  <si>
    <t>Санкт-Петербург</t>
  </si>
  <si>
    <t>Министерство спорта Ростовской области</t>
  </si>
  <si>
    <t>Федерация велосипедного спорта Ростовской области</t>
  </si>
  <si>
    <t>№ ВРВС: 0080661811Я</t>
  </si>
  <si>
    <t xml:space="preserve">НАЧАЛО ГОНКИ: 10ч 00м </t>
  </si>
  <si>
    <t xml:space="preserve">Температура: </t>
  </si>
  <si>
    <t>Самарская область</t>
  </si>
  <si>
    <t>Краснодарский край</t>
  </si>
  <si>
    <t>02.01.2006</t>
  </si>
  <si>
    <t>Ростовская область</t>
  </si>
  <si>
    <t>Юноши 15-16 лет</t>
  </si>
  <si>
    <t>МЕСТО ПРОВЕДЕНИЯ: г. Ростов-на-Дону</t>
  </si>
  <si>
    <t>ДАТА ПРОВЕДЕНИЯ: 10 сентября 2022 года</t>
  </si>
  <si>
    <t>№ ЕКП 2022: 5067</t>
  </si>
  <si>
    <t>ОКОНЧАНИЕ ГОНКИ:</t>
  </si>
  <si>
    <t>НАЗВАНИЕ ТРАССЫ / РЕГ. НОМЕР: Ростов-Азов (новое направление)</t>
  </si>
  <si>
    <t xml:space="preserve"> 25 км /2</t>
  </si>
  <si>
    <t>БУГОЛЬЦЕВ В.Н. (ВК, г. Ростов-на-Дону)</t>
  </si>
  <si>
    <t>АНДРИАНОВА Е.Ю. (1К, г. Ростов-на-Дону)</t>
  </si>
  <si>
    <t>ДАНИЛОВА Р.Г. (1К, г. Ростов-на-Дону)</t>
  </si>
  <si>
    <t>Свиловский Данил</t>
  </si>
  <si>
    <t>18.03.2008</t>
  </si>
  <si>
    <t>Токарев Матвей</t>
  </si>
  <si>
    <t>21.04.2006</t>
  </si>
  <si>
    <t>Просандеев Ярослав</t>
  </si>
  <si>
    <t>10.03.2007</t>
  </si>
  <si>
    <t>Гречишкин Вадим</t>
  </si>
  <si>
    <t>11.07.2007</t>
  </si>
  <si>
    <t>Аверин Алексей</t>
  </si>
  <si>
    <t>09.03.2006</t>
  </si>
  <si>
    <t>Москва</t>
  </si>
  <si>
    <t>Болдырев Матвей</t>
  </si>
  <si>
    <t>26.08.2007</t>
  </si>
  <si>
    <t>Бортник Иван</t>
  </si>
  <si>
    <t>05.09.2007</t>
  </si>
  <si>
    <t>Сапронов Петр</t>
  </si>
  <si>
    <t>06.07.2006</t>
  </si>
  <si>
    <t>Никонов Александр</t>
  </si>
  <si>
    <t>07.06.2006</t>
  </si>
  <si>
    <t>Попов Максим</t>
  </si>
  <si>
    <t>18.02.2006</t>
  </si>
  <si>
    <t>Павловский Дмитрий</t>
  </si>
  <si>
    <t>22.09.2007</t>
  </si>
  <si>
    <t>Демирчян Артак</t>
  </si>
  <si>
    <t>09.06.2007</t>
  </si>
  <si>
    <t>Яковлев Матвей</t>
  </si>
  <si>
    <t>22.01.2008</t>
  </si>
  <si>
    <t>Свиловский Денис</t>
  </si>
  <si>
    <t>Новолодский Ростислав</t>
  </si>
  <si>
    <t>18.05.2008</t>
  </si>
  <si>
    <t>Блохин Кирилл</t>
  </si>
  <si>
    <t>09.06.2008</t>
  </si>
  <si>
    <t>Зиманов Олег</t>
  </si>
  <si>
    <t>23.01.2006</t>
  </si>
  <si>
    <t>Республика Башкортостан</t>
  </si>
  <si>
    <t>Усманов Линар</t>
  </si>
  <si>
    <t>14.06.2006</t>
  </si>
  <si>
    <t>Чучва Егор</t>
  </si>
  <si>
    <t>10.10.2006</t>
  </si>
  <si>
    <t>Косарев Сергей</t>
  </si>
  <si>
    <t>08.06.2006</t>
  </si>
  <si>
    <t>Керницкий Максим</t>
  </si>
  <si>
    <t>29.06.2006</t>
  </si>
  <si>
    <t>Гончаров Александр</t>
  </si>
  <si>
    <t>13.05.2007</t>
  </si>
  <si>
    <t>Азиза Али</t>
  </si>
  <si>
    <t>21.09.2007</t>
  </si>
  <si>
    <t>Попов Марк</t>
  </si>
  <si>
    <t>17.05.2007</t>
  </si>
  <si>
    <t>Дорогинин Игнат</t>
  </si>
  <si>
    <t>22.02.2007</t>
  </si>
  <si>
    <t>Мыцов Данила</t>
  </si>
  <si>
    <t>14.07.2006</t>
  </si>
  <si>
    <t>Сергеев Егор</t>
  </si>
  <si>
    <t>03.06.2006</t>
  </si>
  <si>
    <t>Стартостин Никита</t>
  </si>
  <si>
    <t>17.06.2007</t>
  </si>
  <si>
    <t>Сидоров Григорий</t>
  </si>
  <si>
    <t>27.06.2007</t>
  </si>
  <si>
    <t>Тульская область</t>
  </si>
  <si>
    <t>Суятин Мирослав</t>
  </si>
  <si>
    <t>09.01.2006</t>
  </si>
  <si>
    <t>Гербут Дмитрий</t>
  </si>
  <si>
    <t>16.11.2007</t>
  </si>
  <si>
    <t>Быков Антон</t>
  </si>
  <si>
    <t>11.08.2006</t>
  </si>
  <si>
    <t>Сибагатуллин Аяз</t>
  </si>
  <si>
    <t>07.01.2007</t>
  </si>
  <si>
    <t>Минибаев Айнур</t>
  </si>
  <si>
    <t>07.05.2007</t>
  </si>
  <si>
    <t>Чепайкин Илья</t>
  </si>
  <si>
    <t>08.03.2007</t>
  </si>
  <si>
    <t>Хабипов Дамир</t>
  </si>
  <si>
    <t>22.06.2006</t>
  </si>
  <si>
    <t>Жариков Максим</t>
  </si>
  <si>
    <t>28.05.2007</t>
  </si>
  <si>
    <t>Маликов Данил</t>
  </si>
  <si>
    <t>03.03.2006</t>
  </si>
  <si>
    <t>Елфимов Илья</t>
  </si>
  <si>
    <t>16.07.2006</t>
  </si>
  <si>
    <t>Марченко Семен</t>
  </si>
  <si>
    <t>16.07.2007</t>
  </si>
  <si>
    <t>Дранишников Арсений</t>
  </si>
  <si>
    <t>02.01.2007</t>
  </si>
  <si>
    <t>Леусенко Виталий</t>
  </si>
  <si>
    <t>06.03.2007</t>
  </si>
  <si>
    <t>Гусаков Максим</t>
  </si>
  <si>
    <t>Мамулин Дмитрий</t>
  </si>
  <si>
    <t>01.02.2006</t>
  </si>
  <si>
    <t>Шведков Никита</t>
  </si>
  <si>
    <t>07.07.2006</t>
  </si>
  <si>
    <t>Челябинская область</t>
  </si>
  <si>
    <t>Золотарев Александр</t>
  </si>
  <si>
    <t>30.08.2006</t>
  </si>
  <si>
    <t>Плетнев Георгий</t>
  </si>
  <si>
    <t>08.06.2007</t>
  </si>
  <si>
    <t>Катаев Никита</t>
  </si>
  <si>
    <t>16.01.2007</t>
  </si>
  <si>
    <t>Охрименко Роман</t>
  </si>
  <si>
    <t>06.05.2007</t>
  </si>
  <si>
    <t>Земляной Денис</t>
  </si>
  <si>
    <t>Нестеров Дмитрий</t>
  </si>
  <si>
    <t>09.04.2007</t>
  </si>
  <si>
    <t>Белов Даниил</t>
  </si>
  <si>
    <t>10.04.2007</t>
  </si>
  <si>
    <t>Пестерев Владимир</t>
  </si>
  <si>
    <t>19.12.2007</t>
  </si>
  <si>
    <t>Базаров Ярослав</t>
  </si>
  <si>
    <t>20.01.2006</t>
  </si>
  <si>
    <t>Кондратов Андрей</t>
  </si>
  <si>
    <t>16.04.2007</t>
  </si>
  <si>
    <t>Михалкни Илья</t>
  </si>
  <si>
    <t>15.02.2007</t>
  </si>
  <si>
    <t>Влажность:</t>
  </si>
  <si>
    <t>Осадки:</t>
  </si>
  <si>
    <t>Ветер:</t>
  </si>
  <si>
    <t>Республика Татарстан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</si>
</sst>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22" x14ac:knownFonts="1">
    <font>
      <sz val="10"/>
      <name val="Arial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</cellStyleXfs>
  <cellXfs count="185">
    <xf numFmtId="0" fontId="0" fillId="0" borderId="0" xfId="0"/>
    <xf numFmtId="0" fontId="8" fillId="0" borderId="0" xfId="7" applyFont="1" applyAlignment="1">
      <alignment vertical="center" wrapText="1"/>
    </xf>
    <xf numFmtId="0" fontId="9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14" fontId="11" fillId="0" borderId="1" xfId="2" applyNumberFormat="1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14" fontId="11" fillId="0" borderId="3" xfId="2" applyNumberFormat="1" applyFont="1" applyBorder="1" applyAlignment="1">
      <alignment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3" fillId="0" borderId="5" xfId="2" applyFont="1" applyBorder="1" applyAlignment="1">
      <alignment horizontal="center" vertical="center"/>
    </xf>
    <xf numFmtId="0" fontId="11" fillId="0" borderId="5" xfId="2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6" xfId="2" applyFont="1" applyBorder="1" applyAlignment="1">
      <alignment vertical="center"/>
    </xf>
    <xf numFmtId="14" fontId="9" fillId="0" borderId="6" xfId="2" applyNumberFormat="1" applyFont="1" applyBorder="1" applyAlignment="1">
      <alignment vertical="center"/>
    </xf>
    <xf numFmtId="0" fontId="15" fillId="0" borderId="0" xfId="2" applyFont="1" applyAlignment="1">
      <alignment vertical="center"/>
    </xf>
    <xf numFmtId="14" fontId="9" fillId="0" borderId="0" xfId="2" applyNumberFormat="1" applyFont="1" applyAlignment="1">
      <alignment vertical="center"/>
    </xf>
    <xf numFmtId="164" fontId="14" fillId="0" borderId="0" xfId="2" applyNumberFormat="1" applyFont="1" applyAlignment="1">
      <alignment horizontal="center" vertical="center" wrapText="1"/>
    </xf>
    <xf numFmtId="14" fontId="9" fillId="0" borderId="0" xfId="2" applyNumberFormat="1" applyFont="1" applyAlignment="1">
      <alignment horizontal="center" vertical="center"/>
    </xf>
    <xf numFmtId="0" fontId="16" fillId="0" borderId="0" xfId="2" applyFont="1" applyAlignment="1">
      <alignment vertical="center"/>
    </xf>
    <xf numFmtId="165" fontId="13" fillId="0" borderId="1" xfId="2" applyNumberFormat="1" applyFont="1" applyBorder="1" applyAlignment="1">
      <alignment horizontal="center" vertical="center"/>
    </xf>
    <xf numFmtId="2" fontId="11" fillId="0" borderId="1" xfId="2" applyNumberFormat="1" applyFont="1" applyBorder="1" applyAlignment="1">
      <alignment vertical="center"/>
    </xf>
    <xf numFmtId="165" fontId="13" fillId="0" borderId="3" xfId="2" applyNumberFormat="1" applyFont="1" applyBorder="1" applyAlignment="1">
      <alignment horizontal="center" vertical="center"/>
    </xf>
    <xf numFmtId="2" fontId="11" fillId="0" borderId="3" xfId="2" applyNumberFormat="1" applyFont="1" applyBorder="1" applyAlignment="1">
      <alignment vertical="center"/>
    </xf>
    <xf numFmtId="0" fontId="13" fillId="0" borderId="7" xfId="2" applyFont="1" applyBorder="1" applyAlignment="1">
      <alignment vertical="center"/>
    </xf>
    <xf numFmtId="0" fontId="13" fillId="0" borderId="5" xfId="2" applyFont="1" applyBorder="1" applyAlignment="1">
      <alignment vertical="center"/>
    </xf>
    <xf numFmtId="14" fontId="11" fillId="0" borderId="5" xfId="2" applyNumberFormat="1" applyFont="1" applyBorder="1" applyAlignment="1">
      <alignment horizontal="right" vertical="center"/>
    </xf>
    <xf numFmtId="0" fontId="9" fillId="0" borderId="5" xfId="2" applyFont="1" applyBorder="1" applyAlignment="1">
      <alignment vertical="center"/>
    </xf>
    <xf numFmtId="165" fontId="17" fillId="0" borderId="6" xfId="2" applyNumberFormat="1" applyFont="1" applyBorder="1" applyAlignment="1">
      <alignment vertical="center"/>
    </xf>
    <xf numFmtId="2" fontId="9" fillId="0" borderId="6" xfId="2" applyNumberFormat="1" applyFont="1" applyBorder="1" applyAlignment="1">
      <alignment vertical="center"/>
    </xf>
    <xf numFmtId="0" fontId="9" fillId="0" borderId="0" xfId="2" applyFont="1" applyAlignment="1">
      <alignment horizontal="center"/>
    </xf>
    <xf numFmtId="0" fontId="9" fillId="0" borderId="0" xfId="2" applyFont="1" applyAlignment="1">
      <alignment horizontal="justify"/>
    </xf>
    <xf numFmtId="14" fontId="14" fillId="0" borderId="0" xfId="2" applyNumberFormat="1" applyFont="1" applyAlignment="1">
      <alignment horizontal="center" vertical="center" wrapText="1"/>
    </xf>
    <xf numFmtId="165" fontId="12" fillId="0" borderId="0" xfId="2" applyNumberFormat="1" applyFont="1" applyAlignment="1">
      <alignment vertical="center" wrapText="1"/>
    </xf>
    <xf numFmtId="0" fontId="14" fillId="0" borderId="0" xfId="2" applyFont="1" applyAlignment="1">
      <alignment vertical="center" wrapText="1"/>
    </xf>
    <xf numFmtId="2" fontId="14" fillId="0" borderId="0" xfId="2" applyNumberFormat="1" applyFont="1" applyAlignment="1">
      <alignment vertical="center" wrapText="1"/>
    </xf>
    <xf numFmtId="0" fontId="9" fillId="0" borderId="8" xfId="2" applyFont="1" applyBorder="1" applyAlignment="1">
      <alignment horizontal="left" vertical="center"/>
    </xf>
    <xf numFmtId="0" fontId="9" fillId="0" borderId="1" xfId="2" applyFont="1" applyBorder="1" applyAlignment="1">
      <alignment vertical="center"/>
    </xf>
    <xf numFmtId="2" fontId="9" fillId="0" borderId="9" xfId="2" applyNumberFormat="1" applyFont="1" applyBorder="1" applyAlignment="1">
      <alignment vertical="center"/>
    </xf>
    <xf numFmtId="2" fontId="9" fillId="0" borderId="8" xfId="2" applyNumberFormat="1" applyFont="1" applyBorder="1" applyAlignment="1">
      <alignment vertical="center"/>
    </xf>
    <xf numFmtId="49" fontId="9" fillId="0" borderId="8" xfId="2" applyNumberFormat="1" applyFont="1" applyBorder="1" applyAlignment="1">
      <alignment horizontal="left" vertical="center"/>
    </xf>
    <xf numFmtId="165" fontId="17" fillId="0" borderId="0" xfId="2" applyNumberFormat="1" applyFont="1" applyAlignment="1">
      <alignment vertical="center"/>
    </xf>
    <xf numFmtId="49" fontId="9" fillId="0" borderId="0" xfId="2" applyNumberFormat="1" applyFont="1" applyAlignment="1">
      <alignment vertical="center"/>
    </xf>
    <xf numFmtId="2" fontId="9" fillId="0" borderId="10" xfId="2" applyNumberFormat="1" applyFont="1" applyBorder="1" applyAlignment="1">
      <alignment vertical="center"/>
    </xf>
    <xf numFmtId="0" fontId="9" fillId="0" borderId="3" xfId="2" applyFont="1" applyBorder="1" applyAlignment="1">
      <alignment vertical="center"/>
    </xf>
    <xf numFmtId="49" fontId="9" fillId="0" borderId="3" xfId="2" applyNumberFormat="1" applyFont="1" applyBorder="1" applyAlignment="1">
      <alignment vertical="center"/>
    </xf>
    <xf numFmtId="2" fontId="9" fillId="0" borderId="11" xfId="2" applyNumberFormat="1" applyFont="1" applyBorder="1" applyAlignment="1">
      <alignment vertical="center"/>
    </xf>
    <xf numFmtId="0" fontId="9" fillId="0" borderId="12" xfId="2" applyFont="1" applyBorder="1" applyAlignment="1">
      <alignment vertical="center"/>
    </xf>
    <xf numFmtId="2" fontId="9" fillId="0" borderId="0" xfId="2" applyNumberFormat="1" applyFont="1" applyAlignment="1">
      <alignment vertical="center"/>
    </xf>
    <xf numFmtId="0" fontId="9" fillId="0" borderId="13" xfId="2" applyFont="1" applyBorder="1" applyAlignment="1">
      <alignment vertical="center"/>
    </xf>
    <xf numFmtId="165" fontId="17" fillId="0" borderId="0" xfId="2" applyNumberFormat="1" applyFont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0" fontId="15" fillId="0" borderId="0" xfId="2" applyFont="1" applyAlignment="1">
      <alignment horizontal="right" vertical="center"/>
    </xf>
    <xf numFmtId="14" fontId="9" fillId="0" borderId="5" xfId="2" applyNumberFormat="1" applyFont="1" applyBorder="1" applyAlignment="1">
      <alignment vertical="center"/>
    </xf>
    <xf numFmtId="165" fontId="9" fillId="0" borderId="14" xfId="2" applyNumberFormat="1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left" vertical="center" wrapText="1"/>
    </xf>
    <xf numFmtId="14" fontId="9" fillId="0" borderId="16" xfId="2" applyNumberFormat="1" applyFont="1" applyBorder="1" applyAlignment="1">
      <alignment horizontal="center" vertical="center"/>
    </xf>
    <xf numFmtId="164" fontId="9" fillId="0" borderId="16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/>
    </xf>
    <xf numFmtId="49" fontId="9" fillId="0" borderId="17" xfId="2" applyNumberFormat="1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165" fontId="15" fillId="0" borderId="8" xfId="2" applyNumberFormat="1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9" fillId="0" borderId="19" xfId="2" applyFont="1" applyBorder="1" applyAlignment="1">
      <alignment vertical="center"/>
    </xf>
    <xf numFmtId="0" fontId="9" fillId="0" borderId="14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left" vertical="center" wrapText="1"/>
    </xf>
    <xf numFmtId="14" fontId="9" fillId="0" borderId="14" xfId="2" applyNumberFormat="1" applyFont="1" applyBorder="1" applyAlignment="1">
      <alignment horizontal="center" vertical="center"/>
    </xf>
    <xf numFmtId="164" fontId="9" fillId="0" borderId="14" xfId="2" applyNumberFormat="1" applyFont="1" applyBorder="1" applyAlignment="1">
      <alignment horizontal="center" vertical="center" wrapText="1"/>
    </xf>
    <xf numFmtId="0" fontId="9" fillId="0" borderId="15" xfId="2" applyFont="1" applyBorder="1" applyAlignment="1">
      <alignment horizontal="left" vertical="center" wrapText="1"/>
    </xf>
    <xf numFmtId="14" fontId="9" fillId="0" borderId="15" xfId="2" applyNumberFormat="1" applyFont="1" applyBorder="1" applyAlignment="1">
      <alignment horizontal="center" vertical="center"/>
    </xf>
    <xf numFmtId="164" fontId="9" fillId="0" borderId="15" xfId="2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/>
    </xf>
    <xf numFmtId="0" fontId="9" fillId="0" borderId="9" xfId="2" applyFont="1" applyBorder="1" applyAlignment="1">
      <alignment horizontal="left" vertical="center"/>
    </xf>
    <xf numFmtId="49" fontId="9" fillId="0" borderId="10" xfId="2" applyNumberFormat="1" applyFont="1" applyBorder="1" applyAlignment="1">
      <alignment horizontal="left" vertical="center"/>
    </xf>
    <xf numFmtId="49" fontId="9" fillId="0" borderId="11" xfId="2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vertical="center"/>
    </xf>
    <xf numFmtId="0" fontId="9" fillId="0" borderId="17" xfId="0" applyNumberFormat="1" applyFont="1" applyBorder="1" applyAlignment="1">
      <alignment horizontal="left" vertical="center"/>
    </xf>
    <xf numFmtId="2" fontId="9" fillId="0" borderId="8" xfId="0" applyNumberFormat="1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17" fillId="0" borderId="21" xfId="2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 wrapText="1"/>
    </xf>
    <xf numFmtId="0" fontId="18" fillId="0" borderId="23" xfId="2" applyFont="1" applyBorder="1" applyAlignment="1">
      <alignment horizontal="center" vertical="center" wrapText="1"/>
    </xf>
    <xf numFmtId="0" fontId="9" fillId="0" borderId="24" xfId="2" applyFont="1" applyBorder="1" applyAlignment="1">
      <alignment horizontal="center" vertical="center" wrapText="1"/>
    </xf>
    <xf numFmtId="0" fontId="18" fillId="0" borderId="25" xfId="2" applyFont="1" applyBorder="1" applyAlignment="1">
      <alignment horizontal="center" vertical="center" wrapText="1"/>
    </xf>
    <xf numFmtId="0" fontId="9" fillId="0" borderId="26" xfId="2" applyFont="1" applyBorder="1" applyAlignment="1">
      <alignment horizontal="center" vertical="center" wrapText="1"/>
    </xf>
    <xf numFmtId="1" fontId="17" fillId="0" borderId="18" xfId="2" applyNumberFormat="1" applyFont="1" applyBorder="1" applyAlignment="1">
      <alignment horizontal="right" vertical="center"/>
    </xf>
    <xf numFmtId="0" fontId="17" fillId="0" borderId="18" xfId="2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horizontal="right" vertical="center"/>
    </xf>
    <xf numFmtId="0" fontId="13" fillId="2" borderId="32" xfId="2" applyFont="1" applyFill="1" applyBorder="1" applyAlignment="1">
      <alignment vertical="center"/>
    </xf>
    <xf numFmtId="0" fontId="13" fillId="0" borderId="1" xfId="2" applyFont="1" applyBorder="1" applyAlignment="1">
      <alignment horizontal="left" vertical="center"/>
    </xf>
    <xf numFmtId="0" fontId="9" fillId="0" borderId="17" xfId="2" applyFont="1" applyBorder="1" applyAlignment="1">
      <alignment horizontal="right" vertical="center"/>
    </xf>
    <xf numFmtId="0" fontId="3" fillId="0" borderId="3" xfId="2" applyFont="1" applyBorder="1" applyAlignment="1">
      <alignment horizontal="left" vertical="center"/>
    </xf>
    <xf numFmtId="0" fontId="9" fillId="0" borderId="0" xfId="2" applyFont="1" applyBorder="1" applyAlignment="1">
      <alignment vertical="center"/>
    </xf>
    <xf numFmtId="0" fontId="11" fillId="0" borderId="18" xfId="2" applyFont="1" applyBorder="1" applyAlignment="1">
      <alignment horizontal="right" vertical="center"/>
    </xf>
    <xf numFmtId="0" fontId="11" fillId="0" borderId="18" xfId="0" applyFont="1" applyFill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21" fillId="0" borderId="20" xfId="2" applyFont="1" applyBorder="1" applyAlignment="1">
      <alignment horizontal="center" vertical="center"/>
    </xf>
    <xf numFmtId="0" fontId="21" fillId="0" borderId="15" xfId="2" applyFont="1" applyBorder="1" applyAlignment="1">
      <alignment horizontal="center" vertical="center"/>
    </xf>
    <xf numFmtId="0" fontId="21" fillId="0" borderId="16" xfId="2" applyFont="1" applyBorder="1" applyAlignment="1">
      <alignment horizontal="center" vertical="center"/>
    </xf>
    <xf numFmtId="0" fontId="9" fillId="0" borderId="49" xfId="2" applyFont="1" applyBorder="1" applyAlignment="1">
      <alignment horizontal="center" vertical="center" wrapText="1"/>
    </xf>
    <xf numFmtId="0" fontId="21" fillId="0" borderId="49" xfId="2" applyFont="1" applyBorder="1" applyAlignment="1">
      <alignment horizontal="center" vertical="center"/>
    </xf>
    <xf numFmtId="0" fontId="9" fillId="0" borderId="50" xfId="2" applyFont="1" applyBorder="1" applyAlignment="1">
      <alignment horizontal="center" vertical="center" wrapText="1"/>
    </xf>
    <xf numFmtId="165" fontId="9" fillId="0" borderId="27" xfId="2" applyNumberFormat="1" applyFont="1" applyBorder="1" applyAlignment="1">
      <alignment horizontal="center" vertical="center"/>
    </xf>
    <xf numFmtId="0" fontId="18" fillId="0" borderId="15" xfId="2" applyFont="1" applyBorder="1" applyAlignment="1">
      <alignment horizontal="center" vertical="center" wrapText="1"/>
    </xf>
    <xf numFmtId="0" fontId="18" fillId="0" borderId="16" xfId="2" applyFont="1" applyBorder="1" applyAlignment="1">
      <alignment horizontal="center" vertical="center" wrapText="1"/>
    </xf>
    <xf numFmtId="0" fontId="18" fillId="0" borderId="53" xfId="2" applyFont="1" applyBorder="1" applyAlignment="1">
      <alignment horizontal="center" vertical="center" wrapText="1"/>
    </xf>
    <xf numFmtId="0" fontId="9" fillId="0" borderId="49" xfId="2" applyFont="1" applyBorder="1" applyAlignment="1">
      <alignment horizontal="left" vertical="center" wrapText="1"/>
    </xf>
    <xf numFmtId="14" fontId="9" fillId="0" borderId="49" xfId="2" applyNumberFormat="1" applyFont="1" applyBorder="1" applyAlignment="1">
      <alignment horizontal="center" vertical="center"/>
    </xf>
    <xf numFmtId="164" fontId="9" fillId="0" borderId="49" xfId="2" applyNumberFormat="1" applyFont="1" applyBorder="1" applyAlignment="1">
      <alignment horizontal="center" vertical="center" wrapText="1"/>
    </xf>
    <xf numFmtId="0" fontId="18" fillId="0" borderId="49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164" fontId="9" fillId="0" borderId="51" xfId="2" applyNumberFormat="1" applyFont="1" applyBorder="1" applyAlignment="1">
      <alignment horizontal="center" vertical="center" wrapText="1"/>
    </xf>
    <xf numFmtId="164" fontId="9" fillId="0" borderId="52" xfId="2" applyNumberFormat="1" applyFont="1" applyBorder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0" fontId="19" fillId="0" borderId="12" xfId="2" applyFont="1" applyBorder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19" fillId="0" borderId="13" xfId="2" applyFont="1" applyBorder="1" applyAlignment="1">
      <alignment horizontal="center" vertical="center"/>
    </xf>
    <xf numFmtId="165" fontId="15" fillId="0" borderId="8" xfId="2" applyNumberFormat="1" applyFont="1" applyBorder="1" applyAlignment="1">
      <alignment horizontal="left" vertical="center"/>
    </xf>
    <xf numFmtId="165" fontId="15" fillId="0" borderId="5" xfId="2" applyNumberFormat="1" applyFont="1" applyBorder="1" applyAlignment="1">
      <alignment horizontal="left" vertical="center"/>
    </xf>
    <xf numFmtId="165" fontId="15" fillId="0" borderId="17" xfId="2" applyNumberFormat="1" applyFont="1" applyBorder="1" applyAlignment="1">
      <alignment horizontal="left" vertical="center"/>
    </xf>
    <xf numFmtId="0" fontId="17" fillId="2" borderId="29" xfId="8" applyFont="1" applyFill="1" applyBorder="1" applyAlignment="1">
      <alignment horizontal="center" vertical="center" wrapText="1"/>
    </xf>
    <xf numFmtId="0" fontId="17" fillId="2" borderId="30" xfId="8" applyFont="1" applyFill="1" applyBorder="1" applyAlignment="1">
      <alignment horizontal="center" vertical="center" wrapText="1"/>
    </xf>
    <xf numFmtId="2" fontId="17" fillId="2" borderId="29" xfId="8" applyNumberFormat="1" applyFont="1" applyFill="1" applyBorder="1" applyAlignment="1">
      <alignment horizontal="center" vertical="center" wrapText="1"/>
    </xf>
    <xf numFmtId="2" fontId="17" fillId="2" borderId="30" xfId="8" applyNumberFormat="1" applyFont="1" applyFill="1" applyBorder="1" applyAlignment="1">
      <alignment horizontal="center" vertical="center" wrapText="1"/>
    </xf>
    <xf numFmtId="0" fontId="17" fillId="2" borderId="29" xfId="2" applyFont="1" applyFill="1" applyBorder="1" applyAlignment="1">
      <alignment horizontal="center" vertical="center" wrapText="1"/>
    </xf>
    <xf numFmtId="0" fontId="17" fillId="2" borderId="30" xfId="2" applyFont="1" applyFill="1" applyBorder="1" applyAlignment="1">
      <alignment horizontal="center" vertical="center" wrapText="1"/>
    </xf>
    <xf numFmtId="0" fontId="17" fillId="2" borderId="42" xfId="2" applyFont="1" applyFill="1" applyBorder="1" applyAlignment="1">
      <alignment horizontal="center" vertical="center" wrapText="1"/>
    </xf>
    <xf numFmtId="0" fontId="17" fillId="2" borderId="43" xfId="2" applyFont="1" applyFill="1" applyBorder="1" applyAlignment="1">
      <alignment horizontal="center" vertical="center" wrapText="1"/>
    </xf>
    <xf numFmtId="14" fontId="17" fillId="2" borderId="29" xfId="8" applyNumberFormat="1" applyFont="1" applyFill="1" applyBorder="1" applyAlignment="1">
      <alignment horizontal="center" vertical="center" wrapText="1"/>
    </xf>
    <xf numFmtId="14" fontId="17" fillId="2" borderId="30" xfId="8" applyNumberFormat="1" applyFont="1" applyFill="1" applyBorder="1" applyAlignment="1">
      <alignment horizontal="center" vertical="center" wrapText="1"/>
    </xf>
    <xf numFmtId="0" fontId="20" fillId="0" borderId="0" xfId="2" applyFont="1" applyAlignment="1">
      <alignment horizontal="center" vertical="center"/>
    </xf>
    <xf numFmtId="0" fontId="13" fillId="0" borderId="28" xfId="2" applyFont="1" applyBorder="1" applyAlignment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2" borderId="7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18" xfId="2" applyFont="1" applyFill="1" applyBorder="1" applyAlignment="1">
      <alignment horizontal="center" vertical="center"/>
    </xf>
    <xf numFmtId="0" fontId="20" fillId="0" borderId="28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13" fillId="0" borderId="44" xfId="2" applyFont="1" applyBorder="1" applyAlignment="1">
      <alignment horizontal="left" vertical="center"/>
    </xf>
    <xf numFmtId="0" fontId="13" fillId="0" borderId="1" xfId="2" applyFont="1" applyBorder="1" applyAlignment="1">
      <alignment horizontal="left" vertical="center"/>
    </xf>
    <xf numFmtId="0" fontId="10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7" fillId="2" borderId="40" xfId="8" applyFont="1" applyFill="1" applyBorder="1" applyAlignment="1">
      <alignment horizontal="center" vertical="center" wrapText="1"/>
    </xf>
    <xf numFmtId="0" fontId="17" fillId="2" borderId="41" xfId="8" applyFont="1" applyFill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9" fillId="0" borderId="7" xfId="2" applyFont="1" applyBorder="1" applyAlignment="1">
      <alignment horizontal="left" vertical="center"/>
    </xf>
    <xf numFmtId="0" fontId="9" fillId="0" borderId="5" xfId="2" applyFont="1" applyBorder="1" applyAlignment="1">
      <alignment horizontal="left" vertical="center"/>
    </xf>
    <xf numFmtId="0" fontId="9" fillId="0" borderId="18" xfId="2" applyFont="1" applyBorder="1" applyAlignment="1">
      <alignment horizontal="left" vertical="center"/>
    </xf>
    <xf numFmtId="0" fontId="9" fillId="0" borderId="7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165" fontId="12" fillId="2" borderId="5" xfId="2" applyNumberFormat="1" applyFont="1" applyFill="1" applyBorder="1" applyAlignment="1">
      <alignment horizontal="center" vertical="center"/>
    </xf>
    <xf numFmtId="165" fontId="13" fillId="2" borderId="8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165" fontId="13" fillId="2" borderId="17" xfId="2" applyNumberFormat="1" applyFont="1" applyFill="1" applyBorder="1" applyAlignment="1">
      <alignment horizontal="center" vertical="center"/>
    </xf>
    <xf numFmtId="0" fontId="20" fillId="0" borderId="35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19" fillId="0" borderId="37" xfId="2" applyFont="1" applyBorder="1" applyAlignment="1">
      <alignment horizontal="center" vertical="center"/>
    </xf>
    <xf numFmtId="0" fontId="19" fillId="0" borderId="38" xfId="2" applyFont="1" applyBorder="1" applyAlignment="1">
      <alignment horizontal="center" vertical="center"/>
    </xf>
    <xf numFmtId="0" fontId="13" fillId="2" borderId="31" xfId="2" applyFont="1" applyFill="1" applyBorder="1" applyAlignment="1">
      <alignment horizontal="center" vertical="center"/>
    </xf>
    <xf numFmtId="0" fontId="13" fillId="2" borderId="32" xfId="2" applyFont="1" applyFill="1" applyBorder="1" applyAlignment="1">
      <alignment horizontal="center" vertical="center"/>
    </xf>
    <xf numFmtId="0" fontId="13" fillId="2" borderId="39" xfId="2" applyFont="1" applyFill="1" applyBorder="1" applyAlignment="1">
      <alignment horizontal="center" vertical="center"/>
    </xf>
    <xf numFmtId="2" fontId="12" fillId="2" borderId="5" xfId="2" applyNumberFormat="1" applyFont="1" applyFill="1" applyBorder="1" applyAlignment="1">
      <alignment horizontal="center" vertical="center"/>
    </xf>
    <xf numFmtId="2" fontId="12" fillId="2" borderId="17" xfId="2" applyNumberFormat="1" applyFont="1" applyFill="1" applyBorder="1" applyAlignment="1">
      <alignment horizontal="center" vertical="center"/>
    </xf>
    <xf numFmtId="2" fontId="9" fillId="0" borderId="19" xfId="2" applyNumberFormat="1" applyFont="1" applyBorder="1" applyAlignment="1">
      <alignment horizontal="center" vertical="center"/>
    </xf>
    <xf numFmtId="2" fontId="9" fillId="0" borderId="34" xfId="2" applyNumberFormat="1" applyFont="1" applyBorder="1" applyAlignment="1">
      <alignment horizontal="center" vertical="center"/>
    </xf>
    <xf numFmtId="0" fontId="17" fillId="2" borderId="45" xfId="8" applyFont="1" applyFill="1" applyBorder="1" applyAlignment="1">
      <alignment horizontal="center" vertical="center" wrapText="1"/>
    </xf>
    <xf numFmtId="0" fontId="17" fillId="2" borderId="46" xfId="8" applyFont="1" applyFill="1" applyBorder="1" applyAlignment="1">
      <alignment horizontal="center" vertical="center" wrapText="1"/>
    </xf>
    <xf numFmtId="0" fontId="17" fillId="2" borderId="47" xfId="2" applyFont="1" applyFill="1" applyBorder="1" applyAlignment="1">
      <alignment horizontal="center" vertical="center"/>
    </xf>
    <xf numFmtId="0" fontId="17" fillId="2" borderId="48" xfId="2" applyFont="1" applyFill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ID4938_RS_1" xfId="7"/>
    <cellStyle name="Обычный_Стартовый протокол Смирнов_20101106_Results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130968</xdr:colOff>
      <xdr:row>0</xdr:row>
      <xdr:rowOff>47625</xdr:rowOff>
    </xdr:from>
    <xdr:to>
      <xdr:col>1</xdr:col>
      <xdr:colOff>380998</xdr:colOff>
      <xdr:row>2</xdr:row>
      <xdr:rowOff>273359</xdr:rowOff>
    </xdr:to>
    <xdr:pic>
      <xdr:nvPicPr>
        <xdr:cNvPr id="108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" y="47625"/>
          <a:ext cx="714374" cy="773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559592</xdr:colOff>
      <xdr:row>0</xdr:row>
      <xdr:rowOff>111919</xdr:rowOff>
    </xdr:from>
    <xdr:to>
      <xdr:col>11</xdr:col>
      <xdr:colOff>785810</xdr:colOff>
      <xdr:row>3</xdr:row>
      <xdr:rowOff>20187</xdr:rowOff>
    </xdr:to>
    <xdr:pic>
      <xdr:nvPicPr>
        <xdr:cNvPr id="1081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0280" y="111919"/>
          <a:ext cx="1107281" cy="7297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outlinePr summaryBelow="0"/>
    <pageSetUpPr fitToPage="1"/>
  </sheetPr>
  <dimension ref="A1:AA97"/>
  <sheetViews>
    <sheetView tabSelected="1" view="pageBreakPreview" topLeftCell="A40" zoomScale="80" zoomScaleNormal="70" zoomScaleSheetLayoutView="80" zoomScalePageLayoutView="50" workbookViewId="0">
      <selection activeCell="O52" sqref="O52"/>
    </sheetView>
  </sheetViews>
  <sheetFormatPr defaultRowHeight="12.75" x14ac:dyDescent="0.2"/>
  <cols>
    <col min="1" max="1" width="7" style="2" customWidth="1"/>
    <col min="2" max="2" width="7.85546875" style="53" customWidth="1"/>
    <col min="3" max="3" width="14.7109375" style="53" customWidth="1"/>
    <col min="4" max="4" width="23.5703125" style="2" customWidth="1"/>
    <col min="5" max="5" width="11.7109375" style="17" customWidth="1"/>
    <col min="6" max="6" width="10.28515625" style="2" customWidth="1"/>
    <col min="7" max="7" width="27.42578125" style="2" customWidth="1"/>
    <col min="8" max="8" width="14.42578125" style="42" customWidth="1"/>
    <col min="9" max="9" width="14.85546875" style="2" customWidth="1"/>
    <col min="10" max="10" width="10.85546875" style="49" customWidth="1"/>
    <col min="11" max="11" width="13.28515625" style="2" customWidth="1"/>
    <col min="12" max="12" width="15.7109375" style="2" customWidth="1"/>
    <col min="13" max="16384" width="9.140625" style="2"/>
  </cols>
  <sheetData>
    <row r="1" spans="1:27" ht="21.75" customHeight="1" x14ac:dyDescent="0.2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27" ht="21.75" customHeight="1" x14ac:dyDescent="0.2">
      <c r="A2" s="152" t="s">
        <v>50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27" ht="21.75" customHeight="1" x14ac:dyDescent="0.2">
      <c r="A3" s="152" t="s">
        <v>10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27" ht="21.75" customHeight="1" x14ac:dyDescent="0.2">
      <c r="A4" s="152" t="s">
        <v>51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6" customHeight="1" x14ac:dyDescent="0.2">
      <c r="A5" s="153" t="s">
        <v>38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6" spans="1:27" s="3" customFormat="1" ht="25.5" customHeight="1" x14ac:dyDescent="0.2">
      <c r="A6" s="124" t="s">
        <v>48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20"/>
      <c r="N6" s="20"/>
      <c r="O6" s="20"/>
      <c r="P6" s="20"/>
      <c r="Q6" s="20"/>
      <c r="R6" s="20"/>
      <c r="S6" s="20"/>
      <c r="T6" s="20"/>
    </row>
    <row r="7" spans="1:27" s="3" customFormat="1" ht="18" customHeight="1" x14ac:dyDescent="0.2">
      <c r="A7" s="141" t="s">
        <v>15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27" s="3" customFormat="1" ht="4.5" customHeight="1" thickBot="1" x14ac:dyDescent="0.25">
      <c r="A8" s="170" t="s">
        <v>38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</row>
    <row r="9" spans="1:27" ht="19.5" customHeight="1" thickTop="1" x14ac:dyDescent="0.2">
      <c r="A9" s="171" t="s">
        <v>20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3"/>
    </row>
    <row r="10" spans="1:27" ht="18" customHeight="1" x14ac:dyDescent="0.2">
      <c r="A10" s="125" t="s">
        <v>37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7"/>
    </row>
    <row r="11" spans="1:27" ht="19.5" customHeight="1" x14ac:dyDescent="0.2">
      <c r="A11" s="125" t="s">
        <v>59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7"/>
    </row>
    <row r="12" spans="1:27" ht="5.25" customHeight="1" x14ac:dyDescent="0.2">
      <c r="A12" s="147" t="s">
        <v>38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9"/>
    </row>
    <row r="13" spans="1:27" ht="15.75" x14ac:dyDescent="0.2">
      <c r="A13" s="150" t="s">
        <v>60</v>
      </c>
      <c r="B13" s="151"/>
      <c r="C13" s="151"/>
      <c r="D13" s="151"/>
      <c r="E13" s="4"/>
      <c r="F13" s="97" t="s">
        <v>53</v>
      </c>
      <c r="G13" s="70"/>
      <c r="H13" s="21"/>
      <c r="J13" s="22"/>
      <c r="K13" s="5"/>
      <c r="L13" s="6" t="s">
        <v>52</v>
      </c>
    </row>
    <row r="14" spans="1:27" ht="15.75" x14ac:dyDescent="0.2">
      <c r="A14" s="142" t="s">
        <v>61</v>
      </c>
      <c r="B14" s="143"/>
      <c r="C14" s="143"/>
      <c r="D14" s="143"/>
      <c r="E14" s="7"/>
      <c r="F14" s="99" t="s">
        <v>63</v>
      </c>
      <c r="G14" s="66"/>
      <c r="H14" s="23"/>
      <c r="J14" s="24"/>
      <c r="K14" s="8"/>
      <c r="L14" s="9" t="s">
        <v>62</v>
      </c>
    </row>
    <row r="15" spans="1:27" ht="15" x14ac:dyDescent="0.2">
      <c r="A15" s="144" t="s">
        <v>9</v>
      </c>
      <c r="B15" s="145"/>
      <c r="C15" s="145"/>
      <c r="D15" s="145"/>
      <c r="E15" s="145"/>
      <c r="F15" s="145"/>
      <c r="G15" s="146"/>
      <c r="H15" s="167" t="s">
        <v>1</v>
      </c>
      <c r="I15" s="168"/>
      <c r="J15" s="168"/>
      <c r="K15" s="168"/>
      <c r="L15" s="169"/>
    </row>
    <row r="16" spans="1:27" ht="15" x14ac:dyDescent="0.2">
      <c r="A16" s="25" t="s">
        <v>16</v>
      </c>
      <c r="B16" s="10"/>
      <c r="C16" s="10"/>
      <c r="D16" s="26"/>
      <c r="E16" s="27"/>
      <c r="F16" s="26"/>
      <c r="G16" s="26"/>
      <c r="H16" s="128" t="s">
        <v>64</v>
      </c>
      <c r="I16" s="129"/>
      <c r="J16" s="129"/>
      <c r="K16" s="129"/>
      <c r="L16" s="130"/>
    </row>
    <row r="17" spans="1:12" ht="15" x14ac:dyDescent="0.2">
      <c r="A17" s="25" t="s">
        <v>17</v>
      </c>
      <c r="B17" s="10"/>
      <c r="C17" s="10"/>
      <c r="D17" s="11"/>
      <c r="E17" s="57"/>
      <c r="F17" s="28"/>
      <c r="G17" s="101" t="s">
        <v>66</v>
      </c>
      <c r="H17" s="128" t="s">
        <v>46</v>
      </c>
      <c r="I17" s="129"/>
      <c r="J17" s="129"/>
      <c r="K17" s="129"/>
      <c r="L17" s="130"/>
    </row>
    <row r="18" spans="1:12" ht="15" x14ac:dyDescent="0.2">
      <c r="A18" s="25" t="s">
        <v>18</v>
      </c>
      <c r="B18" s="10"/>
      <c r="C18" s="10"/>
      <c r="D18" s="11"/>
      <c r="E18" s="57"/>
      <c r="F18" s="28"/>
      <c r="G18" s="102" t="s">
        <v>67</v>
      </c>
      <c r="H18" s="128" t="s">
        <v>47</v>
      </c>
      <c r="I18" s="129"/>
      <c r="J18" s="129"/>
      <c r="K18" s="129"/>
      <c r="L18" s="130"/>
    </row>
    <row r="19" spans="1:12" ht="16.5" thickBot="1" x14ac:dyDescent="0.25">
      <c r="A19" s="25" t="s">
        <v>14</v>
      </c>
      <c r="B19" s="68"/>
      <c r="C19" s="68"/>
      <c r="D19" s="28"/>
      <c r="F19" s="71"/>
      <c r="G19" s="103" t="s">
        <v>68</v>
      </c>
      <c r="H19" s="69" t="s">
        <v>40</v>
      </c>
      <c r="J19" s="12">
        <v>50</v>
      </c>
      <c r="K19" s="56"/>
      <c r="L19" s="98" t="s">
        <v>65</v>
      </c>
    </row>
    <row r="20" spans="1:12" s="100" customFormat="1" ht="9" customHeight="1" thickTop="1" thickBot="1" x14ac:dyDescent="0.25">
      <c r="A20" s="14"/>
      <c r="B20" s="13"/>
      <c r="C20" s="13"/>
      <c r="D20" s="14"/>
      <c r="E20" s="15"/>
      <c r="F20" s="14"/>
      <c r="G20" s="14"/>
      <c r="H20" s="29"/>
      <c r="I20" s="14"/>
      <c r="J20" s="30"/>
      <c r="K20" s="14"/>
      <c r="L20" s="14"/>
    </row>
    <row r="21" spans="1:12" s="16" customFormat="1" ht="21" customHeight="1" thickTop="1" x14ac:dyDescent="0.2">
      <c r="A21" s="183" t="s">
        <v>6</v>
      </c>
      <c r="B21" s="131" t="s">
        <v>12</v>
      </c>
      <c r="C21" s="131" t="s">
        <v>29</v>
      </c>
      <c r="D21" s="131" t="s">
        <v>2</v>
      </c>
      <c r="E21" s="139" t="s">
        <v>28</v>
      </c>
      <c r="F21" s="131" t="s">
        <v>8</v>
      </c>
      <c r="G21" s="181" t="s">
        <v>41</v>
      </c>
      <c r="H21" s="154" t="s">
        <v>7</v>
      </c>
      <c r="I21" s="131" t="s">
        <v>24</v>
      </c>
      <c r="J21" s="133" t="s">
        <v>21</v>
      </c>
      <c r="K21" s="135" t="s">
        <v>23</v>
      </c>
      <c r="L21" s="137" t="s">
        <v>13</v>
      </c>
    </row>
    <row r="22" spans="1:12" s="16" customFormat="1" ht="13.5" customHeight="1" thickBot="1" x14ac:dyDescent="0.25">
      <c r="A22" s="184"/>
      <c r="B22" s="132"/>
      <c r="C22" s="132"/>
      <c r="D22" s="132"/>
      <c r="E22" s="140"/>
      <c r="F22" s="132"/>
      <c r="G22" s="182"/>
      <c r="H22" s="155"/>
      <c r="I22" s="132"/>
      <c r="J22" s="134"/>
      <c r="K22" s="136"/>
      <c r="L22" s="138"/>
    </row>
    <row r="23" spans="1:12" ht="18" customHeight="1" x14ac:dyDescent="0.2">
      <c r="A23" s="87">
        <v>1</v>
      </c>
      <c r="B23" s="72">
        <v>28</v>
      </c>
      <c r="C23" s="72"/>
      <c r="D23" s="73" t="s">
        <v>69</v>
      </c>
      <c r="E23" s="74" t="s">
        <v>70</v>
      </c>
      <c r="F23" s="75" t="s">
        <v>26</v>
      </c>
      <c r="G23" s="59" t="s">
        <v>49</v>
      </c>
      <c r="H23" s="58">
        <v>4.6866932870370366E-2</v>
      </c>
      <c r="I23" s="110" t="s">
        <v>38</v>
      </c>
      <c r="J23" s="79">
        <f>IFERROR($J$19*3600/(HOUR(H23)*3600+MINUTE(H23)*60+SECOND(H23)),"")</f>
        <v>44.455421091627564</v>
      </c>
      <c r="K23" s="104"/>
      <c r="L23" s="88"/>
    </row>
    <row r="24" spans="1:12" ht="18" customHeight="1" x14ac:dyDescent="0.2">
      <c r="A24" s="89">
        <f>A23</f>
        <v>1</v>
      </c>
      <c r="B24" s="60">
        <v>32</v>
      </c>
      <c r="C24" s="61"/>
      <c r="D24" s="76" t="s">
        <v>71</v>
      </c>
      <c r="E24" s="77" t="s">
        <v>72</v>
      </c>
      <c r="F24" s="122" t="s">
        <v>26</v>
      </c>
      <c r="G24" s="111" t="str">
        <f t="shared" ref="G24:J24" si="0">G23</f>
        <v>Санкт-Петербург</v>
      </c>
      <c r="H24" s="111">
        <f t="shared" si="0"/>
        <v>4.6866932870370366E-2</v>
      </c>
      <c r="I24" s="111" t="str">
        <f t="shared" si="0"/>
        <v/>
      </c>
      <c r="J24" s="111">
        <f t="shared" si="0"/>
        <v>44.455421091627564</v>
      </c>
      <c r="K24" s="105"/>
      <c r="L24" s="90"/>
    </row>
    <row r="25" spans="1:12" ht="18" customHeight="1" x14ac:dyDescent="0.2">
      <c r="A25" s="89">
        <f>A23</f>
        <v>1</v>
      </c>
      <c r="B25" s="61">
        <v>47</v>
      </c>
      <c r="C25" s="61"/>
      <c r="D25" s="76" t="s">
        <v>73</v>
      </c>
      <c r="E25" s="77" t="s">
        <v>74</v>
      </c>
      <c r="F25" s="122" t="s">
        <v>26</v>
      </c>
      <c r="G25" s="111" t="str">
        <f t="shared" ref="G25:J25" si="1">G23</f>
        <v>Санкт-Петербург</v>
      </c>
      <c r="H25" s="111">
        <f t="shared" si="1"/>
        <v>4.6866932870370366E-2</v>
      </c>
      <c r="I25" s="111" t="str">
        <f t="shared" si="1"/>
        <v/>
      </c>
      <c r="J25" s="111">
        <f t="shared" si="1"/>
        <v>44.455421091627564</v>
      </c>
      <c r="K25" s="105"/>
      <c r="L25" s="90"/>
    </row>
    <row r="26" spans="1:12" ht="18" customHeight="1" thickBot="1" x14ac:dyDescent="0.25">
      <c r="A26" s="91">
        <f>A23</f>
        <v>1</v>
      </c>
      <c r="B26" s="62">
        <v>48</v>
      </c>
      <c r="C26" s="62"/>
      <c r="D26" s="63" t="s">
        <v>75</v>
      </c>
      <c r="E26" s="64" t="s">
        <v>76</v>
      </c>
      <c r="F26" s="123" t="s">
        <v>26</v>
      </c>
      <c r="G26" s="112" t="str">
        <f t="shared" ref="G26:J26" si="2">G23</f>
        <v>Санкт-Петербург</v>
      </c>
      <c r="H26" s="112">
        <f t="shared" si="2"/>
        <v>4.6866932870370366E-2</v>
      </c>
      <c r="I26" s="112" t="str">
        <f t="shared" si="2"/>
        <v/>
      </c>
      <c r="J26" s="112">
        <f t="shared" si="2"/>
        <v>44.455421091627564</v>
      </c>
      <c r="K26" s="106"/>
      <c r="L26" s="92"/>
    </row>
    <row r="27" spans="1:12" ht="18" customHeight="1" x14ac:dyDescent="0.2">
      <c r="A27" s="87">
        <v>2</v>
      </c>
      <c r="B27" s="72">
        <v>50</v>
      </c>
      <c r="C27" s="72"/>
      <c r="D27" s="73" t="s">
        <v>77</v>
      </c>
      <c r="E27" s="74" t="s">
        <v>78</v>
      </c>
      <c r="F27" s="75" t="s">
        <v>26</v>
      </c>
      <c r="G27" s="59" t="s">
        <v>79</v>
      </c>
      <c r="H27" s="58">
        <v>4.7088680555555561E-2</v>
      </c>
      <c r="I27" s="110">
        <f>H27-$H$23</f>
        <v>2.2174768518519461E-4</v>
      </c>
      <c r="J27" s="79">
        <f>IFERROR($J$19*3600/(HOUR(H27)*3600+MINUTE(H27)*60+SECOND(H27)),"")</f>
        <v>44.247787610619469</v>
      </c>
      <c r="K27" s="104"/>
      <c r="L27" s="88"/>
    </row>
    <row r="28" spans="1:12" ht="18" customHeight="1" x14ac:dyDescent="0.2">
      <c r="A28" s="89">
        <f>A27</f>
        <v>2</v>
      </c>
      <c r="B28" s="60">
        <v>51</v>
      </c>
      <c r="C28" s="61"/>
      <c r="D28" s="76" t="s">
        <v>80</v>
      </c>
      <c r="E28" s="77" t="s">
        <v>81</v>
      </c>
      <c r="F28" s="78" t="s">
        <v>26</v>
      </c>
      <c r="G28" s="111" t="str">
        <f t="shared" ref="G28" si="3">G27</f>
        <v>Москва</v>
      </c>
      <c r="H28" s="111">
        <f t="shared" ref="H28" si="4">H27</f>
        <v>4.7088680555555561E-2</v>
      </c>
      <c r="I28" s="111">
        <f t="shared" ref="I28" si="5">I27</f>
        <v>2.2174768518519461E-4</v>
      </c>
      <c r="J28" s="111">
        <f t="shared" ref="J28" si="6">J27</f>
        <v>44.247787610619469</v>
      </c>
      <c r="K28" s="105"/>
      <c r="L28" s="90"/>
    </row>
    <row r="29" spans="1:12" ht="18" customHeight="1" x14ac:dyDescent="0.2">
      <c r="A29" s="89">
        <f>A27</f>
        <v>2</v>
      </c>
      <c r="B29" s="61">
        <v>53</v>
      </c>
      <c r="C29" s="61"/>
      <c r="D29" s="76" t="s">
        <v>82</v>
      </c>
      <c r="E29" s="77" t="s">
        <v>83</v>
      </c>
      <c r="F29" s="78" t="s">
        <v>26</v>
      </c>
      <c r="G29" s="111" t="str">
        <f t="shared" ref="G29:J29" si="7">G27</f>
        <v>Москва</v>
      </c>
      <c r="H29" s="111">
        <f t="shared" si="7"/>
        <v>4.7088680555555561E-2</v>
      </c>
      <c r="I29" s="111">
        <f t="shared" si="7"/>
        <v>2.2174768518519461E-4</v>
      </c>
      <c r="J29" s="111">
        <f t="shared" si="7"/>
        <v>44.247787610619469</v>
      </c>
      <c r="K29" s="105"/>
      <c r="L29" s="90"/>
    </row>
    <row r="30" spans="1:12" ht="18" customHeight="1" thickBot="1" x14ac:dyDescent="0.25">
      <c r="A30" s="91">
        <f>A27</f>
        <v>2</v>
      </c>
      <c r="B30" s="62">
        <v>54</v>
      </c>
      <c r="C30" s="62"/>
      <c r="D30" s="63" t="s">
        <v>84</v>
      </c>
      <c r="E30" s="64" t="s">
        <v>85</v>
      </c>
      <c r="F30" s="65" t="s">
        <v>26</v>
      </c>
      <c r="G30" s="112" t="str">
        <f t="shared" ref="G30:J30" si="8">G27</f>
        <v>Москва</v>
      </c>
      <c r="H30" s="112">
        <f t="shared" si="8"/>
        <v>4.7088680555555561E-2</v>
      </c>
      <c r="I30" s="112">
        <f t="shared" si="8"/>
        <v>2.2174768518519461E-4</v>
      </c>
      <c r="J30" s="112">
        <f t="shared" si="8"/>
        <v>44.247787610619469</v>
      </c>
      <c r="K30" s="106"/>
      <c r="L30" s="92"/>
    </row>
    <row r="31" spans="1:12" ht="18" customHeight="1" x14ac:dyDescent="0.2">
      <c r="A31" s="87">
        <v>3</v>
      </c>
      <c r="B31" s="72">
        <v>33</v>
      </c>
      <c r="C31" s="72"/>
      <c r="D31" s="73" t="s">
        <v>86</v>
      </c>
      <c r="E31" s="74" t="s">
        <v>87</v>
      </c>
      <c r="F31" s="75" t="s">
        <v>26</v>
      </c>
      <c r="G31" s="59" t="s">
        <v>49</v>
      </c>
      <c r="H31" s="58">
        <v>4.7316261574074071E-2</v>
      </c>
      <c r="I31" s="110">
        <f>H31-$H$23</f>
        <v>4.4932870370370526E-4</v>
      </c>
      <c r="J31" s="79">
        <f>IFERROR($J$19*3600/(HOUR(H31)*3600+MINUTE(H31)*60+SECOND(H31)),"")</f>
        <v>44.031311154598825</v>
      </c>
      <c r="K31" s="104"/>
      <c r="L31" s="88"/>
    </row>
    <row r="32" spans="1:12" ht="18" customHeight="1" x14ac:dyDescent="0.2">
      <c r="A32" s="89">
        <f>A31</f>
        <v>3</v>
      </c>
      <c r="B32" s="60">
        <v>41</v>
      </c>
      <c r="C32" s="61"/>
      <c r="D32" s="76" t="s">
        <v>88</v>
      </c>
      <c r="E32" s="77" t="s">
        <v>89</v>
      </c>
      <c r="F32" s="78" t="s">
        <v>26</v>
      </c>
      <c r="G32" s="111" t="str">
        <f t="shared" ref="G32" si="9">G31</f>
        <v>Санкт-Петербург</v>
      </c>
      <c r="H32" s="111">
        <f t="shared" ref="H32" si="10">H31</f>
        <v>4.7316261574074071E-2</v>
      </c>
      <c r="I32" s="111">
        <f t="shared" ref="I32" si="11">I31</f>
        <v>4.4932870370370526E-4</v>
      </c>
      <c r="J32" s="111">
        <f t="shared" ref="J32" si="12">J31</f>
        <v>44.031311154598825</v>
      </c>
      <c r="K32" s="105"/>
      <c r="L32" s="90"/>
    </row>
    <row r="33" spans="1:12" ht="18" customHeight="1" x14ac:dyDescent="0.2">
      <c r="A33" s="89">
        <f>A31</f>
        <v>3</v>
      </c>
      <c r="B33" s="61">
        <v>45</v>
      </c>
      <c r="C33" s="61"/>
      <c r="D33" s="76" t="s">
        <v>90</v>
      </c>
      <c r="E33" s="77" t="s">
        <v>91</v>
      </c>
      <c r="F33" s="78" t="s">
        <v>30</v>
      </c>
      <c r="G33" s="111" t="str">
        <f t="shared" ref="G33:J33" si="13">G31</f>
        <v>Санкт-Петербург</v>
      </c>
      <c r="H33" s="111">
        <f t="shared" si="13"/>
        <v>4.7316261574074071E-2</v>
      </c>
      <c r="I33" s="111">
        <f t="shared" si="13"/>
        <v>4.4932870370370526E-4</v>
      </c>
      <c r="J33" s="111">
        <f t="shared" si="13"/>
        <v>44.031311154598825</v>
      </c>
      <c r="K33" s="105"/>
      <c r="L33" s="90"/>
    </row>
    <row r="34" spans="1:12" ht="18" customHeight="1" thickBot="1" x14ac:dyDescent="0.25">
      <c r="A34" s="91"/>
      <c r="B34" s="62">
        <v>46</v>
      </c>
      <c r="C34" s="62"/>
      <c r="D34" s="63" t="s">
        <v>92</v>
      </c>
      <c r="E34" s="64" t="s">
        <v>93</v>
      </c>
      <c r="F34" s="65" t="s">
        <v>26</v>
      </c>
      <c r="G34" s="112" t="str">
        <f t="shared" ref="G34:J34" si="14">G31</f>
        <v>Санкт-Петербург</v>
      </c>
      <c r="H34" s="112">
        <f t="shared" si="14"/>
        <v>4.7316261574074071E-2</v>
      </c>
      <c r="I34" s="112">
        <f t="shared" si="14"/>
        <v>4.4932870370370526E-4</v>
      </c>
      <c r="J34" s="112">
        <f t="shared" si="14"/>
        <v>44.031311154598825</v>
      </c>
      <c r="K34" s="106"/>
      <c r="L34" s="92"/>
    </row>
    <row r="35" spans="1:12" ht="18" customHeight="1" x14ac:dyDescent="0.2">
      <c r="A35" s="87">
        <v>4</v>
      </c>
      <c r="B35" s="72">
        <v>27</v>
      </c>
      <c r="C35" s="72"/>
      <c r="D35" s="73" t="s">
        <v>94</v>
      </c>
      <c r="E35" s="74" t="s">
        <v>95</v>
      </c>
      <c r="F35" s="75" t="s">
        <v>30</v>
      </c>
      <c r="G35" s="59" t="s">
        <v>49</v>
      </c>
      <c r="H35" s="58">
        <v>4.8665543981481485E-2</v>
      </c>
      <c r="I35" s="110">
        <f>H35-$H$23</f>
        <v>1.7986111111111189E-3</v>
      </c>
      <c r="J35" s="79">
        <f>IFERROR($J$19*3600/(HOUR(H35)*3600+MINUTE(H35)*60+SECOND(H35)),"")</f>
        <v>42.806183115338882</v>
      </c>
      <c r="K35" s="104"/>
      <c r="L35" s="88"/>
    </row>
    <row r="36" spans="1:12" ht="18" customHeight="1" x14ac:dyDescent="0.2">
      <c r="A36" s="89">
        <f>A35</f>
        <v>4</v>
      </c>
      <c r="B36" s="60">
        <v>29</v>
      </c>
      <c r="C36" s="61"/>
      <c r="D36" s="76" t="s">
        <v>96</v>
      </c>
      <c r="E36" s="77" t="s">
        <v>70</v>
      </c>
      <c r="F36" s="78" t="s">
        <v>30</v>
      </c>
      <c r="G36" s="111" t="str">
        <f t="shared" ref="G36" si="15">G35</f>
        <v>Санкт-Петербург</v>
      </c>
      <c r="H36" s="111">
        <f t="shared" ref="H36" si="16">H35</f>
        <v>4.8665543981481485E-2</v>
      </c>
      <c r="I36" s="111">
        <f t="shared" ref="I36" si="17">I35</f>
        <v>1.7986111111111189E-3</v>
      </c>
      <c r="J36" s="111">
        <f t="shared" ref="J36" si="18">J35</f>
        <v>42.806183115338882</v>
      </c>
      <c r="K36" s="105"/>
      <c r="L36" s="90"/>
    </row>
    <row r="37" spans="1:12" ht="18" customHeight="1" x14ac:dyDescent="0.2">
      <c r="A37" s="89">
        <f>A35</f>
        <v>4</v>
      </c>
      <c r="B37" s="61">
        <v>30</v>
      </c>
      <c r="C37" s="61"/>
      <c r="D37" s="76" t="s">
        <v>97</v>
      </c>
      <c r="E37" s="77" t="s">
        <v>98</v>
      </c>
      <c r="F37" s="78" t="s">
        <v>30</v>
      </c>
      <c r="G37" s="111" t="str">
        <f t="shared" ref="G37:J37" si="19">G35</f>
        <v>Санкт-Петербург</v>
      </c>
      <c r="H37" s="111">
        <f t="shared" si="19"/>
        <v>4.8665543981481485E-2</v>
      </c>
      <c r="I37" s="111">
        <f t="shared" si="19"/>
        <v>1.7986111111111189E-3</v>
      </c>
      <c r="J37" s="111">
        <f t="shared" si="19"/>
        <v>42.806183115338882</v>
      </c>
      <c r="K37" s="105"/>
      <c r="L37" s="90"/>
    </row>
    <row r="38" spans="1:12" ht="18" customHeight="1" thickBot="1" x14ac:dyDescent="0.25">
      <c r="A38" s="91">
        <f>A35</f>
        <v>4</v>
      </c>
      <c r="B38" s="62">
        <v>31</v>
      </c>
      <c r="C38" s="62"/>
      <c r="D38" s="63" t="s">
        <v>99</v>
      </c>
      <c r="E38" s="64" t="s">
        <v>100</v>
      </c>
      <c r="F38" s="65" t="s">
        <v>30</v>
      </c>
      <c r="G38" s="112" t="str">
        <f t="shared" ref="G38:J38" si="20">G35</f>
        <v>Санкт-Петербург</v>
      </c>
      <c r="H38" s="112">
        <f t="shared" si="20"/>
        <v>4.8665543981481485E-2</v>
      </c>
      <c r="I38" s="112">
        <f t="shared" si="20"/>
        <v>1.7986111111111189E-3</v>
      </c>
      <c r="J38" s="112">
        <f t="shared" si="20"/>
        <v>42.806183115338882</v>
      </c>
      <c r="K38" s="106"/>
      <c r="L38" s="92"/>
    </row>
    <row r="39" spans="1:12" ht="18" customHeight="1" x14ac:dyDescent="0.2">
      <c r="A39" s="87">
        <v>5</v>
      </c>
      <c r="B39" s="72">
        <v>75</v>
      </c>
      <c r="C39" s="72"/>
      <c r="D39" s="73" t="s">
        <v>101</v>
      </c>
      <c r="E39" s="74" t="s">
        <v>102</v>
      </c>
      <c r="F39" s="75" t="s">
        <v>30</v>
      </c>
      <c r="G39" s="59" t="s">
        <v>103</v>
      </c>
      <c r="H39" s="58">
        <v>4.8708414351851852E-2</v>
      </c>
      <c r="I39" s="110">
        <f>H39-$H$23</f>
        <v>1.8414814814814856E-3</v>
      </c>
      <c r="J39" s="79">
        <f>IFERROR($J$19*3600/(HOUR(H39)*3600+MINUTE(H39)*60+SECOND(H39)),"")</f>
        <v>42.775665399239543</v>
      </c>
      <c r="K39" s="104"/>
      <c r="L39" s="88"/>
    </row>
    <row r="40" spans="1:12" ht="18" customHeight="1" x14ac:dyDescent="0.2">
      <c r="A40" s="89">
        <f>A39</f>
        <v>5</v>
      </c>
      <c r="B40" s="60">
        <v>76</v>
      </c>
      <c r="C40" s="61"/>
      <c r="D40" s="76" t="s">
        <v>104</v>
      </c>
      <c r="E40" s="77" t="s">
        <v>105</v>
      </c>
      <c r="F40" s="78" t="s">
        <v>30</v>
      </c>
      <c r="G40" s="111" t="str">
        <f t="shared" ref="G40" si="21">G39</f>
        <v>Республика Башкортостан</v>
      </c>
      <c r="H40" s="111">
        <f t="shared" ref="H40" si="22">H39</f>
        <v>4.8708414351851852E-2</v>
      </c>
      <c r="I40" s="111">
        <f t="shared" ref="I40" si="23">I39</f>
        <v>1.8414814814814856E-3</v>
      </c>
      <c r="J40" s="111">
        <f t="shared" ref="J40" si="24">J39</f>
        <v>42.775665399239543</v>
      </c>
      <c r="K40" s="105"/>
      <c r="L40" s="90"/>
    </row>
    <row r="41" spans="1:12" ht="18" customHeight="1" x14ac:dyDescent="0.2">
      <c r="A41" s="89">
        <f>A39</f>
        <v>5</v>
      </c>
      <c r="B41" s="61">
        <v>77</v>
      </c>
      <c r="C41" s="61"/>
      <c r="D41" s="76" t="s">
        <v>106</v>
      </c>
      <c r="E41" s="77" t="s">
        <v>107</v>
      </c>
      <c r="F41" s="78" t="s">
        <v>30</v>
      </c>
      <c r="G41" s="111" t="str">
        <f t="shared" ref="G41:J41" si="25">G39</f>
        <v>Республика Башкортостан</v>
      </c>
      <c r="H41" s="111">
        <f t="shared" si="25"/>
        <v>4.8708414351851852E-2</v>
      </c>
      <c r="I41" s="111">
        <f t="shared" si="25"/>
        <v>1.8414814814814856E-3</v>
      </c>
      <c r="J41" s="111">
        <f t="shared" si="25"/>
        <v>42.775665399239543</v>
      </c>
      <c r="K41" s="105"/>
      <c r="L41" s="90"/>
    </row>
    <row r="42" spans="1:12" ht="18" customHeight="1" thickBot="1" x14ac:dyDescent="0.25">
      <c r="A42" s="91">
        <f>A39</f>
        <v>5</v>
      </c>
      <c r="B42" s="62">
        <v>78</v>
      </c>
      <c r="C42" s="62"/>
      <c r="D42" s="63" t="s">
        <v>108</v>
      </c>
      <c r="E42" s="64" t="s">
        <v>109</v>
      </c>
      <c r="F42" s="65" t="s">
        <v>30</v>
      </c>
      <c r="G42" s="112" t="str">
        <f t="shared" ref="G42:J42" si="26">G39</f>
        <v>Республика Башкортостан</v>
      </c>
      <c r="H42" s="112">
        <f t="shared" si="26"/>
        <v>4.8708414351851852E-2</v>
      </c>
      <c r="I42" s="112">
        <f t="shared" si="26"/>
        <v>1.8414814814814856E-3</v>
      </c>
      <c r="J42" s="112">
        <f t="shared" si="26"/>
        <v>42.775665399239543</v>
      </c>
      <c r="K42" s="106"/>
      <c r="L42" s="92"/>
    </row>
    <row r="43" spans="1:12" ht="18" customHeight="1" x14ac:dyDescent="0.2">
      <c r="A43" s="87">
        <v>6</v>
      </c>
      <c r="B43" s="72">
        <v>25</v>
      </c>
      <c r="C43" s="72"/>
      <c r="D43" s="73" t="s">
        <v>110</v>
      </c>
      <c r="E43" s="74" t="s">
        <v>111</v>
      </c>
      <c r="F43" s="75" t="s">
        <v>30</v>
      </c>
      <c r="G43" s="59" t="s">
        <v>49</v>
      </c>
      <c r="H43" s="58">
        <v>4.902378472222222E-2</v>
      </c>
      <c r="I43" s="110">
        <f>H43-$H$23</f>
        <v>2.1568518518518542E-3</v>
      </c>
      <c r="J43" s="79">
        <f>IFERROR($J$19*3600/(HOUR(H43)*3600+MINUTE(H43)*60+SECOND(H43)),"")</f>
        <v>42.492917847025495</v>
      </c>
      <c r="K43" s="104"/>
      <c r="L43" s="88"/>
    </row>
    <row r="44" spans="1:12" ht="18" customHeight="1" x14ac:dyDescent="0.2">
      <c r="A44" s="89">
        <f t="shared" ref="A44" si="27">A43</f>
        <v>6</v>
      </c>
      <c r="B44" s="60">
        <v>26</v>
      </c>
      <c r="C44" s="61"/>
      <c r="D44" s="76" t="s">
        <v>112</v>
      </c>
      <c r="E44" s="77" t="s">
        <v>113</v>
      </c>
      <c r="F44" s="78" t="s">
        <v>30</v>
      </c>
      <c r="G44" s="111" t="str">
        <f t="shared" ref="G44" si="28">G43</f>
        <v>Санкт-Петербург</v>
      </c>
      <c r="H44" s="111">
        <f t="shared" ref="H44" si="29">H43</f>
        <v>4.902378472222222E-2</v>
      </c>
      <c r="I44" s="111">
        <f t="shared" ref="I44" si="30">I43</f>
        <v>2.1568518518518542E-3</v>
      </c>
      <c r="J44" s="111">
        <f t="shared" ref="J44" si="31">J43</f>
        <v>42.492917847025495</v>
      </c>
      <c r="K44" s="105"/>
      <c r="L44" s="90"/>
    </row>
    <row r="45" spans="1:12" ht="18" customHeight="1" x14ac:dyDescent="0.2">
      <c r="A45" s="89">
        <f t="shared" ref="A45" si="32">A43</f>
        <v>6</v>
      </c>
      <c r="B45" s="61">
        <v>42</v>
      </c>
      <c r="C45" s="61"/>
      <c r="D45" s="76" t="s">
        <v>114</v>
      </c>
      <c r="E45" s="77" t="s">
        <v>115</v>
      </c>
      <c r="F45" s="78" t="s">
        <v>30</v>
      </c>
      <c r="G45" s="111" t="str">
        <f t="shared" ref="G45:J45" si="33">G43</f>
        <v>Санкт-Петербург</v>
      </c>
      <c r="H45" s="111">
        <f t="shared" si="33"/>
        <v>4.902378472222222E-2</v>
      </c>
      <c r="I45" s="111">
        <f t="shared" si="33"/>
        <v>2.1568518518518542E-3</v>
      </c>
      <c r="J45" s="111">
        <f t="shared" si="33"/>
        <v>42.492917847025495</v>
      </c>
      <c r="K45" s="105"/>
      <c r="L45" s="90"/>
    </row>
    <row r="46" spans="1:12" ht="18" customHeight="1" thickBot="1" x14ac:dyDescent="0.25">
      <c r="A46" s="91">
        <f t="shared" ref="A46" si="34">A43</f>
        <v>6</v>
      </c>
      <c r="B46" s="62">
        <v>44</v>
      </c>
      <c r="C46" s="62"/>
      <c r="D46" s="63" t="s">
        <v>116</v>
      </c>
      <c r="E46" s="64" t="s">
        <v>117</v>
      </c>
      <c r="F46" s="65" t="s">
        <v>30</v>
      </c>
      <c r="G46" s="112" t="str">
        <f t="shared" ref="G46:J46" si="35">G43</f>
        <v>Санкт-Петербург</v>
      </c>
      <c r="H46" s="112">
        <f t="shared" si="35"/>
        <v>4.902378472222222E-2</v>
      </c>
      <c r="I46" s="112">
        <f t="shared" si="35"/>
        <v>2.1568518518518542E-3</v>
      </c>
      <c r="J46" s="112">
        <f t="shared" si="35"/>
        <v>42.492917847025495</v>
      </c>
      <c r="K46" s="106"/>
      <c r="L46" s="92"/>
    </row>
    <row r="47" spans="1:12" ht="18" customHeight="1" x14ac:dyDescent="0.2">
      <c r="A47" s="87">
        <v>7</v>
      </c>
      <c r="B47" s="72">
        <v>70</v>
      </c>
      <c r="C47" s="72"/>
      <c r="D47" s="73" t="s">
        <v>118</v>
      </c>
      <c r="E47" s="74" t="s">
        <v>119</v>
      </c>
      <c r="F47" s="75" t="s">
        <v>26</v>
      </c>
      <c r="G47" s="59" t="s">
        <v>55</v>
      </c>
      <c r="H47" s="58">
        <v>4.968362268518519E-2</v>
      </c>
      <c r="I47" s="110">
        <f>H47-$H$23</f>
        <v>2.8166898148148239E-3</v>
      </c>
      <c r="J47" s="79">
        <f>IFERROR($J$19*3600/(HOUR(H47)*3600+MINUTE(H47)*60+SECOND(H47)),"")</f>
        <v>41.928721174004195</v>
      </c>
      <c r="K47" s="104"/>
      <c r="L47" s="88"/>
    </row>
    <row r="48" spans="1:12" ht="18" customHeight="1" x14ac:dyDescent="0.2">
      <c r="A48" s="89">
        <f t="shared" ref="A48" si="36">A47</f>
        <v>7</v>
      </c>
      <c r="B48" s="60">
        <v>71</v>
      </c>
      <c r="C48" s="61"/>
      <c r="D48" s="76" t="s">
        <v>120</v>
      </c>
      <c r="E48" s="77" t="s">
        <v>121</v>
      </c>
      <c r="F48" s="78" t="s">
        <v>26</v>
      </c>
      <c r="G48" s="111" t="str">
        <f t="shared" ref="G48" si="37">G47</f>
        <v>Самарская область</v>
      </c>
      <c r="H48" s="111">
        <f t="shared" ref="H48" si="38">H47</f>
        <v>4.968362268518519E-2</v>
      </c>
      <c r="I48" s="111">
        <f t="shared" ref="I48" si="39">I47</f>
        <v>2.8166898148148239E-3</v>
      </c>
      <c r="J48" s="111">
        <f t="shared" ref="J48" si="40">J47</f>
        <v>41.928721174004195</v>
      </c>
      <c r="K48" s="105"/>
      <c r="L48" s="90"/>
    </row>
    <row r="49" spans="1:12" ht="18" customHeight="1" x14ac:dyDescent="0.2">
      <c r="A49" s="89">
        <f t="shared" ref="A49" si="41">A47</f>
        <v>7</v>
      </c>
      <c r="B49" s="61">
        <v>72</v>
      </c>
      <c r="C49" s="61"/>
      <c r="D49" s="76" t="s">
        <v>122</v>
      </c>
      <c r="E49" s="77" t="s">
        <v>123</v>
      </c>
      <c r="F49" s="78" t="s">
        <v>26</v>
      </c>
      <c r="G49" s="111" t="str">
        <f t="shared" ref="G49:J49" si="42">G47</f>
        <v>Самарская область</v>
      </c>
      <c r="H49" s="111">
        <f t="shared" si="42"/>
        <v>4.968362268518519E-2</v>
      </c>
      <c r="I49" s="111">
        <f t="shared" si="42"/>
        <v>2.8166898148148239E-3</v>
      </c>
      <c r="J49" s="111">
        <f t="shared" si="42"/>
        <v>41.928721174004195</v>
      </c>
      <c r="K49" s="105"/>
      <c r="L49" s="90"/>
    </row>
    <row r="50" spans="1:12" ht="18" customHeight="1" thickBot="1" x14ac:dyDescent="0.25">
      <c r="A50" s="91">
        <f t="shared" ref="A50" si="43">A47</f>
        <v>7</v>
      </c>
      <c r="B50" s="62">
        <v>73</v>
      </c>
      <c r="C50" s="62"/>
      <c r="D50" s="63" t="s">
        <v>124</v>
      </c>
      <c r="E50" s="64" t="s">
        <v>125</v>
      </c>
      <c r="F50" s="65" t="s">
        <v>26</v>
      </c>
      <c r="G50" s="112" t="str">
        <f t="shared" ref="G50:J50" si="44">G47</f>
        <v>Самарская область</v>
      </c>
      <c r="H50" s="112">
        <f t="shared" si="44"/>
        <v>4.968362268518519E-2</v>
      </c>
      <c r="I50" s="112">
        <f t="shared" si="44"/>
        <v>2.8166898148148239E-3</v>
      </c>
      <c r="J50" s="112">
        <f t="shared" si="44"/>
        <v>41.928721174004195</v>
      </c>
      <c r="K50" s="106"/>
      <c r="L50" s="92"/>
    </row>
    <row r="51" spans="1:12" ht="18" customHeight="1" x14ac:dyDescent="0.2">
      <c r="A51" s="87">
        <v>8</v>
      </c>
      <c r="B51" s="72">
        <v>107</v>
      </c>
      <c r="C51" s="72"/>
      <c r="D51" s="73" t="s">
        <v>126</v>
      </c>
      <c r="E51" s="74" t="s">
        <v>127</v>
      </c>
      <c r="F51" s="75" t="s">
        <v>26</v>
      </c>
      <c r="G51" s="59" t="s">
        <v>128</v>
      </c>
      <c r="H51" s="58">
        <v>5.0298854166666664E-2</v>
      </c>
      <c r="I51" s="110">
        <f>H51-$H$23</f>
        <v>3.4319212962962975E-3</v>
      </c>
      <c r="J51" s="79">
        <f>IFERROR($J$19*3600/(HOUR(H51)*3600+MINUTE(H51)*60+SECOND(H51)),"")</f>
        <v>41.417395306028531</v>
      </c>
      <c r="K51" s="104"/>
      <c r="L51" s="88"/>
    </row>
    <row r="52" spans="1:12" ht="18" customHeight="1" x14ac:dyDescent="0.2">
      <c r="A52" s="89">
        <f t="shared" ref="A52" si="45">A51</f>
        <v>8</v>
      </c>
      <c r="B52" s="60">
        <v>108</v>
      </c>
      <c r="C52" s="61"/>
      <c r="D52" s="76" t="s">
        <v>129</v>
      </c>
      <c r="E52" s="77" t="s">
        <v>130</v>
      </c>
      <c r="F52" s="78" t="s">
        <v>26</v>
      </c>
      <c r="G52" s="111" t="str">
        <f t="shared" ref="G52" si="46">G51</f>
        <v>Тульская область</v>
      </c>
      <c r="H52" s="111">
        <f t="shared" ref="H52" si="47">H51</f>
        <v>5.0298854166666664E-2</v>
      </c>
      <c r="I52" s="111">
        <f t="shared" ref="I52" si="48">I51</f>
        <v>3.4319212962962975E-3</v>
      </c>
      <c r="J52" s="111">
        <f t="shared" ref="J52" si="49">J51</f>
        <v>41.417395306028531</v>
      </c>
      <c r="K52" s="105"/>
      <c r="L52" s="90"/>
    </row>
    <row r="53" spans="1:12" ht="18" customHeight="1" x14ac:dyDescent="0.2">
      <c r="A53" s="89">
        <f t="shared" ref="A53" si="50">A51</f>
        <v>8</v>
      </c>
      <c r="B53" s="61">
        <v>109</v>
      </c>
      <c r="C53" s="61"/>
      <c r="D53" s="76" t="s">
        <v>131</v>
      </c>
      <c r="E53" s="77" t="s">
        <v>132</v>
      </c>
      <c r="F53" s="78" t="s">
        <v>26</v>
      </c>
      <c r="G53" s="111" t="str">
        <f t="shared" ref="G53:J53" si="51">G51</f>
        <v>Тульская область</v>
      </c>
      <c r="H53" s="111">
        <f t="shared" si="51"/>
        <v>5.0298854166666664E-2</v>
      </c>
      <c r="I53" s="111">
        <f t="shared" si="51"/>
        <v>3.4319212962962975E-3</v>
      </c>
      <c r="J53" s="111">
        <f t="shared" si="51"/>
        <v>41.417395306028531</v>
      </c>
      <c r="K53" s="105"/>
      <c r="L53" s="90"/>
    </row>
    <row r="54" spans="1:12" ht="18" customHeight="1" thickBot="1" x14ac:dyDescent="0.25">
      <c r="A54" s="91">
        <f t="shared" ref="A54" si="52">A51</f>
        <v>8</v>
      </c>
      <c r="B54" s="62">
        <v>110</v>
      </c>
      <c r="C54" s="62"/>
      <c r="D54" s="63" t="s">
        <v>133</v>
      </c>
      <c r="E54" s="64" t="s">
        <v>134</v>
      </c>
      <c r="F54" s="65" t="s">
        <v>26</v>
      </c>
      <c r="G54" s="112" t="str">
        <f t="shared" ref="G54:J54" si="53">G51</f>
        <v>Тульская область</v>
      </c>
      <c r="H54" s="112">
        <f t="shared" si="53"/>
        <v>5.0298854166666664E-2</v>
      </c>
      <c r="I54" s="112">
        <f t="shared" si="53"/>
        <v>3.4319212962962975E-3</v>
      </c>
      <c r="J54" s="112">
        <f t="shared" si="53"/>
        <v>41.417395306028531</v>
      </c>
      <c r="K54" s="106"/>
      <c r="L54" s="92"/>
    </row>
    <row r="55" spans="1:12" ht="18" customHeight="1" x14ac:dyDescent="0.2">
      <c r="A55" s="87">
        <v>9</v>
      </c>
      <c r="B55" s="72">
        <v>64</v>
      </c>
      <c r="C55" s="72"/>
      <c r="D55" s="73" t="s">
        <v>135</v>
      </c>
      <c r="E55" s="74" t="s">
        <v>136</v>
      </c>
      <c r="F55" s="75" t="s">
        <v>26</v>
      </c>
      <c r="G55" s="59" t="s">
        <v>185</v>
      </c>
      <c r="H55" s="58">
        <v>5.1012222222222216E-2</v>
      </c>
      <c r="I55" s="110">
        <f>H55-$H$23</f>
        <v>4.1452893518518497E-3</v>
      </c>
      <c r="J55" s="79">
        <f>IFERROR($J$19*3600/(HOUR(H55)*3600+MINUTE(H55)*60+SECOND(H55)),"")</f>
        <v>40.844111640571818</v>
      </c>
      <c r="K55" s="104"/>
      <c r="L55" s="88"/>
    </row>
    <row r="56" spans="1:12" ht="18" customHeight="1" x14ac:dyDescent="0.2">
      <c r="A56" s="89">
        <f t="shared" ref="A56" si="54">A55</f>
        <v>9</v>
      </c>
      <c r="B56" s="60">
        <v>65</v>
      </c>
      <c r="C56" s="61"/>
      <c r="D56" s="76" t="s">
        <v>137</v>
      </c>
      <c r="E56" s="77" t="s">
        <v>138</v>
      </c>
      <c r="F56" s="78" t="s">
        <v>30</v>
      </c>
      <c r="G56" s="111" t="str">
        <f t="shared" ref="G56" si="55">G55</f>
        <v>Республика Татарстан</v>
      </c>
      <c r="H56" s="111">
        <f t="shared" ref="H56" si="56">H55</f>
        <v>5.1012222222222216E-2</v>
      </c>
      <c r="I56" s="111">
        <f t="shared" ref="I56" si="57">I55</f>
        <v>4.1452893518518497E-3</v>
      </c>
      <c r="J56" s="111">
        <f t="shared" ref="J56" si="58">J55</f>
        <v>40.844111640571818</v>
      </c>
      <c r="K56" s="105"/>
      <c r="L56" s="90"/>
    </row>
    <row r="57" spans="1:12" ht="18" customHeight="1" x14ac:dyDescent="0.2">
      <c r="A57" s="89">
        <f t="shared" ref="A57" si="59">A55</f>
        <v>9</v>
      </c>
      <c r="B57" s="61">
        <v>66</v>
      </c>
      <c r="C57" s="61"/>
      <c r="D57" s="76" t="s">
        <v>139</v>
      </c>
      <c r="E57" s="77" t="s">
        <v>140</v>
      </c>
      <c r="F57" s="78" t="s">
        <v>42</v>
      </c>
      <c r="G57" s="111" t="str">
        <f t="shared" ref="G57:J57" si="60">G55</f>
        <v>Республика Татарстан</v>
      </c>
      <c r="H57" s="111">
        <f t="shared" si="60"/>
        <v>5.1012222222222216E-2</v>
      </c>
      <c r="I57" s="111">
        <f t="shared" si="60"/>
        <v>4.1452893518518497E-3</v>
      </c>
      <c r="J57" s="111">
        <f t="shared" si="60"/>
        <v>40.844111640571818</v>
      </c>
      <c r="K57" s="105"/>
      <c r="L57" s="90"/>
    </row>
    <row r="58" spans="1:12" ht="18" customHeight="1" thickBot="1" x14ac:dyDescent="0.25">
      <c r="A58" s="91">
        <f t="shared" ref="A58" si="61">A55</f>
        <v>9</v>
      </c>
      <c r="B58" s="62">
        <v>67</v>
      </c>
      <c r="C58" s="62"/>
      <c r="D58" s="63" t="s">
        <v>141</v>
      </c>
      <c r="E58" s="64" t="s">
        <v>142</v>
      </c>
      <c r="F58" s="65" t="s">
        <v>26</v>
      </c>
      <c r="G58" s="112" t="str">
        <f t="shared" ref="G58:J58" si="62">G55</f>
        <v>Республика Татарстан</v>
      </c>
      <c r="H58" s="112">
        <f t="shared" si="62"/>
        <v>5.1012222222222216E-2</v>
      </c>
      <c r="I58" s="112">
        <f t="shared" si="62"/>
        <v>4.1452893518518497E-3</v>
      </c>
      <c r="J58" s="112">
        <f t="shared" si="62"/>
        <v>40.844111640571818</v>
      </c>
      <c r="K58" s="106"/>
      <c r="L58" s="92"/>
    </row>
    <row r="59" spans="1:12" ht="18" customHeight="1" x14ac:dyDescent="0.2">
      <c r="A59" s="87">
        <v>10</v>
      </c>
      <c r="B59" s="72">
        <v>13</v>
      </c>
      <c r="C59" s="72"/>
      <c r="D59" s="73" t="s">
        <v>143</v>
      </c>
      <c r="E59" s="74" t="s">
        <v>144</v>
      </c>
      <c r="F59" s="75" t="s">
        <v>42</v>
      </c>
      <c r="G59" s="59" t="s">
        <v>58</v>
      </c>
      <c r="H59" s="58">
        <v>5.101949074074074E-2</v>
      </c>
      <c r="I59" s="110">
        <f>H59-$H$23</f>
        <v>4.1525578703703742E-3</v>
      </c>
      <c r="J59" s="79">
        <f>IFERROR($J$19*3600/(HOUR(H59)*3600+MINUTE(H59)*60+SECOND(H59)),"")</f>
        <v>40.834845735027223</v>
      </c>
      <c r="K59" s="104"/>
      <c r="L59" s="88"/>
    </row>
    <row r="60" spans="1:12" ht="18" customHeight="1" x14ac:dyDescent="0.2">
      <c r="A60" s="89">
        <f t="shared" ref="A60" si="63">A59</f>
        <v>10</v>
      </c>
      <c r="B60" s="60">
        <v>15</v>
      </c>
      <c r="C60" s="61"/>
      <c r="D60" s="76" t="s">
        <v>145</v>
      </c>
      <c r="E60" s="77" t="s">
        <v>146</v>
      </c>
      <c r="F60" s="78" t="s">
        <v>42</v>
      </c>
      <c r="G60" s="111" t="str">
        <f t="shared" ref="G60" si="64">G59</f>
        <v>Ростовская область</v>
      </c>
      <c r="H60" s="111">
        <f t="shared" ref="H60" si="65">H59</f>
        <v>5.101949074074074E-2</v>
      </c>
      <c r="I60" s="111">
        <f t="shared" ref="I60" si="66">I59</f>
        <v>4.1525578703703742E-3</v>
      </c>
      <c r="J60" s="111">
        <f t="shared" ref="J60" si="67">J59</f>
        <v>40.834845735027223</v>
      </c>
      <c r="K60" s="105"/>
      <c r="L60" s="90"/>
    </row>
    <row r="61" spans="1:12" ht="18" customHeight="1" x14ac:dyDescent="0.2">
      <c r="A61" s="89">
        <f t="shared" ref="A61" si="68">A59</f>
        <v>10</v>
      </c>
      <c r="B61" s="61">
        <v>17</v>
      </c>
      <c r="C61" s="61"/>
      <c r="D61" s="76" t="s">
        <v>147</v>
      </c>
      <c r="E61" s="77" t="s">
        <v>148</v>
      </c>
      <c r="F61" s="78" t="s">
        <v>30</v>
      </c>
      <c r="G61" s="111" t="str">
        <f t="shared" ref="G61:J61" si="69">G59</f>
        <v>Ростовская область</v>
      </c>
      <c r="H61" s="111">
        <f t="shared" si="69"/>
        <v>5.101949074074074E-2</v>
      </c>
      <c r="I61" s="111">
        <f t="shared" si="69"/>
        <v>4.1525578703703742E-3</v>
      </c>
      <c r="J61" s="111">
        <f t="shared" si="69"/>
        <v>40.834845735027223</v>
      </c>
      <c r="K61" s="105"/>
      <c r="L61" s="90"/>
    </row>
    <row r="62" spans="1:12" ht="18" customHeight="1" thickBot="1" x14ac:dyDescent="0.25">
      <c r="A62" s="91">
        <f t="shared" ref="A62" si="70">A59</f>
        <v>10</v>
      </c>
      <c r="B62" s="62">
        <v>20</v>
      </c>
      <c r="C62" s="62"/>
      <c r="D62" s="63" t="s">
        <v>149</v>
      </c>
      <c r="E62" s="64" t="s">
        <v>150</v>
      </c>
      <c r="F62" s="65" t="s">
        <v>30</v>
      </c>
      <c r="G62" s="112" t="str">
        <f t="shared" ref="G62:J62" si="71">G59</f>
        <v>Ростовская область</v>
      </c>
      <c r="H62" s="112">
        <f t="shared" si="71"/>
        <v>5.101949074074074E-2</v>
      </c>
      <c r="I62" s="112">
        <f t="shared" si="71"/>
        <v>4.1525578703703742E-3</v>
      </c>
      <c r="J62" s="112">
        <f t="shared" si="71"/>
        <v>40.834845735027223</v>
      </c>
      <c r="K62" s="106"/>
      <c r="L62" s="92"/>
    </row>
    <row r="63" spans="1:12" ht="18" customHeight="1" x14ac:dyDescent="0.2">
      <c r="A63" s="87">
        <v>11</v>
      </c>
      <c r="B63" s="72">
        <v>58</v>
      </c>
      <c r="C63" s="72"/>
      <c r="D63" s="73" t="s">
        <v>151</v>
      </c>
      <c r="E63" s="74" t="s">
        <v>152</v>
      </c>
      <c r="F63" s="75" t="s">
        <v>42</v>
      </c>
      <c r="G63" s="59" t="s">
        <v>56</v>
      </c>
      <c r="H63" s="58">
        <v>5.1727881944444443E-2</v>
      </c>
      <c r="I63" s="110">
        <f>H63-$H$23</f>
        <v>4.8609490740740766E-3</v>
      </c>
      <c r="J63" s="79">
        <f>IFERROR($J$19*3600/(HOUR(H63)*3600+MINUTE(H63)*60+SECOND(H63)),"")</f>
        <v>40.277466994853434</v>
      </c>
      <c r="K63" s="104"/>
      <c r="L63" s="88"/>
    </row>
    <row r="64" spans="1:12" ht="18" customHeight="1" x14ac:dyDescent="0.2">
      <c r="A64" s="89">
        <f t="shared" ref="A64" si="72">A63</f>
        <v>11</v>
      </c>
      <c r="B64" s="60">
        <v>59</v>
      </c>
      <c r="C64" s="61"/>
      <c r="D64" s="76" t="s">
        <v>153</v>
      </c>
      <c r="E64" s="77" t="s">
        <v>154</v>
      </c>
      <c r="F64" s="78" t="s">
        <v>42</v>
      </c>
      <c r="G64" s="111" t="str">
        <f t="shared" ref="G64" si="73">G63</f>
        <v>Краснодарский край</v>
      </c>
      <c r="H64" s="111">
        <f t="shared" ref="H64" si="74">H63</f>
        <v>5.1727881944444443E-2</v>
      </c>
      <c r="I64" s="111">
        <f t="shared" ref="I64" si="75">I63</f>
        <v>4.8609490740740766E-3</v>
      </c>
      <c r="J64" s="111">
        <f t="shared" ref="J64" si="76">J63</f>
        <v>40.277466994853434</v>
      </c>
      <c r="K64" s="105"/>
      <c r="L64" s="90"/>
    </row>
    <row r="65" spans="1:12" ht="18" customHeight="1" x14ac:dyDescent="0.2">
      <c r="A65" s="89">
        <f t="shared" ref="A65" si="77">A63</f>
        <v>11</v>
      </c>
      <c r="B65" s="61">
        <v>62</v>
      </c>
      <c r="C65" s="61"/>
      <c r="D65" s="76" t="s">
        <v>155</v>
      </c>
      <c r="E65" s="77" t="s">
        <v>76</v>
      </c>
      <c r="F65" s="78" t="s">
        <v>42</v>
      </c>
      <c r="G65" s="111" t="str">
        <f t="shared" ref="G65:J65" si="78">G63</f>
        <v>Краснодарский край</v>
      </c>
      <c r="H65" s="111">
        <f t="shared" si="78"/>
        <v>5.1727881944444443E-2</v>
      </c>
      <c r="I65" s="111">
        <f t="shared" si="78"/>
        <v>4.8609490740740766E-3</v>
      </c>
      <c r="J65" s="111">
        <f t="shared" si="78"/>
        <v>40.277466994853434</v>
      </c>
      <c r="K65" s="105"/>
      <c r="L65" s="90"/>
    </row>
    <row r="66" spans="1:12" ht="18" customHeight="1" thickBot="1" x14ac:dyDescent="0.25">
      <c r="A66" s="91">
        <f t="shared" ref="A66" si="79">A63</f>
        <v>11</v>
      </c>
      <c r="B66" s="62">
        <v>63</v>
      </c>
      <c r="C66" s="62"/>
      <c r="D66" s="63" t="s">
        <v>156</v>
      </c>
      <c r="E66" s="64" t="s">
        <v>157</v>
      </c>
      <c r="F66" s="65" t="s">
        <v>30</v>
      </c>
      <c r="G66" s="112" t="str">
        <f t="shared" ref="G66:J66" si="80">G63</f>
        <v>Краснодарский край</v>
      </c>
      <c r="H66" s="112">
        <f t="shared" si="80"/>
        <v>5.1727881944444443E-2</v>
      </c>
      <c r="I66" s="112">
        <f t="shared" si="80"/>
        <v>4.8609490740740766E-3</v>
      </c>
      <c r="J66" s="112">
        <f t="shared" si="80"/>
        <v>40.277466994853434</v>
      </c>
      <c r="K66" s="106"/>
      <c r="L66" s="92"/>
    </row>
    <row r="67" spans="1:12" ht="18" customHeight="1" x14ac:dyDescent="0.2">
      <c r="A67" s="87">
        <v>12</v>
      </c>
      <c r="B67" s="72">
        <v>78</v>
      </c>
      <c r="C67" s="72"/>
      <c r="D67" s="73" t="s">
        <v>158</v>
      </c>
      <c r="E67" s="74" t="s">
        <v>159</v>
      </c>
      <c r="F67" s="75" t="s">
        <v>26</v>
      </c>
      <c r="G67" s="59" t="s">
        <v>160</v>
      </c>
      <c r="H67" s="58">
        <v>5.2472025462962958E-2</v>
      </c>
      <c r="I67" s="110">
        <f>H67-$H$23</f>
        <v>5.6050925925925921E-3</v>
      </c>
      <c r="J67" s="79">
        <f>IFERROR($J$19*3600/(HOUR(H67)*3600+MINUTE(H67)*60+SECOND(H67)),"")</f>
        <v>39.700044111160125</v>
      </c>
      <c r="K67" s="104"/>
      <c r="L67" s="88"/>
    </row>
    <row r="68" spans="1:12" ht="18" customHeight="1" x14ac:dyDescent="0.2">
      <c r="A68" s="89">
        <f t="shared" ref="A68" si="81">A67</f>
        <v>12</v>
      </c>
      <c r="B68" s="60">
        <v>79</v>
      </c>
      <c r="C68" s="61"/>
      <c r="D68" s="76" t="s">
        <v>161</v>
      </c>
      <c r="E68" s="77" t="s">
        <v>162</v>
      </c>
      <c r="F68" s="78" t="s">
        <v>26</v>
      </c>
      <c r="G68" s="111" t="str">
        <f t="shared" ref="G68" si="82">G67</f>
        <v>Челябинская область</v>
      </c>
      <c r="H68" s="111">
        <f t="shared" ref="H68" si="83">H67</f>
        <v>5.2472025462962958E-2</v>
      </c>
      <c r="I68" s="111">
        <f t="shared" ref="I68" si="84">I67</f>
        <v>5.6050925925925921E-3</v>
      </c>
      <c r="J68" s="111">
        <f t="shared" ref="J68" si="85">J67</f>
        <v>39.700044111160125</v>
      </c>
      <c r="K68" s="105"/>
      <c r="L68" s="90"/>
    </row>
    <row r="69" spans="1:12" ht="18" customHeight="1" x14ac:dyDescent="0.2">
      <c r="A69" s="89">
        <f t="shared" ref="A69" si="86">A67</f>
        <v>12</v>
      </c>
      <c r="B69" s="61">
        <v>80</v>
      </c>
      <c r="C69" s="61"/>
      <c r="D69" s="76" t="s">
        <v>163</v>
      </c>
      <c r="E69" s="77" t="s">
        <v>164</v>
      </c>
      <c r="F69" s="78" t="s">
        <v>30</v>
      </c>
      <c r="G69" s="111" t="str">
        <f t="shared" ref="G69:J69" si="87">G67</f>
        <v>Челябинская область</v>
      </c>
      <c r="H69" s="111">
        <f t="shared" si="87"/>
        <v>5.2472025462962958E-2</v>
      </c>
      <c r="I69" s="111">
        <f t="shared" si="87"/>
        <v>5.6050925925925921E-3</v>
      </c>
      <c r="J69" s="111">
        <f t="shared" si="87"/>
        <v>39.700044111160125</v>
      </c>
      <c r="K69" s="105"/>
      <c r="L69" s="90"/>
    </row>
    <row r="70" spans="1:12" ht="18" customHeight="1" thickBot="1" x14ac:dyDescent="0.25">
      <c r="A70" s="91">
        <f t="shared" ref="A70" si="88">A67</f>
        <v>12</v>
      </c>
      <c r="B70" s="62">
        <v>81</v>
      </c>
      <c r="C70" s="62"/>
      <c r="D70" s="63" t="s">
        <v>165</v>
      </c>
      <c r="E70" s="64" t="s">
        <v>166</v>
      </c>
      <c r="F70" s="65" t="s">
        <v>30</v>
      </c>
      <c r="G70" s="112" t="str">
        <f t="shared" ref="G70:J70" si="89">G67</f>
        <v>Челябинская область</v>
      </c>
      <c r="H70" s="112">
        <f t="shared" si="89"/>
        <v>5.2472025462962958E-2</v>
      </c>
      <c r="I70" s="112">
        <f t="shared" si="89"/>
        <v>5.6050925925925921E-3</v>
      </c>
      <c r="J70" s="112">
        <f t="shared" si="89"/>
        <v>39.700044111160125</v>
      </c>
      <c r="K70" s="106"/>
      <c r="L70" s="92"/>
    </row>
    <row r="71" spans="1:12" ht="18" customHeight="1" x14ac:dyDescent="0.2">
      <c r="A71" s="87">
        <v>13</v>
      </c>
      <c r="B71" s="72">
        <v>56</v>
      </c>
      <c r="C71" s="72"/>
      <c r="D71" s="73" t="s">
        <v>167</v>
      </c>
      <c r="E71" s="74" t="s">
        <v>168</v>
      </c>
      <c r="F71" s="75" t="s">
        <v>42</v>
      </c>
      <c r="G71" s="59" t="s">
        <v>56</v>
      </c>
      <c r="H71" s="58">
        <v>5.4129618055555551E-2</v>
      </c>
      <c r="I71" s="110">
        <f>H71-$H$23</f>
        <v>7.2626851851851845E-3</v>
      </c>
      <c r="J71" s="79">
        <f>IFERROR($J$19*3600/(HOUR(H71)*3600+MINUTE(H71)*60+SECOND(H71)),"")</f>
        <v>38.486209108402825</v>
      </c>
      <c r="K71" s="104"/>
      <c r="L71" s="88"/>
    </row>
    <row r="72" spans="1:12" ht="18" customHeight="1" x14ac:dyDescent="0.2">
      <c r="A72" s="89">
        <f t="shared" ref="A72" si="90">A71</f>
        <v>13</v>
      </c>
      <c r="B72" s="60">
        <v>57</v>
      </c>
      <c r="C72" s="61"/>
      <c r="D72" s="76" t="s">
        <v>169</v>
      </c>
      <c r="E72" s="77" t="s">
        <v>57</v>
      </c>
      <c r="F72" s="78" t="s">
        <v>42</v>
      </c>
      <c r="G72" s="111" t="str">
        <f t="shared" ref="G72" si="91">G71</f>
        <v>Краснодарский край</v>
      </c>
      <c r="H72" s="111">
        <f t="shared" ref="H72" si="92">H71</f>
        <v>5.4129618055555551E-2</v>
      </c>
      <c r="I72" s="111">
        <f t="shared" ref="I72" si="93">I71</f>
        <v>7.2626851851851845E-3</v>
      </c>
      <c r="J72" s="111">
        <f t="shared" ref="J72" si="94">J71</f>
        <v>38.486209108402825</v>
      </c>
      <c r="K72" s="105"/>
      <c r="L72" s="90"/>
    </row>
    <row r="73" spans="1:12" ht="18" customHeight="1" x14ac:dyDescent="0.2">
      <c r="A73" s="89">
        <f t="shared" ref="A73" si="95">A71</f>
        <v>13</v>
      </c>
      <c r="B73" s="61">
        <v>60</v>
      </c>
      <c r="C73" s="61"/>
      <c r="D73" s="76" t="s">
        <v>170</v>
      </c>
      <c r="E73" s="77" t="s">
        <v>171</v>
      </c>
      <c r="F73" s="78" t="s">
        <v>42</v>
      </c>
      <c r="G73" s="111" t="str">
        <f t="shared" ref="G73:J73" si="96">G71</f>
        <v>Краснодарский край</v>
      </c>
      <c r="H73" s="111">
        <f t="shared" si="96"/>
        <v>5.4129618055555551E-2</v>
      </c>
      <c r="I73" s="111">
        <f t="shared" si="96"/>
        <v>7.2626851851851845E-3</v>
      </c>
      <c r="J73" s="111">
        <f t="shared" si="96"/>
        <v>38.486209108402825</v>
      </c>
      <c r="K73" s="105"/>
      <c r="L73" s="90"/>
    </row>
    <row r="74" spans="1:12" ht="18" customHeight="1" thickBot="1" x14ac:dyDescent="0.25">
      <c r="A74" s="91">
        <f t="shared" ref="A74" si="97">A71</f>
        <v>13</v>
      </c>
      <c r="B74" s="62">
        <v>61</v>
      </c>
      <c r="C74" s="62"/>
      <c r="D74" s="63" t="s">
        <v>172</v>
      </c>
      <c r="E74" s="64" t="s">
        <v>173</v>
      </c>
      <c r="F74" s="65" t="s">
        <v>42</v>
      </c>
      <c r="G74" s="112" t="str">
        <f t="shared" ref="G74:J74" si="98">G71</f>
        <v>Краснодарский край</v>
      </c>
      <c r="H74" s="112">
        <f t="shared" si="98"/>
        <v>5.4129618055555551E-2</v>
      </c>
      <c r="I74" s="112">
        <f t="shared" si="98"/>
        <v>7.2626851851851845E-3</v>
      </c>
      <c r="J74" s="112">
        <f t="shared" si="98"/>
        <v>38.486209108402825</v>
      </c>
      <c r="K74" s="106"/>
      <c r="L74" s="92"/>
    </row>
    <row r="75" spans="1:12" ht="18" customHeight="1" x14ac:dyDescent="0.2">
      <c r="A75" s="87">
        <v>14</v>
      </c>
      <c r="B75" s="72">
        <v>7</v>
      </c>
      <c r="C75" s="72"/>
      <c r="D75" s="73" t="s">
        <v>174</v>
      </c>
      <c r="E75" s="74" t="s">
        <v>175</v>
      </c>
      <c r="F75" s="75" t="s">
        <v>42</v>
      </c>
      <c r="G75" s="59" t="s">
        <v>58</v>
      </c>
      <c r="H75" s="58">
        <v>5.6401365740740735E-2</v>
      </c>
      <c r="I75" s="110">
        <f>H75-$H$23</f>
        <v>9.5344328703703685E-3</v>
      </c>
      <c r="J75" s="79">
        <f>IFERROR($J$19*3600/(HOUR(H75)*3600+MINUTE(H75)*60+SECOND(H75)),"")</f>
        <v>36.938231069156579</v>
      </c>
      <c r="K75" s="104"/>
      <c r="L75" s="88"/>
    </row>
    <row r="76" spans="1:12" ht="18" customHeight="1" x14ac:dyDescent="0.2">
      <c r="A76" s="89">
        <f t="shared" ref="A76" si="99">A75</f>
        <v>14</v>
      </c>
      <c r="B76" s="60">
        <v>16</v>
      </c>
      <c r="C76" s="61"/>
      <c r="D76" s="76" t="s">
        <v>176</v>
      </c>
      <c r="E76" s="77" t="s">
        <v>177</v>
      </c>
      <c r="F76" s="78" t="s">
        <v>30</v>
      </c>
      <c r="G76" s="111" t="str">
        <f t="shared" ref="G76" si="100">G75</f>
        <v>Ростовская область</v>
      </c>
      <c r="H76" s="111">
        <f t="shared" ref="H76" si="101">H75</f>
        <v>5.6401365740740735E-2</v>
      </c>
      <c r="I76" s="111">
        <f t="shared" ref="I76" si="102">I75</f>
        <v>9.5344328703703685E-3</v>
      </c>
      <c r="J76" s="111">
        <f t="shared" ref="J76" si="103">J75</f>
        <v>36.938231069156579</v>
      </c>
      <c r="K76" s="105"/>
      <c r="L76" s="90"/>
    </row>
    <row r="77" spans="1:12" ht="18" customHeight="1" x14ac:dyDescent="0.2">
      <c r="A77" s="89">
        <f t="shared" ref="A77" si="104">A75</f>
        <v>14</v>
      </c>
      <c r="B77" s="61">
        <v>18</v>
      </c>
      <c r="C77" s="61"/>
      <c r="D77" s="76" t="s">
        <v>178</v>
      </c>
      <c r="E77" s="77" t="s">
        <v>179</v>
      </c>
      <c r="F77" s="78" t="s">
        <v>42</v>
      </c>
      <c r="G77" s="111" t="str">
        <f t="shared" ref="G77:J77" si="105">G75</f>
        <v>Ростовская область</v>
      </c>
      <c r="H77" s="111">
        <f t="shared" si="105"/>
        <v>5.6401365740740735E-2</v>
      </c>
      <c r="I77" s="111">
        <f t="shared" si="105"/>
        <v>9.5344328703703685E-3</v>
      </c>
      <c r="J77" s="111">
        <f t="shared" si="105"/>
        <v>36.938231069156579</v>
      </c>
      <c r="K77" s="105"/>
      <c r="L77" s="90"/>
    </row>
    <row r="78" spans="1:12" ht="18" customHeight="1" thickBot="1" x14ac:dyDescent="0.25">
      <c r="A78" s="113">
        <f t="shared" ref="A78" si="106">A75</f>
        <v>14</v>
      </c>
      <c r="B78" s="107">
        <v>19</v>
      </c>
      <c r="C78" s="107"/>
      <c r="D78" s="114" t="s">
        <v>180</v>
      </c>
      <c r="E78" s="115" t="s">
        <v>181</v>
      </c>
      <c r="F78" s="116" t="s">
        <v>42</v>
      </c>
      <c r="G78" s="117" t="str">
        <f t="shared" ref="G78:J78" si="107">G75</f>
        <v>Ростовская область</v>
      </c>
      <c r="H78" s="117">
        <f t="shared" si="107"/>
        <v>5.6401365740740735E-2</v>
      </c>
      <c r="I78" s="117">
        <f t="shared" si="107"/>
        <v>9.5344328703703685E-3</v>
      </c>
      <c r="J78" s="117">
        <f t="shared" si="107"/>
        <v>36.938231069156579</v>
      </c>
      <c r="K78" s="108"/>
      <c r="L78" s="109"/>
    </row>
    <row r="79" spans="1:12" ht="6.75" customHeight="1" thickTop="1" thickBot="1" x14ac:dyDescent="0.25">
      <c r="A79" s="31"/>
      <c r="B79" s="32"/>
      <c r="C79" s="32"/>
      <c r="D79" s="1"/>
      <c r="E79" s="33"/>
      <c r="F79" s="18"/>
      <c r="G79" s="18"/>
      <c r="H79" s="34"/>
      <c r="I79" s="35"/>
      <c r="J79" s="36"/>
      <c r="K79" s="35"/>
      <c r="L79" s="35"/>
    </row>
    <row r="80" spans="1:12" ht="15.75" thickTop="1" x14ac:dyDescent="0.2">
      <c r="A80" s="174" t="s">
        <v>5</v>
      </c>
      <c r="B80" s="175"/>
      <c r="C80" s="175"/>
      <c r="D80" s="175"/>
      <c r="E80" s="96"/>
      <c r="F80" s="96"/>
      <c r="G80" s="175" t="s">
        <v>39</v>
      </c>
      <c r="H80" s="175"/>
      <c r="I80" s="175"/>
      <c r="J80" s="175"/>
      <c r="K80" s="175"/>
      <c r="L80" s="176"/>
    </row>
    <row r="81" spans="1:12" x14ac:dyDescent="0.2">
      <c r="A81" s="158" t="s">
        <v>54</v>
      </c>
      <c r="B81" s="159"/>
      <c r="C81" s="159"/>
      <c r="D81" s="160"/>
      <c r="E81" s="2"/>
      <c r="F81" s="80"/>
      <c r="G81" s="37" t="s">
        <v>27</v>
      </c>
      <c r="H81" s="94">
        <v>9</v>
      </c>
      <c r="I81" s="38"/>
      <c r="J81" s="39"/>
      <c r="K81" s="83" t="s">
        <v>25</v>
      </c>
      <c r="L81" s="84">
        <f>COUNTIF(F23:F78,"ЗМС")</f>
        <v>0</v>
      </c>
    </row>
    <row r="82" spans="1:12" x14ac:dyDescent="0.2">
      <c r="A82" s="158" t="s">
        <v>182</v>
      </c>
      <c r="B82" s="159"/>
      <c r="C82" s="159"/>
      <c r="D82" s="160"/>
      <c r="E82" s="2"/>
      <c r="F82" s="81"/>
      <c r="G82" s="41" t="s">
        <v>31</v>
      </c>
      <c r="H82" s="93">
        <v>14</v>
      </c>
      <c r="I82" s="43"/>
      <c r="J82" s="44"/>
      <c r="K82" s="83" t="s">
        <v>19</v>
      </c>
      <c r="L82" s="84">
        <f>COUNTIF(F23:F78,"МСМК")</f>
        <v>0</v>
      </c>
    </row>
    <row r="83" spans="1:12" x14ac:dyDescent="0.2">
      <c r="A83" s="158" t="s">
        <v>183</v>
      </c>
      <c r="B83" s="159"/>
      <c r="C83" s="159"/>
      <c r="D83" s="160"/>
      <c r="E83" s="2"/>
      <c r="F83" s="81"/>
      <c r="G83" s="41" t="s">
        <v>32</v>
      </c>
      <c r="H83" s="93">
        <v>14</v>
      </c>
      <c r="I83" s="43"/>
      <c r="J83" s="44"/>
      <c r="K83" s="83" t="s">
        <v>22</v>
      </c>
      <c r="L83" s="84">
        <f>COUNTIF(F23:F78,"МС")</f>
        <v>0</v>
      </c>
    </row>
    <row r="84" spans="1:12" x14ac:dyDescent="0.2">
      <c r="A84" s="158" t="s">
        <v>184</v>
      </c>
      <c r="B84" s="159"/>
      <c r="C84" s="159"/>
      <c r="D84" s="160"/>
      <c r="E84" s="2"/>
      <c r="F84" s="81"/>
      <c r="G84" s="41" t="s">
        <v>33</v>
      </c>
      <c r="H84" s="94">
        <v>14</v>
      </c>
      <c r="I84" s="43"/>
      <c r="J84" s="44"/>
      <c r="K84" s="83" t="s">
        <v>26</v>
      </c>
      <c r="L84" s="84">
        <f>COUNTIF(F23:F78,"КМС")</f>
        <v>23</v>
      </c>
    </row>
    <row r="85" spans="1:12" x14ac:dyDescent="0.2">
      <c r="A85" s="161"/>
      <c r="B85" s="162"/>
      <c r="C85" s="162"/>
      <c r="D85" s="163"/>
      <c r="E85" s="2"/>
      <c r="F85" s="81"/>
      <c r="G85" s="41" t="s">
        <v>34</v>
      </c>
      <c r="H85" s="94">
        <v>0</v>
      </c>
      <c r="I85" s="43"/>
      <c r="J85" s="44"/>
      <c r="K85" s="83" t="s">
        <v>30</v>
      </c>
      <c r="L85" s="84">
        <f>COUNTIF(F23:F78,"1 СР")</f>
        <v>20</v>
      </c>
    </row>
    <row r="86" spans="1:12" x14ac:dyDescent="0.2">
      <c r="A86" s="119"/>
      <c r="B86" s="120"/>
      <c r="C86" s="120"/>
      <c r="D86" s="121"/>
      <c r="E86" s="2"/>
      <c r="F86" s="81"/>
      <c r="G86" s="83" t="s">
        <v>44</v>
      </c>
      <c r="H86" s="95">
        <v>0</v>
      </c>
      <c r="I86" s="43"/>
      <c r="J86" s="44"/>
      <c r="K86" s="85" t="s">
        <v>42</v>
      </c>
      <c r="L86" s="86">
        <f>COUNTIF(F23:F78,"2 СР")</f>
        <v>13</v>
      </c>
    </row>
    <row r="87" spans="1:12" x14ac:dyDescent="0.2">
      <c r="A87" s="161"/>
      <c r="B87" s="162"/>
      <c r="C87" s="162"/>
      <c r="D87" s="163"/>
      <c r="E87" s="2"/>
      <c r="F87" s="81"/>
      <c r="G87" s="41" t="s">
        <v>35</v>
      </c>
      <c r="H87" s="94">
        <v>0</v>
      </c>
      <c r="I87" s="43"/>
      <c r="J87" s="44"/>
      <c r="K87" s="85" t="s">
        <v>43</v>
      </c>
      <c r="L87" s="84">
        <f>COUNTIF(F23:F78,"3 СР")</f>
        <v>0</v>
      </c>
    </row>
    <row r="88" spans="1:12" x14ac:dyDescent="0.2">
      <c r="A88" s="161"/>
      <c r="B88" s="162"/>
      <c r="C88" s="162"/>
      <c r="D88" s="163"/>
      <c r="E88" s="45"/>
      <c r="F88" s="82"/>
      <c r="G88" s="41" t="s">
        <v>36</v>
      </c>
      <c r="H88" s="94">
        <v>0</v>
      </c>
      <c r="I88" s="46"/>
      <c r="J88" s="47"/>
      <c r="K88" s="40"/>
      <c r="L88" s="67"/>
    </row>
    <row r="89" spans="1:12" ht="6" customHeight="1" x14ac:dyDescent="0.2">
      <c r="A89" s="48"/>
      <c r="B89" s="118"/>
      <c r="C89" s="118"/>
      <c r="L89" s="50"/>
    </row>
    <row r="90" spans="1:12" ht="15.75" x14ac:dyDescent="0.2">
      <c r="A90" s="164" t="s">
        <v>3</v>
      </c>
      <c r="B90" s="157"/>
      <c r="C90" s="157"/>
      <c r="D90" s="166" t="s">
        <v>11</v>
      </c>
      <c r="E90" s="166"/>
      <c r="F90" s="166"/>
      <c r="G90" s="157" t="s">
        <v>4</v>
      </c>
      <c r="H90" s="157"/>
      <c r="I90" s="157"/>
      <c r="J90" s="177" t="s">
        <v>45</v>
      </c>
      <c r="K90" s="177"/>
      <c r="L90" s="178"/>
    </row>
    <row r="91" spans="1:12" x14ac:dyDescent="0.2">
      <c r="A91" s="48"/>
      <c r="B91" s="2"/>
      <c r="C91" s="2"/>
      <c r="E91" s="2"/>
      <c r="F91" s="38"/>
      <c r="G91" s="38"/>
      <c r="H91" s="38"/>
      <c r="I91" s="38"/>
      <c r="J91" s="38"/>
      <c r="K91" s="38"/>
      <c r="L91" s="55"/>
    </row>
    <row r="92" spans="1:12" x14ac:dyDescent="0.2">
      <c r="A92" s="52"/>
      <c r="B92" s="118"/>
      <c r="C92" s="118"/>
      <c r="D92" s="118"/>
      <c r="E92" s="19"/>
      <c r="F92" s="118"/>
      <c r="G92" s="118"/>
      <c r="H92" s="51"/>
      <c r="I92" s="118"/>
      <c r="J92" s="118"/>
      <c r="K92" s="118"/>
      <c r="L92" s="54"/>
    </row>
    <row r="93" spans="1:12" x14ac:dyDescent="0.2">
      <c r="A93" s="52"/>
      <c r="B93" s="118"/>
      <c r="C93" s="118"/>
      <c r="D93" s="118"/>
      <c r="E93" s="19"/>
      <c r="F93" s="118"/>
      <c r="G93" s="118"/>
      <c r="H93" s="51"/>
      <c r="I93" s="118"/>
      <c r="J93" s="118"/>
      <c r="K93" s="118"/>
      <c r="L93" s="54"/>
    </row>
    <row r="94" spans="1:12" x14ac:dyDescent="0.2">
      <c r="A94" s="52"/>
      <c r="B94" s="118"/>
      <c r="C94" s="118"/>
      <c r="D94" s="118"/>
      <c r="E94" s="19"/>
      <c r="F94" s="118"/>
      <c r="G94" s="118"/>
      <c r="H94" s="51"/>
      <c r="I94" s="118"/>
      <c r="J94" s="118"/>
      <c r="K94" s="118"/>
      <c r="L94" s="54"/>
    </row>
    <row r="95" spans="1:12" x14ac:dyDescent="0.2">
      <c r="A95" s="52"/>
      <c r="B95" s="118"/>
      <c r="C95" s="118"/>
      <c r="D95" s="118"/>
      <c r="E95" s="19"/>
      <c r="F95" s="118"/>
      <c r="G95" s="118"/>
      <c r="H95" s="51"/>
      <c r="I95" s="118"/>
      <c r="J95" s="118"/>
      <c r="K95" s="118"/>
      <c r="L95" s="54"/>
    </row>
    <row r="96" spans="1:12" ht="13.5" thickBot="1" x14ac:dyDescent="0.25">
      <c r="A96" s="165" t="s">
        <v>38</v>
      </c>
      <c r="B96" s="156"/>
      <c r="C96" s="156"/>
      <c r="D96" s="156" t="str">
        <f>G17</f>
        <v>БУГОЛЬЦЕВ В.Н. (ВК, г. Ростов-на-Дону)</v>
      </c>
      <c r="E96" s="156"/>
      <c r="F96" s="156"/>
      <c r="G96" s="156" t="str">
        <f>G18</f>
        <v>АНДРИАНОВА Е.Ю. (1К, г. Ростов-на-Дону)</v>
      </c>
      <c r="H96" s="156"/>
      <c r="I96" s="156"/>
      <c r="J96" s="179" t="str">
        <f>G19</f>
        <v>ДАНИЛОВА Р.Г. (1К, г. Ростов-на-Дону)</v>
      </c>
      <c r="K96" s="179"/>
      <c r="L96" s="180"/>
    </row>
    <row r="97" spans="1:27" s="17" customFormat="1" ht="13.5" thickTop="1" x14ac:dyDescent="0.2">
      <c r="A97" s="2"/>
      <c r="B97" s="53"/>
      <c r="C97" s="53"/>
      <c r="D97" s="2"/>
      <c r="F97" s="2"/>
      <c r="G97" s="2"/>
      <c r="H97" s="42"/>
      <c r="I97" s="2"/>
      <c r="J97" s="49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</sheetData>
  <mergeCells count="48">
    <mergeCell ref="J90:L90"/>
    <mergeCell ref="J96:L96"/>
    <mergeCell ref="A85:D85"/>
    <mergeCell ref="G21:G22"/>
    <mergeCell ref="A21:A22"/>
    <mergeCell ref="H15:L15"/>
    <mergeCell ref="A8:L8"/>
    <mergeCell ref="A9:L9"/>
    <mergeCell ref="A10:L10"/>
    <mergeCell ref="A80:D80"/>
    <mergeCell ref="G80:L80"/>
    <mergeCell ref="H16:L16"/>
    <mergeCell ref="H17:L17"/>
    <mergeCell ref="B21:B22"/>
    <mergeCell ref="H21:H22"/>
    <mergeCell ref="G96:I96"/>
    <mergeCell ref="G90:I90"/>
    <mergeCell ref="A81:D81"/>
    <mergeCell ref="A82:D82"/>
    <mergeCell ref="A84:D84"/>
    <mergeCell ref="A83:D83"/>
    <mergeCell ref="A87:D87"/>
    <mergeCell ref="A88:D88"/>
    <mergeCell ref="A90:C90"/>
    <mergeCell ref="A96:C96"/>
    <mergeCell ref="D90:F90"/>
    <mergeCell ref="D96:F96"/>
    <mergeCell ref="A1:L1"/>
    <mergeCell ref="A2:L2"/>
    <mergeCell ref="A3:L3"/>
    <mergeCell ref="A4:L4"/>
    <mergeCell ref="A5:L5"/>
    <mergeCell ref="A6:L6"/>
    <mergeCell ref="A11:L11"/>
    <mergeCell ref="H18:L18"/>
    <mergeCell ref="C21:C22"/>
    <mergeCell ref="I21:I22"/>
    <mergeCell ref="J21:J22"/>
    <mergeCell ref="K21:K22"/>
    <mergeCell ref="L21:L22"/>
    <mergeCell ref="E21:E22"/>
    <mergeCell ref="F21:F22"/>
    <mergeCell ref="A7:L7"/>
    <mergeCell ref="A14:D14"/>
    <mergeCell ref="A15:G15"/>
    <mergeCell ref="A12:L12"/>
    <mergeCell ref="D21:D22"/>
    <mergeCell ref="A13:D13"/>
  </mergeCells>
  <printOptions horizontalCentered="1"/>
  <pageMargins left="0.19685039370078741" right="0.19685039370078741" top="0.78740157480314965" bottom="0.50055555555555553" header="0.15748031496062992" footer="0.11811023622047245"/>
  <pageSetup paperSize="256" scale="59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КГ без отсечек</vt:lpstr>
      <vt:lpstr>'КГ без отсечек'!Заголовки_для_печати</vt:lpstr>
      <vt:lpstr>'КГ без отсечек'!Область_печати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2021-07-08T19:50:12Z</cp:lastPrinted>
  <dcterms:created xsi:type="dcterms:W3CDTF">1996-10-08T23:32:33Z</dcterms:created>
  <dcterms:modified xsi:type="dcterms:W3CDTF">2022-10-06T12:22:39Z</dcterms:modified>
</cp:coreProperties>
</file>