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ПР 13-14, ВС, Москва, 02-05.08.2024\НА САЙТ\"/>
    </mc:Choice>
  </mc:AlternateContent>
  <xr:revisionPtr revIDLastSave="0" documentId="13_ncr:1_{6A0E21D4-6B66-4F6A-ACC2-DA79F9B661CE}" xr6:coauthVersionLast="47" xr6:coauthVersionMax="47" xr10:uidLastSave="{00000000-0000-0000-0000-000000000000}"/>
  <bookViews>
    <workbookView xWindow="8916" yWindow="1128" windowWidth="13236" windowHeight="10908" tabRatio="787" activeTab="1" xr2:uid="{00000000-000D-0000-FFFF-FFFF00000000}"/>
  </bookViews>
  <sheets>
    <sheet name="Итог прот д 13 - 14" sheetId="127" r:id="rId1"/>
    <sheet name="Итог прот ю 13 - 14" sheetId="128" r:id="rId2"/>
  </sheets>
  <definedNames>
    <definedName name="Print_Area" localSheetId="0">'Итог прот д 13 - 14'!$A$1:$N$41</definedName>
    <definedName name="Print_Area" localSheetId="1">'Итог прот ю 13 - 14'!$A$1:$N$54</definedName>
    <definedName name="Print_Titles" localSheetId="0">'Итог прот д 13 - 14'!$21:$21</definedName>
    <definedName name="Print_Titles" localSheetId="1">'Итог прот ю 13 - 14'!$21:$21</definedName>
    <definedName name="_xlnm.Print_Area" localSheetId="0">'Итог прот д 13 - 14'!$A$1:$N$46</definedName>
    <definedName name="_xlnm.Print_Area" localSheetId="1">'Итог прот ю 13 - 14'!$A$1:$N$60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27" l="1"/>
  <c r="N31" i="127"/>
  <c r="N46" i="128"/>
  <c r="N45" i="128"/>
  <c r="N44" i="128"/>
  <c r="N43" i="128"/>
  <c r="N33" i="127"/>
  <c r="N30" i="127"/>
  <c r="N29" i="127"/>
  <c r="N42" i="128"/>
  <c r="M54" i="128" l="1"/>
  <c r="H54" i="128"/>
  <c r="E54" i="128"/>
  <c r="A54" i="128"/>
  <c r="M48" i="128"/>
  <c r="H48" i="128"/>
  <c r="E48" i="128"/>
  <c r="A48" i="128"/>
  <c r="M41" i="127"/>
  <c r="H41" i="127"/>
  <c r="E41" i="127"/>
  <c r="A41" i="127"/>
  <c r="M35" i="127"/>
  <c r="H35" i="127"/>
  <c r="E35" i="127"/>
  <c r="A35" i="127"/>
  <c r="I33" i="127" s="1"/>
  <c r="N28" i="127" l="1"/>
  <c r="N27" i="127"/>
  <c r="N41" i="128"/>
  <c r="N40" i="128"/>
  <c r="I45" i="128"/>
  <c r="I46" i="128"/>
  <c r="I31" i="127"/>
  <c r="I32" i="127"/>
</calcChain>
</file>

<file path=xl/sharedStrings.xml><?xml version="1.0" encoding="utf-8"?>
<sst xmlns="http://schemas.openxmlformats.org/spreadsheetml/2006/main" count="224" uniqueCount="119">
  <si>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</si>
  <si>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</si>
  <si>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</si>
  <si>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</si>
  <si>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</si>
  <si>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</si>
  <si>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</si>
  <si>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</si>
  <si>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</si>
  <si>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</si>
  <si>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</si>
  <si>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</si>
  <si>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</si>
  <si>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</si>
  <si>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</si>
  <si>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</si>
  <si>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</si>
  <si>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</si>
  <si>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</si>
  <si>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</si>
  <si>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</si>
  <si>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</si>
  <si>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</si>
  <si>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</si>
  <si>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</si>
  <si>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</si>
  <si>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</si>
  <si>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</si>
  <si>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</si>
  <si>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</si>
  <si>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</si>
  <si>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Москва</t>
  </si>
  <si>
    <t>3 СР</t>
  </si>
  <si>
    <t>2 СР</t>
  </si>
  <si>
    <t>ФСО</t>
  </si>
  <si>
    <t>Санкт-Петербург</t>
  </si>
  <si>
    <t>ВЫСОТА СТАРТОВОЙ ГОРЫ (HD)(м):</t>
  </si>
  <si>
    <t>ВМХ - фристайл - парк ( или парк - смешанный )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</si>
  <si>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</si>
  <si>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</si>
  <si>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</si>
  <si>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</si>
  <si>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</si>
  <si>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</si>
  <si>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АНДРИЯНОВ А.С. (ВК, г. МОСКВА)</t>
  </si>
  <si>
    <t>ГБУ ДО СШОР №2 Калиниского района</t>
  </si>
  <si>
    <t>ФЕДОРЕНКО Анна</t>
  </si>
  <si>
    <t>09.06.2010</t>
  </si>
  <si>
    <t>101 440 686 26</t>
  </si>
  <si>
    <t>ГБУ ДО "Московская академия велосипедного спорта"</t>
  </si>
  <si>
    <t>АШИХМИН Андрей</t>
  </si>
  <si>
    <t>12.02.2010</t>
  </si>
  <si>
    <t>Кировская область</t>
  </si>
  <si>
    <t>ФВСКО</t>
  </si>
  <si>
    <t>101 412 205 63</t>
  </si>
  <si>
    <t>Оренбургская область</t>
  </si>
  <si>
    <t>РОО "ФВСОО"</t>
  </si>
  <si>
    <t>101 441 944 23</t>
  </si>
  <si>
    <t xml:space="preserve">ЧЕРНОВА Виктория </t>
  </si>
  <si>
    <t>03.05.2010</t>
  </si>
  <si>
    <t>101 517 972 03</t>
  </si>
  <si>
    <t>СИДОРОВ Тимофей</t>
  </si>
  <si>
    <t>15.04.2011</t>
  </si>
  <si>
    <t>ИТОГОВЫЙ ПРОТОКОЛ</t>
  </si>
  <si>
    <t xml:space="preserve">Температура: </t>
  </si>
  <si>
    <t xml:space="preserve">Влажность: </t>
  </si>
  <si>
    <t xml:space="preserve">Осадки: </t>
  </si>
  <si>
    <t>Ветер:</t>
  </si>
  <si>
    <t>2 сп.р.</t>
  </si>
  <si>
    <t>3 сп.р.</t>
  </si>
  <si>
    <t>1 сп.р.</t>
  </si>
  <si>
    <t>Департамент спорта города Москвы</t>
  </si>
  <si>
    <t>Федерация велосипедного спорта в городе Москве</t>
  </si>
  <si>
    <t>МЕСТО ПРОВЕДЕНИЯ: г. Москва</t>
  </si>
  <si>
    <t>100 949 160 96</t>
  </si>
  <si>
    <t>ТИМОФЕЕВ Дарий</t>
  </si>
  <si>
    <t>101 376 081 23</t>
  </si>
  <si>
    <t>БЕЗФАМИЛЬНЫЙ Герман</t>
  </si>
  <si>
    <t>101 386 116 67</t>
  </si>
  <si>
    <t>ХАРЛАНОВ Павел</t>
  </si>
  <si>
    <t>101 376 157 02</t>
  </si>
  <si>
    <t>РУЗНЯЕВ Павел</t>
  </si>
  <si>
    <t>101 376 058 00</t>
  </si>
  <si>
    <t>ЕЛУНИН Тимофей</t>
  </si>
  <si>
    <t>101 376 055 94</t>
  </si>
  <si>
    <t>БЕСПАЛОВ Богдан</t>
  </si>
  <si>
    <t>РОО "Федерация велосипедного спорта Санкт-Петербурга"</t>
  </si>
  <si>
    <t>БЕЛОВ Макар</t>
  </si>
  <si>
    <t>101 431 347 96</t>
  </si>
  <si>
    <t>НС</t>
  </si>
  <si>
    <t>Квалификация</t>
  </si>
  <si>
    <t>ПЕРВЕНСТВО РОССИИ</t>
  </si>
  <si>
    <t>ДАТА ПРОВЕДЕНИЯ: 02 августа - 05 августа 2024 года</t>
  </si>
  <si>
    <t>МАЛАХОВ Р.А. (1 К, г. ИЖЕВСК)</t>
  </si>
  <si>
    <t>101 507 476 80</t>
  </si>
  <si>
    <t>АХАТОВ Руслан</t>
  </si>
  <si>
    <t>19.06.2010</t>
  </si>
  <si>
    <t>Удмуртская Республика</t>
  </si>
  <si>
    <t>БУ ДО УР СШОР по велоспорту</t>
  </si>
  <si>
    <t>101 511 044 59</t>
  </si>
  <si>
    <t>КУЗНЕЦОВ Тимур</t>
  </si>
  <si>
    <t>04.09.2010</t>
  </si>
  <si>
    <t>101 546 708 27</t>
  </si>
  <si>
    <t>КРАСИЛОВ Григорий</t>
  </si>
  <si>
    <t>ЦЕНЕВ Тимофей</t>
  </si>
  <si>
    <t>НАЗВАНИЕ ТРАССЫ / РЕГ.НОМЕР: СК "Лужники"</t>
  </si>
  <si>
    <t>№ ЕКП 2024: 2008770022013729</t>
  </si>
  <si>
    <t>101 545 452 32</t>
  </si>
  <si>
    <t>ДРОЗДОВ Алексей</t>
  </si>
  <si>
    <t>Самарская область</t>
  </si>
  <si>
    <t>ЦДО ОЦ "Южный город"</t>
  </si>
  <si>
    <t>Республика Татарстан</t>
  </si>
  <si>
    <t>ГАУ ЦСП РТ</t>
  </si>
  <si>
    <t>101 516 159 33</t>
  </si>
  <si>
    <t>№ ВРВС: 0080061612Я</t>
  </si>
  <si>
    <t>Девушки 13-14 лет</t>
  </si>
  <si>
    <t>Юноши 13-14 лет</t>
  </si>
  <si>
    <t>1 сп.юн.р.</t>
  </si>
  <si>
    <t>ГАЙНУЛЛИН Самир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</si>
</sst>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6" fontId="8" fillId="3" borderId="0" xfId="3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3" fillId="0" borderId="0" xfId="8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2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0" applyFont="1"/>
    <xf numFmtId="0" fontId="18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49" fontId="14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9" fontId="14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1" fillId="0" borderId="0" xfId="2" applyFont="1" applyFill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14" fontId="21" fillId="0" borderId="0" xfId="2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6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6" fontId="8" fillId="2" borderId="0" xfId="3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3" borderId="0" xfId="2" applyFont="1" applyFill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6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0</xdr:row>
      <xdr:rowOff>274320</xdr:rowOff>
    </xdr:from>
    <xdr:to>
      <xdr:col>3</xdr:col>
      <xdr:colOff>431231</xdr:colOff>
      <xdr:row>6</xdr:row>
      <xdr:rowOff>124460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5271374-E3EF-4F79-B6BC-D42754E5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27432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518160</xdr:colOff>
      <xdr:row>1</xdr:row>
      <xdr:rowOff>198120</xdr:rowOff>
    </xdr:from>
    <xdr:to>
      <xdr:col>12</xdr:col>
      <xdr:colOff>649377</xdr:colOff>
      <xdr:row>5</xdr:row>
      <xdr:rowOff>292699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E1CE501-C759-44F9-951C-0BB7FEC3E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487680"/>
          <a:ext cx="1761897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365760</xdr:colOff>
      <xdr:row>0</xdr:row>
      <xdr:rowOff>259080</xdr:rowOff>
    </xdr:from>
    <xdr:to>
      <xdr:col>3</xdr:col>
      <xdr:colOff>553151</xdr:colOff>
      <xdr:row>6</xdr:row>
      <xdr:rowOff>109220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D1AD2B-8CD1-46A9-AB21-471CA4065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5908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167640</xdr:colOff>
      <xdr:row>1</xdr:row>
      <xdr:rowOff>228600</xdr:rowOff>
    </xdr:from>
    <xdr:to>
      <xdr:col>12</xdr:col>
      <xdr:colOff>390297</xdr:colOff>
      <xdr:row>5</xdr:row>
      <xdr:rowOff>323179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96C151A-9657-4E57-BFDE-2C61EF506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840" y="518160"/>
          <a:ext cx="1761897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3524-8758-0341-9F55-3C6348CBEAB9}">
  <sheetPr>
    <tabColor theme="3" tint="-0.249977111117893"/>
    <pageSetUpPr fitToPage="1"/>
  </sheetPr>
  <dimension ref="A1:Q41"/>
  <sheetViews>
    <sheetView view="pageBreakPreview" topLeftCell="A4" zoomScale="50" zoomScaleNormal="100" zoomScaleSheetLayoutView="50" workbookViewId="0">
      <selection activeCell="A11" sqref="A11:N11"/>
    </sheetView>
  </sheetViews>
  <sheetFormatPr defaultColWidth="9.109375" defaultRowHeight="13.8" x14ac:dyDescent="0.25"/>
  <cols>
    <col min="1" max="1" width="6.44140625" style="2" customWidth="1"/>
    <col min="2" max="2" width="7.6640625" style="5" hidden="1" customWidth="1"/>
    <col min="3" max="3" width="16.44140625" style="5" customWidth="1"/>
    <col min="4" max="4" width="22.5546875" style="2" customWidth="1"/>
    <col min="5" max="5" width="12.21875" style="2" customWidth="1"/>
    <col min="6" max="6" width="8.6640625" style="2" customWidth="1"/>
    <col min="7" max="7" width="22.33203125" style="2" customWidth="1"/>
    <col min="8" max="8" width="27" style="2" customWidth="1"/>
    <col min="9" max="9" width="7.44140625" style="2" customWidth="1"/>
    <col min="10" max="10" width="8.33203125" style="2" customWidth="1"/>
    <col min="11" max="11" width="7.5546875" style="2" customWidth="1"/>
    <col min="12" max="12" width="7.6640625" style="2" customWidth="1"/>
    <col min="13" max="13" width="10.33203125" style="2" customWidth="1"/>
    <col min="14" max="14" width="13.6640625" style="2" customWidth="1"/>
    <col min="15" max="16384" width="9.109375" style="2"/>
  </cols>
  <sheetData>
    <row r="1" spans="1:17" s="23" customFormat="1" ht="22.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7" s="23" customFormat="1" ht="22.5" customHeight="1" x14ac:dyDescent="0.25">
      <c r="A2" s="72" t="s">
        <v>71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7" s="23" customFormat="1" ht="22.5" customHeight="1" x14ac:dyDescent="0.25">
      <c r="A3" s="71" t="s">
        <v>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7" s="23" customFormat="1" ht="22.5" customHeight="1" x14ac:dyDescent="0.25">
      <c r="A4" s="71" t="s">
        <v>72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7" s="23" customFormat="1" ht="6.75" customHeigh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Q5" s="24"/>
    </row>
    <row r="6" spans="1:17" s="25" customFormat="1" ht="25.8" x14ac:dyDescent="0.25">
      <c r="A6" s="70" t="s">
        <v>91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7" s="23" customFormat="1" ht="18" customHeight="1" x14ac:dyDescent="0.25">
      <c r="A7" s="69" t="s">
        <v>11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7" s="23" customFormat="1" ht="6" customHeight="1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 s="23" customFormat="1" ht="18" customHeight="1" x14ac:dyDescent="0.25">
      <c r="A9" s="69" t="s">
        <v>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7" s="23" customFormat="1" ht="18" customHeight="1" x14ac:dyDescent="0.25">
      <c r="A10" s="69" t="s">
        <v>37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7" s="23" customFormat="1" ht="19.5" customHeight="1" x14ac:dyDescent="0.25">
      <c r="A11" s="69" t="s">
        <v>115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7" s="23" customFormat="1" ht="7.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7" x14ac:dyDescent="0.25">
      <c r="A13" s="75" t="s">
        <v>73</v>
      </c>
      <c r="B13" s="75"/>
      <c r="C13" s="75"/>
      <c r="D13" s="75"/>
      <c r="H13" s="18"/>
      <c r="N13" s="27" t="s">
        <v>114</v>
      </c>
    </row>
    <row r="14" spans="1:17" x14ac:dyDescent="0.25">
      <c r="A14" s="75" t="s">
        <v>92</v>
      </c>
      <c r="B14" s="75"/>
      <c r="C14" s="75"/>
      <c r="D14" s="75"/>
      <c r="H14" s="28"/>
      <c r="N14" s="27" t="s">
        <v>106</v>
      </c>
    </row>
    <row r="15" spans="1:17" x14ac:dyDescent="0.25">
      <c r="A15" s="73" t="s">
        <v>7</v>
      </c>
      <c r="B15" s="73"/>
      <c r="C15" s="73"/>
      <c r="D15" s="73"/>
      <c r="E15" s="73"/>
      <c r="F15" s="73"/>
      <c r="G15" s="73"/>
      <c r="H15" s="77"/>
      <c r="I15" s="73" t="s">
        <v>1</v>
      </c>
      <c r="J15" s="73"/>
      <c r="K15" s="73"/>
      <c r="L15" s="73"/>
      <c r="M15" s="73"/>
      <c r="N15" s="73"/>
    </row>
    <row r="16" spans="1:17" x14ac:dyDescent="0.25">
      <c r="A16" s="2" t="s">
        <v>12</v>
      </c>
      <c r="G16" s="27" t="s">
        <v>30</v>
      </c>
      <c r="H16" s="29"/>
      <c r="I16" s="75" t="s">
        <v>105</v>
      </c>
      <c r="J16" s="75"/>
      <c r="K16" s="75"/>
      <c r="L16" s="75"/>
      <c r="M16" s="75"/>
      <c r="N16" s="75"/>
    </row>
    <row r="17" spans="1:14" x14ac:dyDescent="0.25">
      <c r="A17" s="2" t="s">
        <v>13</v>
      </c>
      <c r="D17" s="27"/>
      <c r="H17" s="29" t="s">
        <v>44</v>
      </c>
      <c r="I17" s="2" t="s">
        <v>36</v>
      </c>
    </row>
    <row r="18" spans="1:14" x14ac:dyDescent="0.25">
      <c r="A18" s="15" t="s">
        <v>14</v>
      </c>
      <c r="D18" s="27"/>
      <c r="H18" s="29" t="s">
        <v>93</v>
      </c>
      <c r="I18" s="2" t="s">
        <v>40</v>
      </c>
      <c r="N18" s="2">
        <v>1</v>
      </c>
    </row>
    <row r="19" spans="1:14" x14ac:dyDescent="0.25">
      <c r="H19" s="29"/>
      <c r="I19" s="18"/>
      <c r="J19" s="18"/>
      <c r="K19" s="18"/>
      <c r="L19" s="18"/>
      <c r="M19" s="35"/>
      <c r="N19" s="36"/>
    </row>
    <row r="20" spans="1:14" ht="7.5" customHeight="1" x14ac:dyDescent="0.25">
      <c r="H20" s="1"/>
    </row>
    <row r="21" spans="1:14" s="6" customFormat="1" ht="16.5" customHeight="1" x14ac:dyDescent="0.25">
      <c r="A21" s="80" t="s">
        <v>5</v>
      </c>
      <c r="B21" s="74" t="s">
        <v>9</v>
      </c>
      <c r="C21" s="74" t="s">
        <v>28</v>
      </c>
      <c r="D21" s="74" t="s">
        <v>2</v>
      </c>
      <c r="E21" s="74" t="s">
        <v>26</v>
      </c>
      <c r="F21" s="74" t="s">
        <v>6</v>
      </c>
      <c r="G21" s="74" t="s">
        <v>10</v>
      </c>
      <c r="H21" s="74" t="s">
        <v>34</v>
      </c>
      <c r="I21" s="79" t="s">
        <v>41</v>
      </c>
      <c r="J21" s="79"/>
      <c r="K21" s="82" t="s">
        <v>42</v>
      </c>
      <c r="L21" s="82"/>
      <c r="M21" s="79" t="s">
        <v>43</v>
      </c>
      <c r="N21" s="76" t="s">
        <v>29</v>
      </c>
    </row>
    <row r="22" spans="1:14" s="6" customFormat="1" ht="24.6" customHeight="1" x14ac:dyDescent="0.25">
      <c r="A22" s="80"/>
      <c r="B22" s="74"/>
      <c r="C22" s="74"/>
      <c r="D22" s="74"/>
      <c r="E22" s="74"/>
      <c r="F22" s="74"/>
      <c r="G22" s="74"/>
      <c r="H22" s="74"/>
      <c r="I22" s="79"/>
      <c r="J22" s="79"/>
      <c r="K22" s="7" t="s">
        <v>38</v>
      </c>
      <c r="L22" s="7" t="s">
        <v>39</v>
      </c>
      <c r="M22" s="79"/>
      <c r="N22" s="76"/>
    </row>
    <row r="23" spans="1:14" ht="27" customHeight="1" x14ac:dyDescent="0.25">
      <c r="A23" s="37">
        <v>1</v>
      </c>
      <c r="B23" s="38"/>
      <c r="C23" s="51" t="s">
        <v>48</v>
      </c>
      <c r="D23" s="52" t="s">
        <v>46</v>
      </c>
      <c r="E23" s="53" t="s">
        <v>47</v>
      </c>
      <c r="F23" s="54" t="s">
        <v>70</v>
      </c>
      <c r="G23" s="54" t="s">
        <v>35</v>
      </c>
      <c r="H23" s="66" t="s">
        <v>45</v>
      </c>
      <c r="I23" s="49"/>
      <c r="J23" s="50"/>
      <c r="K23" s="8">
        <v>12</v>
      </c>
      <c r="L23" s="8">
        <v>36</v>
      </c>
      <c r="M23" s="8">
        <v>36</v>
      </c>
      <c r="N23" s="4"/>
    </row>
    <row r="24" spans="1:14" ht="27" customHeight="1" x14ac:dyDescent="0.25">
      <c r="A24" s="37">
        <v>2</v>
      </c>
      <c r="B24" s="38"/>
      <c r="C24" s="51" t="s">
        <v>57</v>
      </c>
      <c r="D24" s="52" t="s">
        <v>58</v>
      </c>
      <c r="E24" s="53" t="s">
        <v>59</v>
      </c>
      <c r="F24" s="54" t="s">
        <v>68</v>
      </c>
      <c r="G24" s="54" t="s">
        <v>55</v>
      </c>
      <c r="H24" s="66" t="s">
        <v>56</v>
      </c>
      <c r="I24" s="49"/>
      <c r="J24" s="50"/>
      <c r="K24" s="8">
        <v>22</v>
      </c>
      <c r="L24" s="8">
        <v>10</v>
      </c>
      <c r="M24" s="8">
        <v>22</v>
      </c>
      <c r="N24" s="4"/>
    </row>
    <row r="25" spans="1:14" ht="20.399999999999999" customHeight="1" x14ac:dyDescent="0.3">
      <c r="A25" s="9"/>
      <c r="B25" s="10"/>
      <c r="C25" s="9"/>
      <c r="D25" s="11"/>
      <c r="E25" s="12"/>
      <c r="F25" s="13"/>
      <c r="G25" s="12"/>
      <c r="H25" s="12"/>
      <c r="I25" s="14"/>
      <c r="J25" s="14"/>
      <c r="K25" s="8"/>
      <c r="L25" s="8"/>
      <c r="M25" s="8"/>
      <c r="N25" s="14"/>
    </row>
    <row r="26" spans="1:14" x14ac:dyDescent="0.25">
      <c r="A26" s="73" t="s">
        <v>3</v>
      </c>
      <c r="B26" s="73"/>
      <c r="C26" s="73"/>
      <c r="D26" s="73"/>
      <c r="E26" s="22"/>
      <c r="F26" s="22"/>
      <c r="G26" s="22"/>
      <c r="H26" s="73" t="s">
        <v>4</v>
      </c>
      <c r="I26" s="73"/>
      <c r="J26" s="73"/>
      <c r="K26" s="73"/>
      <c r="L26" s="73"/>
      <c r="M26" s="73"/>
      <c r="N26" s="73"/>
    </row>
    <row r="27" spans="1:14" s="19" customFormat="1" ht="12" x14ac:dyDescent="0.25">
      <c r="A27" s="21" t="s">
        <v>64</v>
      </c>
      <c r="B27" s="20"/>
      <c r="C27" s="30"/>
      <c r="D27" s="20"/>
      <c r="E27" s="20"/>
      <c r="F27" s="20"/>
      <c r="H27" s="31" t="s">
        <v>24</v>
      </c>
      <c r="I27" s="20">
        <v>2</v>
      </c>
      <c r="J27" s="20"/>
      <c r="K27" s="20"/>
      <c r="L27" s="20"/>
      <c r="M27" s="31" t="s">
        <v>22</v>
      </c>
      <c r="N27" s="32">
        <f>COUNTIF(E$21:E134,"ЗМС")</f>
        <v>0</v>
      </c>
    </row>
    <row r="28" spans="1:14" s="19" customFormat="1" ht="12" x14ac:dyDescent="0.25">
      <c r="A28" s="21" t="s">
        <v>65</v>
      </c>
      <c r="B28" s="20"/>
      <c r="C28" s="33"/>
      <c r="D28" s="20"/>
      <c r="E28" s="20"/>
      <c r="F28" s="20"/>
      <c r="H28" s="31" t="s">
        <v>17</v>
      </c>
      <c r="I28" s="20">
        <v>2</v>
      </c>
      <c r="J28" s="34"/>
      <c r="K28" s="34"/>
      <c r="L28" s="34"/>
      <c r="M28" s="31" t="s">
        <v>15</v>
      </c>
      <c r="N28" s="32">
        <f>COUNTIF(E$21:E134,"МСМК")</f>
        <v>0</v>
      </c>
    </row>
    <row r="29" spans="1:14" s="19" customFormat="1" ht="12" x14ac:dyDescent="0.25">
      <c r="A29" s="21" t="s">
        <v>66</v>
      </c>
      <c r="B29" s="20"/>
      <c r="C29" s="20"/>
      <c r="D29" s="20"/>
      <c r="E29" s="20"/>
      <c r="F29" s="20"/>
      <c r="H29" s="31" t="s">
        <v>18</v>
      </c>
      <c r="I29" s="34">
        <v>2</v>
      </c>
      <c r="J29" s="34"/>
      <c r="K29" s="34"/>
      <c r="L29" s="34"/>
      <c r="M29" s="31" t="s">
        <v>16</v>
      </c>
      <c r="N29" s="32">
        <f>COUNTIF(F$23:F24,"МС")</f>
        <v>0</v>
      </c>
    </row>
    <row r="30" spans="1:14" s="19" customFormat="1" ht="12" x14ac:dyDescent="0.25">
      <c r="A30" s="21" t="s">
        <v>67</v>
      </c>
      <c r="B30" s="20"/>
      <c r="C30" s="20"/>
      <c r="D30" s="20"/>
      <c r="E30" s="20"/>
      <c r="F30" s="20"/>
      <c r="H30" s="31" t="s">
        <v>19</v>
      </c>
      <c r="I30" s="34">
        <v>2</v>
      </c>
      <c r="J30" s="34"/>
      <c r="K30" s="34"/>
      <c r="L30" s="34"/>
      <c r="M30" s="31" t="s">
        <v>23</v>
      </c>
      <c r="N30" s="32">
        <f>COUNTIF(F$23:F24,"КМС")</f>
        <v>0</v>
      </c>
    </row>
    <row r="31" spans="1:14" s="19" customFormat="1" ht="12" x14ac:dyDescent="0.25">
      <c r="A31" s="26"/>
      <c r="B31" s="20"/>
      <c r="C31" s="20"/>
      <c r="D31" s="20"/>
      <c r="H31" s="31" t="s">
        <v>20</v>
      </c>
      <c r="I31" s="34">
        <f>COUNTIF(A10:A88,"НФ")</f>
        <v>0</v>
      </c>
      <c r="J31" s="34"/>
      <c r="K31" s="34"/>
      <c r="L31" s="34"/>
      <c r="M31" s="31" t="s">
        <v>70</v>
      </c>
      <c r="N31" s="32">
        <f>COUNTIF(F$23:F24,"1 сп.р.")</f>
        <v>1</v>
      </c>
    </row>
    <row r="32" spans="1:14" s="19" customFormat="1" ht="12" x14ac:dyDescent="0.25">
      <c r="C32" s="20"/>
      <c r="D32" s="20"/>
      <c r="H32" s="31" t="s">
        <v>27</v>
      </c>
      <c r="I32" s="34">
        <f>COUNTIF(A10:A88,"ДСКВ")</f>
        <v>0</v>
      </c>
      <c r="J32" s="34"/>
      <c r="K32" s="34"/>
      <c r="L32" s="34"/>
      <c r="M32" s="31" t="s">
        <v>68</v>
      </c>
      <c r="N32" s="32">
        <f>COUNTIF(F$23:F24,"2 сп.р.")</f>
        <v>1</v>
      </c>
    </row>
    <row r="33" spans="1:14" s="19" customFormat="1" ht="12" x14ac:dyDescent="0.25">
      <c r="A33" s="20"/>
      <c r="B33" s="20"/>
      <c r="C33" s="20"/>
      <c r="D33" s="20"/>
      <c r="E33" s="20"/>
      <c r="F33" s="20"/>
      <c r="H33" s="31" t="s">
        <v>21</v>
      </c>
      <c r="I33" s="34">
        <f>COUNTIF(A10:A88,"НС")</f>
        <v>0</v>
      </c>
      <c r="J33" s="34"/>
      <c r="K33" s="34"/>
      <c r="L33" s="34"/>
      <c r="M33" s="31" t="s">
        <v>32</v>
      </c>
      <c r="N33" s="32">
        <f>COUNTIF(F$23:F24,"3 СР")</f>
        <v>0</v>
      </c>
    </row>
    <row r="34" spans="1:14" ht="5.25" customHeight="1" x14ac:dyDescent="0.25">
      <c r="A34" s="3"/>
      <c r="B34" s="3"/>
      <c r="C34" s="3"/>
      <c r="D34" s="3"/>
      <c r="E34" s="3"/>
      <c r="F34" s="3"/>
      <c r="I34" s="17"/>
      <c r="J34" s="17"/>
      <c r="K34" s="17"/>
      <c r="L34" s="17"/>
      <c r="M34" s="17"/>
      <c r="N34" s="16"/>
    </row>
    <row r="35" spans="1:14" x14ac:dyDescent="0.25">
      <c r="A35" s="73" t="str">
        <f>A16</f>
        <v>ТЕХНИЧЕСКИЙ ДЕЛЕГАТ ФВСР:</v>
      </c>
      <c r="B35" s="73"/>
      <c r="C35" s="73"/>
      <c r="D35" s="73"/>
      <c r="E35" s="73" t="str">
        <f>A17</f>
        <v>ГЛАВНЫЙ СУДЬЯ:</v>
      </c>
      <c r="F35" s="73"/>
      <c r="G35" s="73"/>
      <c r="H35" s="73" t="str">
        <f>A18</f>
        <v>ГЛАВНЫЙ СЕКРЕТАРЬ:</v>
      </c>
      <c r="I35" s="73"/>
      <c r="J35" s="73"/>
      <c r="K35" s="73"/>
      <c r="L35" s="73"/>
      <c r="M35" s="73">
        <f>A19</f>
        <v>0</v>
      </c>
      <c r="N35" s="73"/>
    </row>
    <row r="36" spans="1:14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  <row r="37" spans="1:14" x14ac:dyDescent="0.25">
      <c r="A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s="19" customFormat="1" ht="12" x14ac:dyDescent="0.25">
      <c r="A41" s="78">
        <f>H16</f>
        <v>0</v>
      </c>
      <c r="B41" s="78"/>
      <c r="C41" s="78"/>
      <c r="D41" s="78"/>
      <c r="E41" s="78" t="str">
        <f>H17</f>
        <v>АНДРИЯНОВ А.С. (ВК, г. МОСКВА)</v>
      </c>
      <c r="F41" s="78"/>
      <c r="G41" s="78"/>
      <c r="H41" s="78" t="str">
        <f>H18</f>
        <v>МАЛАХОВ Р.А. (1 К, г. ИЖЕВСК)</v>
      </c>
      <c r="I41" s="78"/>
      <c r="J41" s="78"/>
      <c r="K41" s="78"/>
      <c r="L41" s="78"/>
      <c r="M41" s="78">
        <f>H19</f>
        <v>0</v>
      </c>
      <c r="N41" s="78"/>
    </row>
  </sheetData>
  <sortState xmlns:xlrd2="http://schemas.microsoft.com/office/spreadsheetml/2017/richdata2" ref="C23:M24">
    <sortCondition descending="1" ref="M23:M24"/>
  </sortState>
  <mergeCells count="41">
    <mergeCell ref="A41:D41"/>
    <mergeCell ref="E41:G41"/>
    <mergeCell ref="H41:L41"/>
    <mergeCell ref="M41:N41"/>
    <mergeCell ref="M21:M22"/>
    <mergeCell ref="A21:A22"/>
    <mergeCell ref="B21:B22"/>
    <mergeCell ref="A36:E36"/>
    <mergeCell ref="F36:N36"/>
    <mergeCell ref="F21:F22"/>
    <mergeCell ref="G21:G22"/>
    <mergeCell ref="H21:H22"/>
    <mergeCell ref="I21:J22"/>
    <mergeCell ref="K21:L21"/>
    <mergeCell ref="A26:D26"/>
    <mergeCell ref="H26:N26"/>
    <mergeCell ref="I16:N16"/>
    <mergeCell ref="N21:N22"/>
    <mergeCell ref="A12:N12"/>
    <mergeCell ref="A15:H15"/>
    <mergeCell ref="I15:N15"/>
    <mergeCell ref="A13:D13"/>
    <mergeCell ref="A14:D14"/>
    <mergeCell ref="A35:D35"/>
    <mergeCell ref="E35:G35"/>
    <mergeCell ref="H35:L35"/>
    <mergeCell ref="M35:N35"/>
    <mergeCell ref="C21:C22"/>
    <mergeCell ref="D21:D22"/>
    <mergeCell ref="E21:E22"/>
    <mergeCell ref="A1:N1"/>
    <mergeCell ref="A2:N2"/>
    <mergeCell ref="A3:N3"/>
    <mergeCell ref="A4:N4"/>
    <mergeCell ref="A5:N5"/>
    <mergeCell ref="A11:N11"/>
    <mergeCell ref="A7:N7"/>
    <mergeCell ref="A8:N8"/>
    <mergeCell ref="A6:N6"/>
    <mergeCell ref="A9:N9"/>
    <mergeCell ref="A10:N10"/>
  </mergeCells>
  <conditionalFormatting sqref="A35:XFD35">
    <cfRule type="cellIs" dxfId="5" priority="1" operator="equal">
      <formula>0</formula>
    </cfRule>
    <cfRule type="cellIs" dxfId="4" priority="2" operator="equal">
      <formula>0</formula>
    </cfRule>
  </conditionalFormatting>
  <conditionalFormatting sqref="A35:XFD41">
    <cfRule type="cellIs" dxfId="3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 results&amp;R&amp;"Calibri,полужирный курсив"&amp;UФЕДЕРАЦИЯ ВЕЛОСИПЕДНОГО СПОРТА РОССИИ - WWW.FVSR.RU</oddHeader>
    <oddFooter>Страница 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783F-C1C9-A546-A452-E353675D44CB}">
  <sheetPr>
    <tabColor theme="3" tint="-0.249977111117893"/>
    <pageSetUpPr fitToPage="1"/>
  </sheetPr>
  <dimension ref="A1:P54"/>
  <sheetViews>
    <sheetView tabSelected="1" view="pageBreakPreview" topLeftCell="A10" zoomScale="50" zoomScaleNormal="100" zoomScaleSheetLayoutView="50" workbookViewId="0">
      <selection activeCell="H33" sqref="H33"/>
    </sheetView>
  </sheetViews>
  <sheetFormatPr defaultColWidth="9.109375" defaultRowHeight="13.8" x14ac:dyDescent="0.25"/>
  <cols>
    <col min="1" max="1" width="6.88671875" style="2" customWidth="1"/>
    <col min="2" max="2" width="7.6640625" style="5" hidden="1" customWidth="1"/>
    <col min="3" max="3" width="17" style="5" customWidth="1"/>
    <col min="4" max="4" width="25.88671875" style="2" customWidth="1"/>
    <col min="5" max="5" width="13.33203125" style="2" customWidth="1"/>
    <col min="6" max="6" width="10.6640625" style="2" customWidth="1"/>
    <col min="7" max="7" width="25.6640625" style="2" customWidth="1"/>
    <col min="8" max="8" width="27" style="2" customWidth="1"/>
    <col min="9" max="9" width="7.44140625" style="2" customWidth="1"/>
    <col min="10" max="10" width="7.88671875" style="2" customWidth="1"/>
    <col min="11" max="11" width="7.33203125" style="2" customWidth="1"/>
    <col min="12" max="12" width="7" style="2" customWidth="1"/>
    <col min="13" max="13" width="8.77734375" style="2" customWidth="1"/>
    <col min="14" max="14" width="12.109375" style="2" customWidth="1"/>
    <col min="15" max="16384" width="9.109375" style="2"/>
  </cols>
  <sheetData>
    <row r="1" spans="1:16" s="23" customFormat="1" ht="22.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s="23" customFormat="1" ht="22.5" customHeight="1" x14ac:dyDescent="0.25">
      <c r="A2" s="72" t="s">
        <v>71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6" s="23" customFormat="1" ht="22.5" customHeight="1" x14ac:dyDescent="0.25">
      <c r="A3" s="71" t="s">
        <v>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s="23" customFormat="1" ht="22.5" customHeight="1" x14ac:dyDescent="0.25">
      <c r="A4" s="71" t="s">
        <v>72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6" s="23" customFormat="1" ht="6.75" customHeigh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P5" s="24"/>
    </row>
    <row r="6" spans="1:16" s="25" customFormat="1" ht="25.8" x14ac:dyDescent="0.25">
      <c r="A6" s="70" t="s">
        <v>91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6" s="23" customFormat="1" ht="18" customHeight="1" x14ac:dyDescent="0.25">
      <c r="A7" s="69" t="s">
        <v>11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6" s="23" customFormat="1" ht="6" customHeight="1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6" s="23" customFormat="1" ht="18" customHeight="1" x14ac:dyDescent="0.25">
      <c r="A9" s="69" t="s">
        <v>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6" s="23" customFormat="1" ht="18" customHeight="1" x14ac:dyDescent="0.25">
      <c r="A10" s="69" t="s">
        <v>37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6" s="23" customFormat="1" ht="19.5" customHeight="1" x14ac:dyDescent="0.25">
      <c r="A11" s="69" t="s">
        <v>116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6" s="23" customFormat="1" ht="7.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6" x14ac:dyDescent="0.25">
      <c r="A13" s="75" t="s">
        <v>73</v>
      </c>
      <c r="B13" s="75"/>
      <c r="C13" s="75"/>
      <c r="D13" s="75"/>
      <c r="H13" s="18"/>
      <c r="N13" s="27" t="s">
        <v>114</v>
      </c>
    </row>
    <row r="14" spans="1:16" x14ac:dyDescent="0.25">
      <c r="A14" s="75" t="s">
        <v>92</v>
      </c>
      <c r="B14" s="75"/>
      <c r="C14" s="75"/>
      <c r="D14" s="75"/>
      <c r="H14" s="28"/>
      <c r="N14" s="27" t="s">
        <v>106</v>
      </c>
    </row>
    <row r="15" spans="1:16" x14ac:dyDescent="0.25">
      <c r="A15" s="73" t="s">
        <v>7</v>
      </c>
      <c r="B15" s="73"/>
      <c r="C15" s="73"/>
      <c r="D15" s="73"/>
      <c r="E15" s="73"/>
      <c r="F15" s="73"/>
      <c r="G15" s="73"/>
      <c r="H15" s="77"/>
      <c r="I15" s="73" t="s">
        <v>1</v>
      </c>
      <c r="J15" s="73"/>
      <c r="K15" s="73"/>
      <c r="L15" s="73"/>
      <c r="M15" s="73"/>
      <c r="N15" s="73"/>
    </row>
    <row r="16" spans="1:16" x14ac:dyDescent="0.25">
      <c r="A16" s="2" t="s">
        <v>12</v>
      </c>
      <c r="G16" s="27" t="s">
        <v>30</v>
      </c>
      <c r="H16" s="29"/>
      <c r="I16" s="75" t="s">
        <v>105</v>
      </c>
      <c r="J16" s="75"/>
      <c r="K16" s="75"/>
      <c r="L16" s="75"/>
      <c r="M16" s="75"/>
      <c r="N16" s="75"/>
    </row>
    <row r="17" spans="1:14" x14ac:dyDescent="0.25">
      <c r="A17" s="2" t="s">
        <v>13</v>
      </c>
      <c r="D17" s="27"/>
      <c r="H17" s="29" t="s">
        <v>44</v>
      </c>
      <c r="I17" s="2" t="s">
        <v>36</v>
      </c>
    </row>
    <row r="18" spans="1:14" x14ac:dyDescent="0.25">
      <c r="A18" s="15" t="s">
        <v>14</v>
      </c>
      <c r="D18" s="27"/>
      <c r="H18" s="29" t="s">
        <v>93</v>
      </c>
      <c r="I18" s="2" t="s">
        <v>40</v>
      </c>
      <c r="N18" s="2">
        <v>1</v>
      </c>
    </row>
    <row r="19" spans="1:14" x14ac:dyDescent="0.25">
      <c r="H19" s="29"/>
      <c r="I19" s="18"/>
      <c r="J19" s="18"/>
      <c r="K19" s="18"/>
      <c r="L19" s="18"/>
      <c r="M19" s="35"/>
      <c r="N19" s="36"/>
    </row>
    <row r="20" spans="1:14" ht="7.5" customHeight="1" x14ac:dyDescent="0.25">
      <c r="H20" s="1"/>
    </row>
    <row r="21" spans="1:14" s="6" customFormat="1" ht="16.5" customHeight="1" x14ac:dyDescent="0.25">
      <c r="A21" s="80" t="s">
        <v>5</v>
      </c>
      <c r="B21" s="74" t="s">
        <v>9</v>
      </c>
      <c r="C21" s="74" t="s">
        <v>28</v>
      </c>
      <c r="D21" s="74" t="s">
        <v>2</v>
      </c>
      <c r="E21" s="74" t="s">
        <v>26</v>
      </c>
      <c r="F21" s="74" t="s">
        <v>6</v>
      </c>
      <c r="G21" s="74" t="s">
        <v>10</v>
      </c>
      <c r="H21" s="74" t="s">
        <v>34</v>
      </c>
      <c r="I21" s="79" t="s">
        <v>41</v>
      </c>
      <c r="J21" s="79"/>
      <c r="K21" s="82" t="s">
        <v>42</v>
      </c>
      <c r="L21" s="82"/>
      <c r="M21" s="79" t="s">
        <v>43</v>
      </c>
      <c r="N21" s="76" t="s">
        <v>29</v>
      </c>
    </row>
    <row r="22" spans="1:14" s="6" customFormat="1" ht="23.4" customHeight="1" x14ac:dyDescent="0.25">
      <c r="A22" s="80"/>
      <c r="B22" s="74"/>
      <c r="C22" s="74"/>
      <c r="D22" s="74"/>
      <c r="E22" s="74"/>
      <c r="F22" s="74"/>
      <c r="G22" s="74"/>
      <c r="H22" s="74"/>
      <c r="I22" s="79"/>
      <c r="J22" s="79"/>
      <c r="K22" s="7" t="s">
        <v>38</v>
      </c>
      <c r="L22" s="7" t="s">
        <v>39</v>
      </c>
      <c r="M22" s="79"/>
      <c r="N22" s="76"/>
    </row>
    <row r="23" spans="1:14" ht="27" customHeight="1" x14ac:dyDescent="0.25">
      <c r="A23" s="37">
        <v>1</v>
      </c>
      <c r="B23" s="38"/>
      <c r="C23" s="51" t="s">
        <v>88</v>
      </c>
      <c r="D23" s="52" t="s">
        <v>87</v>
      </c>
      <c r="E23" s="53">
        <v>40593</v>
      </c>
      <c r="F23" s="54" t="s">
        <v>70</v>
      </c>
      <c r="G23" s="54" t="s">
        <v>35</v>
      </c>
      <c r="H23" s="64" t="s">
        <v>86</v>
      </c>
      <c r="I23" s="47">
        <v>70.36</v>
      </c>
      <c r="J23" s="67">
        <v>1</v>
      </c>
      <c r="K23" s="47">
        <v>74.87</v>
      </c>
      <c r="L23" s="47">
        <v>78.33</v>
      </c>
      <c r="M23" s="47">
        <v>78.33</v>
      </c>
      <c r="N23" s="54" t="s">
        <v>70</v>
      </c>
    </row>
    <row r="24" spans="1:14" ht="27" customHeight="1" x14ac:dyDescent="0.25">
      <c r="A24" s="37">
        <v>2</v>
      </c>
      <c r="B24" s="38"/>
      <c r="C24" s="51" t="s">
        <v>54</v>
      </c>
      <c r="D24" s="52" t="s">
        <v>50</v>
      </c>
      <c r="E24" s="53" t="s">
        <v>51</v>
      </c>
      <c r="F24" s="54" t="s">
        <v>68</v>
      </c>
      <c r="G24" s="55" t="s">
        <v>52</v>
      </c>
      <c r="H24" s="64" t="s">
        <v>53</v>
      </c>
      <c r="I24" s="68">
        <v>62.26</v>
      </c>
      <c r="J24" s="67">
        <v>2</v>
      </c>
      <c r="K24" s="47">
        <v>52.27</v>
      </c>
      <c r="L24" s="47">
        <v>62.33</v>
      </c>
      <c r="M24" s="47">
        <v>62.33</v>
      </c>
      <c r="N24" s="54" t="s">
        <v>70</v>
      </c>
    </row>
    <row r="25" spans="1:14" ht="27" customHeight="1" x14ac:dyDescent="0.25">
      <c r="A25" s="37">
        <v>3</v>
      </c>
      <c r="B25" s="38"/>
      <c r="C25" s="51" t="s">
        <v>60</v>
      </c>
      <c r="D25" s="52" t="s">
        <v>61</v>
      </c>
      <c r="E25" s="53" t="s">
        <v>62</v>
      </c>
      <c r="F25" s="54" t="s">
        <v>68</v>
      </c>
      <c r="G25" s="55" t="s">
        <v>55</v>
      </c>
      <c r="H25" s="64" t="s">
        <v>56</v>
      </c>
      <c r="I25" s="47">
        <v>30.84</v>
      </c>
      <c r="J25" s="67">
        <v>4</v>
      </c>
      <c r="K25" s="47">
        <v>59.8</v>
      </c>
      <c r="L25" s="47">
        <v>60.5</v>
      </c>
      <c r="M25" s="47">
        <v>60.5</v>
      </c>
      <c r="N25" s="54" t="s">
        <v>70</v>
      </c>
    </row>
    <row r="26" spans="1:14" ht="27" customHeight="1" x14ac:dyDescent="0.25">
      <c r="A26" s="37">
        <v>4</v>
      </c>
      <c r="B26" s="38"/>
      <c r="C26" s="43" t="s">
        <v>113</v>
      </c>
      <c r="D26" s="46" t="s">
        <v>118</v>
      </c>
      <c r="E26" s="63">
        <v>40744</v>
      </c>
      <c r="F26" s="44" t="s">
        <v>68</v>
      </c>
      <c r="G26" s="43" t="s">
        <v>111</v>
      </c>
      <c r="H26" s="65" t="s">
        <v>112</v>
      </c>
      <c r="I26" s="47">
        <v>41.5</v>
      </c>
      <c r="J26" s="67">
        <v>3</v>
      </c>
      <c r="K26" s="47">
        <v>46.17</v>
      </c>
      <c r="L26" s="47">
        <v>35.83</v>
      </c>
      <c r="M26" s="47">
        <v>46.17</v>
      </c>
      <c r="N26" s="54" t="s">
        <v>70</v>
      </c>
    </row>
    <row r="27" spans="1:14" ht="27" customHeight="1" x14ac:dyDescent="0.25">
      <c r="A27" s="37">
        <v>5</v>
      </c>
      <c r="B27" s="38"/>
      <c r="C27" s="51" t="s">
        <v>80</v>
      </c>
      <c r="D27" s="57" t="s">
        <v>81</v>
      </c>
      <c r="E27" s="58">
        <v>40646</v>
      </c>
      <c r="F27" s="45" t="s">
        <v>117</v>
      </c>
      <c r="G27" s="59" t="s">
        <v>31</v>
      </c>
      <c r="H27" s="65" t="s">
        <v>49</v>
      </c>
      <c r="I27" s="47">
        <v>25.16</v>
      </c>
      <c r="J27" s="67">
        <v>7</v>
      </c>
      <c r="K27" s="47">
        <v>43.17</v>
      </c>
      <c r="L27" s="47">
        <v>41.17</v>
      </c>
      <c r="M27" s="47">
        <v>43.17</v>
      </c>
      <c r="N27" s="54" t="s">
        <v>70</v>
      </c>
    </row>
    <row r="28" spans="1:14" ht="27" customHeight="1" x14ac:dyDescent="0.25">
      <c r="A28" s="37">
        <v>6</v>
      </c>
      <c r="B28" s="38"/>
      <c r="C28" s="39" t="s">
        <v>107</v>
      </c>
      <c r="D28" s="40" t="s">
        <v>108</v>
      </c>
      <c r="E28" s="41">
        <v>40295</v>
      </c>
      <c r="F28" s="42" t="s">
        <v>68</v>
      </c>
      <c r="G28" s="39" t="s">
        <v>109</v>
      </c>
      <c r="H28" s="64" t="s">
        <v>110</v>
      </c>
      <c r="I28" s="47">
        <v>28.42</v>
      </c>
      <c r="J28" s="67">
        <v>5</v>
      </c>
      <c r="K28" s="47">
        <v>36.5</v>
      </c>
      <c r="L28" s="47">
        <v>23.33</v>
      </c>
      <c r="M28" s="47">
        <v>36.5</v>
      </c>
      <c r="N28" s="54" t="s">
        <v>70</v>
      </c>
    </row>
    <row r="29" spans="1:14" ht="27" customHeight="1" x14ac:dyDescent="0.25">
      <c r="A29" s="37">
        <v>7</v>
      </c>
      <c r="B29" s="38"/>
      <c r="C29" s="51" t="s">
        <v>94</v>
      </c>
      <c r="D29" s="52" t="s">
        <v>95</v>
      </c>
      <c r="E29" s="53" t="s">
        <v>96</v>
      </c>
      <c r="F29" s="54" t="s">
        <v>68</v>
      </c>
      <c r="G29" s="55" t="s">
        <v>97</v>
      </c>
      <c r="H29" s="64" t="s">
        <v>98</v>
      </c>
      <c r="I29" s="47">
        <v>26.25</v>
      </c>
      <c r="J29" s="67">
        <v>6</v>
      </c>
      <c r="K29" s="47">
        <v>22.83</v>
      </c>
      <c r="L29" s="47">
        <v>18.329999999999998</v>
      </c>
      <c r="M29" s="47">
        <v>22.83</v>
      </c>
      <c r="N29" s="54" t="s">
        <v>70</v>
      </c>
    </row>
    <row r="30" spans="1:14" ht="27" customHeight="1" x14ac:dyDescent="0.25">
      <c r="A30" s="37">
        <v>8</v>
      </c>
      <c r="B30" s="38"/>
      <c r="C30" s="60" t="s">
        <v>78</v>
      </c>
      <c r="D30" s="61" t="s">
        <v>79</v>
      </c>
      <c r="E30" s="58">
        <v>40777</v>
      </c>
      <c r="F30" s="45" t="s">
        <v>117</v>
      </c>
      <c r="G30" s="59" t="s">
        <v>31</v>
      </c>
      <c r="H30" s="65" t="s">
        <v>49</v>
      </c>
      <c r="I30" s="47">
        <v>21.67</v>
      </c>
      <c r="J30" s="67">
        <v>8</v>
      </c>
      <c r="K30" s="47">
        <v>19.93</v>
      </c>
      <c r="L30" s="47">
        <v>21.87</v>
      </c>
      <c r="M30" s="47">
        <v>21.87</v>
      </c>
      <c r="N30" s="54" t="s">
        <v>70</v>
      </c>
    </row>
    <row r="31" spans="1:14" ht="27" customHeight="1" x14ac:dyDescent="0.25">
      <c r="A31" s="37">
        <v>9</v>
      </c>
      <c r="B31" s="38"/>
      <c r="C31" s="51" t="s">
        <v>84</v>
      </c>
      <c r="D31" s="52" t="s">
        <v>85</v>
      </c>
      <c r="E31" s="53">
        <v>40364</v>
      </c>
      <c r="F31" s="45" t="s">
        <v>117</v>
      </c>
      <c r="G31" s="55" t="s">
        <v>31</v>
      </c>
      <c r="H31" s="64" t="s">
        <v>49</v>
      </c>
      <c r="I31" s="47">
        <v>20.350000000000001</v>
      </c>
      <c r="J31" s="67">
        <v>9</v>
      </c>
      <c r="K31" s="47"/>
      <c r="L31" s="47"/>
      <c r="M31" s="48" t="s">
        <v>90</v>
      </c>
      <c r="N31" s="48"/>
    </row>
    <row r="32" spans="1:14" ht="27" customHeight="1" x14ac:dyDescent="0.25">
      <c r="A32" s="37">
        <v>10</v>
      </c>
      <c r="B32" s="38"/>
      <c r="C32" s="51" t="s">
        <v>99</v>
      </c>
      <c r="D32" s="52" t="s">
        <v>100</v>
      </c>
      <c r="E32" s="53" t="s">
        <v>101</v>
      </c>
      <c r="F32" s="54" t="s">
        <v>69</v>
      </c>
      <c r="G32" s="55" t="s">
        <v>97</v>
      </c>
      <c r="H32" s="64" t="s">
        <v>98</v>
      </c>
      <c r="I32" s="47">
        <v>18.66</v>
      </c>
      <c r="J32" s="67">
        <v>10</v>
      </c>
      <c r="K32" s="47"/>
      <c r="L32" s="47"/>
      <c r="M32" s="48" t="s">
        <v>90</v>
      </c>
      <c r="N32" s="48"/>
    </row>
    <row r="33" spans="1:14" ht="27" customHeight="1" x14ac:dyDescent="0.25">
      <c r="A33" s="37">
        <v>11</v>
      </c>
      <c r="B33" s="38"/>
      <c r="C33" s="51" t="s">
        <v>102</v>
      </c>
      <c r="D33" s="52" t="s">
        <v>103</v>
      </c>
      <c r="E33" s="53">
        <v>40391</v>
      </c>
      <c r="F33" s="56" t="s">
        <v>70</v>
      </c>
      <c r="G33" s="54" t="s">
        <v>35</v>
      </c>
      <c r="H33" s="64" t="s">
        <v>86</v>
      </c>
      <c r="I33" s="47">
        <v>17.37</v>
      </c>
      <c r="J33" s="67">
        <v>11</v>
      </c>
      <c r="K33" s="47"/>
      <c r="L33" s="47"/>
      <c r="M33" s="48" t="s">
        <v>90</v>
      </c>
      <c r="N33" s="48"/>
    </row>
    <row r="34" spans="1:14" ht="27" customHeight="1" x14ac:dyDescent="0.25">
      <c r="A34" s="37">
        <v>12</v>
      </c>
      <c r="B34" s="38"/>
      <c r="C34" s="62">
        <v>10151382123</v>
      </c>
      <c r="D34" s="52" t="s">
        <v>104</v>
      </c>
      <c r="E34" s="53">
        <v>40235</v>
      </c>
      <c r="F34" s="54" t="s">
        <v>68</v>
      </c>
      <c r="G34" s="55" t="s">
        <v>97</v>
      </c>
      <c r="H34" s="64" t="s">
        <v>98</v>
      </c>
      <c r="I34" s="47">
        <v>15</v>
      </c>
      <c r="J34" s="67">
        <v>12</v>
      </c>
      <c r="K34" s="47"/>
      <c r="L34" s="47"/>
      <c r="M34" s="48" t="s">
        <v>90</v>
      </c>
      <c r="N34" s="48"/>
    </row>
    <row r="35" spans="1:14" ht="27" customHeight="1" x14ac:dyDescent="0.25">
      <c r="A35" s="37">
        <v>13</v>
      </c>
      <c r="B35" s="38"/>
      <c r="C35" s="51" t="s">
        <v>74</v>
      </c>
      <c r="D35" s="52" t="s">
        <v>75</v>
      </c>
      <c r="E35" s="53">
        <v>40285</v>
      </c>
      <c r="F35" s="54" t="s">
        <v>70</v>
      </c>
      <c r="G35" s="55" t="s">
        <v>31</v>
      </c>
      <c r="H35" s="64" t="s">
        <v>49</v>
      </c>
      <c r="I35" s="47">
        <v>14.75</v>
      </c>
      <c r="J35" s="67">
        <v>13</v>
      </c>
      <c r="K35" s="47"/>
      <c r="L35" s="47"/>
      <c r="M35" s="48" t="s">
        <v>90</v>
      </c>
      <c r="N35" s="48"/>
    </row>
    <row r="36" spans="1:14" ht="27" customHeight="1" x14ac:dyDescent="0.25">
      <c r="A36" s="37">
        <v>14</v>
      </c>
      <c r="B36" s="38"/>
      <c r="C36" s="51" t="s">
        <v>76</v>
      </c>
      <c r="D36" s="52" t="s">
        <v>77</v>
      </c>
      <c r="E36" s="53">
        <v>40724</v>
      </c>
      <c r="F36" s="45" t="s">
        <v>117</v>
      </c>
      <c r="G36" s="55" t="s">
        <v>31</v>
      </c>
      <c r="H36" s="64" t="s">
        <v>49</v>
      </c>
      <c r="I36" s="47">
        <v>14</v>
      </c>
      <c r="J36" s="67">
        <v>14</v>
      </c>
      <c r="K36" s="47"/>
      <c r="L36" s="47"/>
      <c r="M36" s="48" t="s">
        <v>90</v>
      </c>
      <c r="N36" s="48"/>
    </row>
    <row r="37" spans="1:14" ht="21.6" customHeight="1" x14ac:dyDescent="0.25">
      <c r="A37" s="37" t="s">
        <v>89</v>
      </c>
      <c r="B37" s="38"/>
      <c r="C37" s="51" t="s">
        <v>82</v>
      </c>
      <c r="D37" s="52" t="s">
        <v>83</v>
      </c>
      <c r="E37" s="53">
        <v>40217</v>
      </c>
      <c r="F37" s="54" t="s">
        <v>70</v>
      </c>
      <c r="G37" s="54" t="s">
        <v>31</v>
      </c>
      <c r="H37" s="64" t="s">
        <v>49</v>
      </c>
      <c r="I37" s="47" t="s">
        <v>89</v>
      </c>
      <c r="J37" s="67"/>
      <c r="K37" s="14"/>
      <c r="L37" s="14"/>
      <c r="M37" s="14"/>
      <c r="N37" s="14"/>
    </row>
    <row r="38" spans="1:14" ht="21.6" customHeight="1" x14ac:dyDescent="0.25">
      <c r="A38" s="37"/>
      <c r="B38" s="38"/>
      <c r="C38" s="51"/>
      <c r="D38" s="52"/>
      <c r="E38" s="53"/>
      <c r="F38" s="54"/>
      <c r="G38" s="55"/>
      <c r="H38" s="55"/>
      <c r="I38" s="14"/>
      <c r="J38" s="14"/>
      <c r="K38" s="14"/>
      <c r="L38" s="14"/>
      <c r="M38" s="14"/>
      <c r="N38" s="14"/>
    </row>
    <row r="39" spans="1:14" x14ac:dyDescent="0.25">
      <c r="A39" s="73" t="s">
        <v>3</v>
      </c>
      <c r="B39" s="73"/>
      <c r="C39" s="73"/>
      <c r="D39" s="73"/>
      <c r="E39" s="22"/>
      <c r="F39" s="22"/>
      <c r="G39" s="22"/>
      <c r="H39" s="73" t="s">
        <v>4</v>
      </c>
      <c r="I39" s="73"/>
      <c r="J39" s="73"/>
      <c r="K39" s="73"/>
      <c r="L39" s="73"/>
      <c r="M39" s="73"/>
      <c r="N39" s="73"/>
    </row>
    <row r="40" spans="1:14" s="19" customFormat="1" ht="12" x14ac:dyDescent="0.25">
      <c r="A40" s="21" t="s">
        <v>64</v>
      </c>
      <c r="B40" s="20"/>
      <c r="C40" s="30"/>
      <c r="D40" s="20"/>
      <c r="E40" s="20"/>
      <c r="F40" s="20"/>
      <c r="H40" s="31" t="s">
        <v>24</v>
      </c>
      <c r="I40" s="20">
        <v>7</v>
      </c>
      <c r="J40" s="20"/>
      <c r="K40" s="20"/>
      <c r="L40" s="20"/>
      <c r="M40" s="31" t="s">
        <v>22</v>
      </c>
      <c r="N40" s="32">
        <f>COUNTIF(E$21:E147,"ЗМС")</f>
        <v>0</v>
      </c>
    </row>
    <row r="41" spans="1:14" s="19" customFormat="1" ht="12" x14ac:dyDescent="0.25">
      <c r="A41" s="21" t="s">
        <v>65</v>
      </c>
      <c r="B41" s="20"/>
      <c r="C41" s="33"/>
      <c r="D41" s="20"/>
      <c r="E41" s="20"/>
      <c r="F41" s="20"/>
      <c r="H41" s="31" t="s">
        <v>17</v>
      </c>
      <c r="I41" s="34">
        <v>15</v>
      </c>
      <c r="J41" s="34"/>
      <c r="K41" s="34"/>
      <c r="L41" s="34"/>
      <c r="M41" s="31" t="s">
        <v>15</v>
      </c>
      <c r="N41" s="32">
        <f>COUNTIF(E$21:E147,"МСМК")</f>
        <v>0</v>
      </c>
    </row>
    <row r="42" spans="1:14" s="19" customFormat="1" ht="12" x14ac:dyDescent="0.25">
      <c r="A42" s="21" t="s">
        <v>66</v>
      </c>
      <c r="B42" s="20"/>
      <c r="C42" s="20"/>
      <c r="D42" s="20"/>
      <c r="E42" s="20"/>
      <c r="F42" s="20"/>
      <c r="H42" s="31" t="s">
        <v>18</v>
      </c>
      <c r="I42" s="34">
        <v>14</v>
      </c>
      <c r="J42" s="34"/>
      <c r="K42" s="34"/>
      <c r="L42" s="34"/>
      <c r="M42" s="31" t="s">
        <v>16</v>
      </c>
      <c r="N42" s="32">
        <f>COUNTIF(F$23:F36,"МС")</f>
        <v>0</v>
      </c>
    </row>
    <row r="43" spans="1:14" s="19" customFormat="1" ht="12" x14ac:dyDescent="0.25">
      <c r="A43" s="21" t="s">
        <v>67</v>
      </c>
      <c r="B43" s="20"/>
      <c r="C43" s="20"/>
      <c r="D43" s="20"/>
      <c r="E43" s="20"/>
      <c r="F43" s="20"/>
      <c r="H43" s="31" t="s">
        <v>19</v>
      </c>
      <c r="I43" s="34">
        <v>14</v>
      </c>
      <c r="J43" s="34"/>
      <c r="K43" s="34"/>
      <c r="L43" s="34"/>
      <c r="M43" s="31" t="s">
        <v>23</v>
      </c>
      <c r="N43" s="32">
        <f>COUNTIF(F$23:F37,"КМС")</f>
        <v>0</v>
      </c>
    </row>
    <row r="44" spans="1:14" s="19" customFormat="1" ht="12" x14ac:dyDescent="0.25">
      <c r="A44" s="26"/>
      <c r="B44" s="20"/>
      <c r="C44" s="20"/>
      <c r="D44" s="20"/>
      <c r="H44" s="31" t="s">
        <v>20</v>
      </c>
      <c r="I44" s="34">
        <v>0</v>
      </c>
      <c r="J44" s="34"/>
      <c r="K44" s="34"/>
      <c r="L44" s="34"/>
      <c r="M44" s="31" t="s">
        <v>25</v>
      </c>
      <c r="N44" s="32">
        <f>COUNTIF(F$23:F37,"1 сп.р.")</f>
        <v>4</v>
      </c>
    </row>
    <row r="45" spans="1:14" s="19" customFormat="1" ht="12" x14ac:dyDescent="0.25">
      <c r="C45" s="20"/>
      <c r="D45" s="20"/>
      <c r="H45" s="31" t="s">
        <v>27</v>
      </c>
      <c r="I45" s="34">
        <f>COUNTIF(A10:A101,"ДСКВ")</f>
        <v>0</v>
      </c>
      <c r="J45" s="34"/>
      <c r="K45" s="34"/>
      <c r="L45" s="34"/>
      <c r="M45" s="31" t="s">
        <v>33</v>
      </c>
      <c r="N45" s="32">
        <f>COUNTIF(F$23:F37,"2 сп.р.")</f>
        <v>6</v>
      </c>
    </row>
    <row r="46" spans="1:14" s="19" customFormat="1" ht="12" x14ac:dyDescent="0.25">
      <c r="A46" s="20"/>
      <c r="B46" s="20"/>
      <c r="C46" s="20"/>
      <c r="D46" s="20"/>
      <c r="E46" s="20"/>
      <c r="F46" s="20"/>
      <c r="H46" s="31" t="s">
        <v>21</v>
      </c>
      <c r="I46" s="34">
        <f>COUNTIF(A10:A101,"НС")</f>
        <v>1</v>
      </c>
      <c r="J46" s="34"/>
      <c r="K46" s="34"/>
      <c r="L46" s="34"/>
      <c r="M46" s="31" t="s">
        <v>32</v>
      </c>
      <c r="N46" s="32">
        <f>COUNTIF(F$23:F37,"3 сп.р.")</f>
        <v>1</v>
      </c>
    </row>
    <row r="47" spans="1:14" ht="5.25" customHeight="1" x14ac:dyDescent="0.25">
      <c r="A47" s="3"/>
      <c r="B47" s="3"/>
      <c r="C47" s="3"/>
      <c r="D47" s="3"/>
      <c r="E47" s="3"/>
      <c r="F47" s="3"/>
      <c r="I47" s="17"/>
      <c r="J47" s="17"/>
      <c r="K47" s="17"/>
      <c r="L47" s="17"/>
      <c r="M47" s="17"/>
      <c r="N47" s="16"/>
    </row>
    <row r="48" spans="1:14" x14ac:dyDescent="0.25">
      <c r="A48" s="73" t="str">
        <f>A16</f>
        <v>ТЕХНИЧЕСКИЙ ДЕЛЕГАТ ФВСР:</v>
      </c>
      <c r="B48" s="73"/>
      <c r="C48" s="73"/>
      <c r="D48" s="73"/>
      <c r="E48" s="73" t="str">
        <f>A17</f>
        <v>ГЛАВНЫЙ СУДЬЯ:</v>
      </c>
      <c r="F48" s="73"/>
      <c r="G48" s="73"/>
      <c r="H48" s="73" t="str">
        <f>A18</f>
        <v>ГЛАВНЫЙ СЕКРЕТАРЬ:</v>
      </c>
      <c r="I48" s="73"/>
      <c r="J48" s="73"/>
      <c r="K48" s="73"/>
      <c r="L48" s="73"/>
      <c r="M48" s="73">
        <f>A19</f>
        <v>0</v>
      </c>
      <c r="N48" s="73"/>
    </row>
    <row r="49" spans="1:14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4" x14ac:dyDescent="0.25">
      <c r="A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19" customFormat="1" ht="12" x14ac:dyDescent="0.25">
      <c r="A54" s="78">
        <f>H16</f>
        <v>0</v>
      </c>
      <c r="B54" s="78"/>
      <c r="C54" s="78"/>
      <c r="D54" s="78"/>
      <c r="E54" s="78" t="str">
        <f>H17</f>
        <v>АНДРИЯНОВ А.С. (ВК, г. МОСКВА)</v>
      </c>
      <c r="F54" s="78"/>
      <c r="G54" s="78"/>
      <c r="H54" s="78" t="str">
        <f>H18</f>
        <v>МАЛАХОВ Р.А. (1 К, г. ИЖЕВСК)</v>
      </c>
      <c r="I54" s="78"/>
      <c r="J54" s="78"/>
      <c r="K54" s="78"/>
      <c r="L54" s="78"/>
      <c r="M54" s="78">
        <f>H19</f>
        <v>0</v>
      </c>
      <c r="N54" s="78"/>
    </row>
  </sheetData>
  <sortState xmlns:xlrd2="http://schemas.microsoft.com/office/spreadsheetml/2017/richdata2" ref="C23:M30">
    <sortCondition descending="1" ref="M23:M30"/>
  </sortState>
  <mergeCells count="41">
    <mergeCell ref="A54:D54"/>
    <mergeCell ref="E54:G54"/>
    <mergeCell ref="H54:L54"/>
    <mergeCell ref="M54:N54"/>
    <mergeCell ref="M21:M22"/>
    <mergeCell ref="A21:A22"/>
    <mergeCell ref="B21:B22"/>
    <mergeCell ref="A49:E49"/>
    <mergeCell ref="F49:N49"/>
    <mergeCell ref="F21:F22"/>
    <mergeCell ref="G21:G22"/>
    <mergeCell ref="H21:H22"/>
    <mergeCell ref="I21:J22"/>
    <mergeCell ref="K21:L21"/>
    <mergeCell ref="A39:D39"/>
    <mergeCell ref="H39:N39"/>
    <mergeCell ref="I16:N16"/>
    <mergeCell ref="N21:N22"/>
    <mergeCell ref="A12:N12"/>
    <mergeCell ref="A15:H15"/>
    <mergeCell ref="I15:N15"/>
    <mergeCell ref="A13:D13"/>
    <mergeCell ref="A14:D14"/>
    <mergeCell ref="A48:D48"/>
    <mergeCell ref="E48:G48"/>
    <mergeCell ref="H48:L48"/>
    <mergeCell ref="M48:N48"/>
    <mergeCell ref="C21:C22"/>
    <mergeCell ref="D21:D22"/>
    <mergeCell ref="E21:E22"/>
    <mergeCell ref="A1:N1"/>
    <mergeCell ref="A2:N2"/>
    <mergeCell ref="A3:N3"/>
    <mergeCell ref="A4:N4"/>
    <mergeCell ref="A5:N5"/>
    <mergeCell ref="A11:N11"/>
    <mergeCell ref="A7:N7"/>
    <mergeCell ref="A8:N8"/>
    <mergeCell ref="A6:N6"/>
    <mergeCell ref="A9:N9"/>
    <mergeCell ref="A10:N10"/>
  </mergeCells>
  <phoneticPr fontId="20" type="noConversion"/>
  <conditionalFormatting sqref="A48:XFD48">
    <cfRule type="cellIs" dxfId="2" priority="1" operator="equal">
      <formula>0</formula>
    </cfRule>
    <cfRule type="cellIs" dxfId="1" priority="2" operator="equal">
      <formula>0</formula>
    </cfRule>
  </conditionalFormatting>
  <conditionalFormatting sqref="A48:XFD54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7" orientation="portrait" copies="5" r:id="rId1"/>
  <headerFooter alignWithMargins="0">
    <oddHeader>&amp;L&amp;"Calibri,полужирный курсив"&amp;UРЕЗУЛЬТАТЫ НА САЙТЕ WWW.FVSR results&amp;R&amp;"Calibri,полужирный курсив"&amp;UФЕДЕРАЦИЯ ВЕЛОСИПЕДНОГО СПОРТА РОССИИ - WWW.FVSR.RU</oddHead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Итог прот д 13 - 14</vt:lpstr>
      <vt:lpstr>Итог прот ю 13 - 14</vt:lpstr>
      <vt:lpstr>'Итог прот д 13 - 14'!Print_Area</vt:lpstr>
      <vt:lpstr>'Итог прот ю 13 - 14'!Print_Area</vt:lpstr>
      <vt:lpstr>'Итог прот д 13 - 14'!Print_Titles</vt:lpstr>
      <vt:lpstr>'Итог прот ю 13 - 14'!Print_Titles</vt:lpstr>
      <vt:lpstr>'Итог прот д 13 - 14'!Область_печати</vt:lpstr>
      <vt:lpstr>'Итог прот ю 13 - 14'!Область_печати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2024-08-02T16:18:58Z</cp:lastPrinted>
  <dcterms:created xsi:type="dcterms:W3CDTF">1996-10-08T23:32:33Z</dcterms:created>
  <dcterms:modified xsi:type="dcterms:W3CDTF">2024-08-04T17:25:27Z</dcterms:modified>
</cp:coreProperties>
</file>