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отсечек'!$A$1:$L$92</definedName>
  </definedNames>
  <calcPr calcId="152511" refMode="R1C1"/>
</workbook>
</file>

<file path=xl/calcChain.xml><?xml version="1.0" encoding="utf-8"?>
<calcChain xmlns="http://schemas.openxmlformats.org/spreadsheetml/2006/main">
  <c r="J23" i="102" l="1"/>
  <c r="L80" i="102"/>
  <c r="E92" i="102" l="1"/>
  <c r="J71" i="102" l="1"/>
  <c r="J74" i="102" s="1"/>
  <c r="I71" i="102"/>
  <c r="I73" i="102" s="1"/>
  <c r="J67" i="102"/>
  <c r="J69" i="102" s="1"/>
  <c r="I67" i="102"/>
  <c r="I70" i="102" s="1"/>
  <c r="J63" i="102"/>
  <c r="J65" i="102" s="1"/>
  <c r="I63" i="102"/>
  <c r="I66" i="102" s="1"/>
  <c r="J59" i="102"/>
  <c r="J62" i="102" s="1"/>
  <c r="I59" i="102"/>
  <c r="I61" i="102" s="1"/>
  <c r="J55" i="102"/>
  <c r="J57" i="102" s="1"/>
  <c r="I55" i="102"/>
  <c r="I58" i="102" s="1"/>
  <c r="J51" i="102"/>
  <c r="J54" i="102" s="1"/>
  <c r="I51" i="102"/>
  <c r="I53" i="102" s="1"/>
  <c r="J47" i="102"/>
  <c r="J49" i="102" s="1"/>
  <c r="I47" i="102"/>
  <c r="I50" i="102" s="1"/>
  <c r="J43" i="102"/>
  <c r="J46" i="102" s="1"/>
  <c r="I43" i="102"/>
  <c r="I45" i="102" s="1"/>
  <c r="J39" i="102"/>
  <c r="J41" i="102" s="1"/>
  <c r="I39" i="102"/>
  <c r="I42" i="102" s="1"/>
  <c r="J35" i="102"/>
  <c r="J38" i="102" s="1"/>
  <c r="I35" i="102"/>
  <c r="I37" i="102" s="1"/>
  <c r="J31" i="102"/>
  <c r="J33" i="102" s="1"/>
  <c r="I31" i="102"/>
  <c r="I34" i="102" s="1"/>
  <c r="J64" i="102" l="1"/>
  <c r="J56" i="102"/>
  <c r="J48" i="102"/>
  <c r="J66" i="102"/>
  <c r="J58" i="102"/>
  <c r="I52" i="102"/>
  <c r="J50" i="102"/>
  <c r="I46" i="102"/>
  <c r="J42" i="102"/>
  <c r="J40" i="102"/>
  <c r="I36" i="102"/>
  <c r="J32" i="102"/>
  <c r="J34" i="102"/>
  <c r="I60" i="102"/>
  <c r="I72" i="102"/>
  <c r="I38" i="102"/>
  <c r="I44" i="102"/>
  <c r="I54" i="102"/>
  <c r="I62" i="102"/>
  <c r="I74" i="102"/>
  <c r="I33" i="102"/>
  <c r="J37" i="102"/>
  <c r="I41" i="102"/>
  <c r="J45" i="102"/>
  <c r="I49" i="102"/>
  <c r="J53" i="102"/>
  <c r="I57" i="102"/>
  <c r="J61" i="102"/>
  <c r="I65" i="102"/>
  <c r="I32" i="102"/>
  <c r="J36" i="102"/>
  <c r="I40" i="102"/>
  <c r="J44" i="102"/>
  <c r="I48" i="102"/>
  <c r="J52" i="102"/>
  <c r="I56" i="102"/>
  <c r="J60" i="102"/>
  <c r="I64" i="102"/>
  <c r="J68" i="102"/>
  <c r="I69" i="102"/>
  <c r="J70" i="102"/>
  <c r="J73" i="102"/>
  <c r="I68" i="102"/>
  <c r="J72" i="102"/>
  <c r="L82" i="102" l="1"/>
  <c r="J92" i="102" l="1"/>
  <c r="L78" i="102"/>
  <c r="L83" i="102" l="1"/>
  <c r="L81" i="102"/>
  <c r="L79" i="102"/>
  <c r="L77" i="102"/>
  <c r="I27" i="102"/>
  <c r="I29" i="102" s="1"/>
  <c r="J27" i="102"/>
  <c r="J30" i="102" s="1"/>
  <c r="J25" i="102"/>
  <c r="I30" i="102" l="1"/>
  <c r="I28" i="102"/>
  <c r="J28" i="102"/>
  <c r="J29" i="102"/>
  <c r="J26" i="102"/>
  <c r="J24" i="102"/>
</calcChain>
</file>

<file path=xl/sharedStrings.xml><?xml version="1.0" encoding="utf-8"?>
<sst xmlns="http://schemas.openxmlformats.org/spreadsheetml/2006/main" count="296" uniqueCount="175">
  <si>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</si>
  <si>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</si>
  <si>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</si>
  <si>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</si>
  <si>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</si>
  <si>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</si>
  <si>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</si>
  <si>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</si>
  <si>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</si>
  <si>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</si>
  <si>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</si>
  <si>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</si>
  <si>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</si>
  <si>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</si>
  <si>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</si>
  <si>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</si>
  <si>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</si>
  <si>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</si>
  <si>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</si>
  <si>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</si>
  <si>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</si>
  <si>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</si>
  <si>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</si>
  <si>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</si>
  <si>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</si>
  <si>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</si>
  <si>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</si>
  <si>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</si>
  <si>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</si>
  <si>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</si>
  <si>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</si>
  <si>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</si>
  <si>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</si>
  <si>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</si>
  <si>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</si>
  <si>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</si>
  <si>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</si>
  <si>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</si>
  <si>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</si>
  <si>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</si>
  <si>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</si>
  <si>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</si>
  <si>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</si>
  <si>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</si>
  <si>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</si>
  <si>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</si>
  <si>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</si>
  <si>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</si>
  <si>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</si>
  <si>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</si>
  <si>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МЕСТО ПРОВЕДЕНИЯ: г. Майкоп</t>
  </si>
  <si>
    <t>ДАТА ПРОВЕДЕНИЯ: 14 сентября 2021 года</t>
  </si>
  <si>
    <t>ПЕРВЕНСТВО РОССИИ</t>
  </si>
  <si>
    <t>Девушки 15-16 лет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</si>
  <si>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</si>
  <si>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</si>
  <si>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№ ВРВС: 0080661811Я</t>
  </si>
  <si>
    <t>НАЗВАНИЕ ТРАССЫ / РЕГ. НОМЕР: ст. Кужорская</t>
  </si>
  <si>
    <t>№ ЕКП 2021: 32511</t>
  </si>
  <si>
    <t>НАЧАЛО ГОНКИ: 12ч 30м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</si>
  <si>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42м</t>
    </r>
  </si>
  <si>
    <t>Лелюк А.Ф. (ВК, г. Майкоп)</t>
  </si>
  <si>
    <t>Воронов А.М. (1К, г. Майкоп)</t>
  </si>
  <si>
    <t>АЗАРОВ С.Н. (ВК, г.Санкт-Петербург)</t>
  </si>
  <si>
    <t>10,0 км /2</t>
  </si>
  <si>
    <t>БРЮХОВА Мария</t>
  </si>
  <si>
    <t>12.03.2006</t>
  </si>
  <si>
    <t>Республика Адыгея</t>
  </si>
  <si>
    <t>ДИКАЯ Арина</t>
  </si>
  <si>
    <t>СОРОКОЛАТОВА Софья</t>
  </si>
  <si>
    <t>02.08.2006</t>
  </si>
  <si>
    <t>ВИННИК Ангелина</t>
  </si>
  <si>
    <t>30.03.2005</t>
  </si>
  <si>
    <t>ПАХОМОВА Анастасия</t>
  </si>
  <si>
    <t>05.02.2005</t>
  </si>
  <si>
    <t>Санкт-Петербург</t>
  </si>
  <si>
    <t>ЖЕЛОНКИНА Софья</t>
  </si>
  <si>
    <t>КРАПИВИНА Дарья</t>
  </si>
  <si>
    <t>27.10.2005</t>
  </si>
  <si>
    <t>КИРДИНА Виктория</t>
  </si>
  <si>
    <t>20.10.2005</t>
  </si>
  <si>
    <t>ЕРМОЛОВА Дарья</t>
  </si>
  <si>
    <t>27.08.2006</t>
  </si>
  <si>
    <t>Тульская область</t>
  </si>
  <si>
    <t>ЮРЧЕНКО Александра</t>
  </si>
  <si>
    <t>21.09.2007</t>
  </si>
  <si>
    <t>ЗИМЕНС Виктория</t>
  </si>
  <si>
    <t>08.02.2006</t>
  </si>
  <si>
    <t>ИЗОТОВА Анна</t>
  </si>
  <si>
    <t>22.08.2007</t>
  </si>
  <si>
    <t>АЛЕКСЕЕНКО Сабрина</t>
  </si>
  <si>
    <t>22.06.2007</t>
  </si>
  <si>
    <t>Иркутская область</t>
  </si>
  <si>
    <t>САМОЙЛОВА Анастасия</t>
  </si>
  <si>
    <t>22.01.2006</t>
  </si>
  <si>
    <t>КОВЯЗИНА Валерия</t>
  </si>
  <si>
    <t>01.05.2005</t>
  </si>
  <si>
    <t>РУЖНИКОВА Анастасия</t>
  </si>
  <si>
    <t>22.02.2005</t>
  </si>
  <si>
    <t>ВЫВОЛОКИНА Анастасия</t>
  </si>
  <si>
    <t>28.06.2006</t>
  </si>
  <si>
    <t>Самарская область</t>
  </si>
  <si>
    <t>КЛЯРИЦКАЯ Алена</t>
  </si>
  <si>
    <t>17.06.2005</t>
  </si>
  <si>
    <t>КОРОТКАЯ Анастасия</t>
  </si>
  <si>
    <t>01.12.2006</t>
  </si>
  <si>
    <t>КИСИЕВА Арина</t>
  </si>
  <si>
    <t>21.07.2006</t>
  </si>
  <si>
    <t>КИРЕЕВА Мария</t>
  </si>
  <si>
    <t>04.08.2005</t>
  </si>
  <si>
    <t>Забайкальский край</t>
  </si>
  <si>
    <t>СТРИЖОВА Ксения</t>
  </si>
  <si>
    <t>22.06.2005</t>
  </si>
  <si>
    <t>ИГНАТЬЕВА Ксения</t>
  </si>
  <si>
    <t>02.01.2006</t>
  </si>
  <si>
    <t>МИГУНОВА Ольга</t>
  </si>
  <si>
    <t>НЕХАЕВА Валерия</t>
  </si>
  <si>
    <t>16.02.2005</t>
  </si>
  <si>
    <t>ЗАКУТЬКО Олеся</t>
  </si>
  <si>
    <t>25.09.2006</t>
  </si>
  <si>
    <t>ЮДАКОВА Ирина</t>
  </si>
  <si>
    <t>01.05.2007</t>
  </si>
  <si>
    <t>КОРНЕЕВА Анна</t>
  </si>
  <si>
    <t>16.05.2006</t>
  </si>
  <si>
    <t>ХАМЗИНА Анастасия</t>
  </si>
  <si>
    <t>01.08.2006</t>
  </si>
  <si>
    <t>ГУРСКАЯ Анастасия</t>
  </si>
  <si>
    <t>23.04.2007</t>
  </si>
  <si>
    <t>РАДУНЕНКО Анна</t>
  </si>
  <si>
    <t>21.12.2007</t>
  </si>
  <si>
    <t>СОТОНИНА Виктория</t>
  </si>
  <si>
    <t>09.05.2006</t>
  </si>
  <si>
    <t>КУЗЬМИНОВА Яна</t>
  </si>
  <si>
    <t>ГЕЙКО Диана</t>
  </si>
  <si>
    <t>МАКСИМЧУК Милана</t>
  </si>
  <si>
    <t>САНДАЛОВА Анастасия</t>
  </si>
  <si>
    <t>11.04.2007</t>
  </si>
  <si>
    <t>БАЛУХИНА Ариадна</t>
  </si>
  <si>
    <t>14.02.2006</t>
  </si>
  <si>
    <t>Краснодарский край</t>
  </si>
  <si>
    <t>ЛУНЕВА Екатерина</t>
  </si>
  <si>
    <t>04.01.2006</t>
  </si>
  <si>
    <t>ПОЛИТАЕВА Дарья</t>
  </si>
  <si>
    <t>11.12.2006</t>
  </si>
  <si>
    <t>БУЛЫГИНА Мария</t>
  </si>
  <si>
    <t>30.10.2006</t>
  </si>
  <si>
    <t>ВК</t>
  </si>
  <si>
    <t>МАРТИНО Стелла</t>
  </si>
  <si>
    <t>07.08.2005</t>
  </si>
  <si>
    <t>ЕЛАГИНА Диана</t>
  </si>
  <si>
    <t>07.03.2007</t>
  </si>
  <si>
    <t>НИКИФОРОВА Александра</t>
  </si>
  <si>
    <t>Республика Крым</t>
  </si>
  <si>
    <t>ЯРУНОВА Ирина</t>
  </si>
  <si>
    <t>03.03.2005</t>
  </si>
  <si>
    <t>Тюменская область</t>
  </si>
  <si>
    <t>ЯЦЕЧКО Анна</t>
  </si>
  <si>
    <t>05.08.2007</t>
  </si>
  <si>
    <t>АФАНАСЬЕВА Дарья</t>
  </si>
  <si>
    <t>23.07.2008</t>
  </si>
  <si>
    <t>ПАСЕЧНАЯ Анастасия</t>
  </si>
  <si>
    <t>ТАТАРИНЦЕВА Алина</t>
  </si>
  <si>
    <t>08.07.2007</t>
  </si>
  <si>
    <t>РОЗЕНТАЛЬ Милана</t>
  </si>
  <si>
    <t>02.09.2006</t>
  </si>
  <si>
    <t>КРЫВЕНКО Светлана</t>
  </si>
  <si>
    <t>30.11.2007</t>
  </si>
  <si>
    <t>СТЫКАЙЛО Виктория</t>
  </si>
  <si>
    <t>28.02.2009</t>
  </si>
  <si>
    <t>ЕГАНОВА Эльвира</t>
  </si>
  <si>
    <t>05.08.2006</t>
  </si>
  <si>
    <t>Температура: +23/+26</t>
  </si>
  <si>
    <t>Влажность: 59%</t>
  </si>
  <si>
    <t>Осадки: ясно</t>
  </si>
  <si>
    <t>Ветер: 2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</si>
</sst>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dd/mm/yyyy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22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2" fontId="19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5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37" xfId="2" applyFont="1" applyFill="1" applyBorder="1" applyAlignment="1">
      <alignment vertical="center"/>
    </xf>
    <xf numFmtId="165" fontId="18" fillId="0" borderId="30" xfId="2" applyNumberFormat="1" applyFont="1" applyBorder="1" applyAlignment="1">
      <alignment horizontal="center" vertical="center"/>
    </xf>
    <xf numFmtId="2" fontId="19" fillId="0" borderId="30" xfId="2" applyNumberFormat="1" applyFont="1" applyBorder="1" applyAlignment="1">
      <alignment horizontal="center" vertical="center"/>
    </xf>
    <xf numFmtId="165" fontId="9" fillId="0" borderId="32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166" fontId="9" fillId="0" borderId="18" xfId="2" applyNumberFormat="1" applyFont="1" applyBorder="1" applyAlignment="1">
      <alignment horizontal="center" vertical="center"/>
    </xf>
    <xf numFmtId="166" fontId="9" fillId="0" borderId="19" xfId="2" applyNumberFormat="1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2" fillId="4" borderId="4" xfId="2" applyFont="1" applyFill="1" applyBorder="1" applyAlignment="1">
      <alignment horizontal="right" vertical="center"/>
    </xf>
    <xf numFmtId="0" fontId="11" fillId="4" borderId="5" xfId="6" applyFont="1" applyFill="1" applyBorder="1" applyAlignment="1">
      <alignment horizontal="right" vertical="center"/>
    </xf>
    <xf numFmtId="0" fontId="11" fillId="4" borderId="21" xfId="6" applyFont="1" applyFill="1" applyBorder="1" applyAlignment="1">
      <alignment horizontal="right" vertical="center"/>
    </xf>
    <xf numFmtId="0" fontId="14" fillId="4" borderId="5" xfId="2" applyFont="1" applyFill="1" applyBorder="1" applyAlignment="1">
      <alignment horizontal="center" vertical="center"/>
    </xf>
    <xf numFmtId="0" fontId="15" fillId="4" borderId="20" xfId="2" applyFont="1" applyFill="1" applyBorder="1" applyAlignment="1">
      <alignment horizontal="right" vertical="center"/>
    </xf>
    <xf numFmtId="0" fontId="9" fillId="0" borderId="30" xfId="2" applyFont="1" applyBorder="1" applyAlignment="1">
      <alignment horizontal="left" vertical="center" wrapText="1"/>
    </xf>
    <xf numFmtId="166" fontId="9" fillId="0" borderId="30" xfId="2" applyNumberFormat="1" applyFont="1" applyBorder="1" applyAlignment="1">
      <alignment horizontal="center" vertical="center"/>
    </xf>
    <xf numFmtId="164" fontId="9" fillId="0" borderId="30" xfId="2" applyNumberFormat="1" applyFont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23" fillId="4" borderId="16" xfId="2" applyFont="1" applyFill="1" applyBorder="1" applyAlignment="1">
      <alignment horizontal="center" vertical="center"/>
    </xf>
    <xf numFmtId="0" fontId="23" fillId="4" borderId="18" xfId="2" applyFont="1" applyFill="1" applyBorder="1" applyAlignment="1">
      <alignment horizontal="center" vertical="center"/>
    </xf>
    <xf numFmtId="0" fontId="23" fillId="4" borderId="19" xfId="2" applyFont="1" applyFill="1" applyBorder="1" applyAlignment="1">
      <alignment horizontal="center" vertical="center"/>
    </xf>
    <xf numFmtId="0" fontId="9" fillId="0" borderId="24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9" fillId="0" borderId="54" xfId="2" applyFont="1" applyBorder="1" applyAlignment="1">
      <alignment horizontal="center" vertical="center" wrapText="1"/>
    </xf>
    <xf numFmtId="0" fontId="17" fillId="4" borderId="21" xfId="2" applyNumberFormat="1" applyFont="1" applyFill="1" applyBorder="1" applyAlignment="1">
      <alignment horizontal="right" vertical="center"/>
    </xf>
    <xf numFmtId="1" fontId="17" fillId="4" borderId="21" xfId="2" applyNumberFormat="1" applyFont="1" applyFill="1" applyBorder="1" applyAlignment="1">
      <alignment horizontal="right" vertical="center"/>
    </xf>
    <xf numFmtId="0" fontId="9" fillId="4" borderId="21" xfId="0" applyNumberFormat="1" applyFont="1" applyFill="1" applyBorder="1" applyAlignment="1">
      <alignment horizontal="right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14" fontId="14" fillId="0" borderId="22" xfId="2" applyNumberFormat="1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left" vertical="center"/>
    </xf>
    <xf numFmtId="0" fontId="9" fillId="3" borderId="5" xfId="2" applyFont="1" applyFill="1" applyBorder="1" applyAlignment="1">
      <alignment horizontal="left" vertical="center"/>
    </xf>
    <xf numFmtId="0" fontId="9" fillId="3" borderId="21" xfId="2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7" fillId="2" borderId="3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0" fontId="17" fillId="2" borderId="50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0" fillId="0" borderId="40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/>
    </xf>
    <xf numFmtId="0" fontId="21" fillId="0" borderId="42" xfId="2" applyFont="1" applyBorder="1" applyAlignment="1">
      <alignment horizontal="center" vertical="center"/>
    </xf>
    <xf numFmtId="0" fontId="21" fillId="0" borderId="43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3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4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2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2" fontId="17" fillId="2" borderId="34" xfId="8" applyNumberFormat="1" applyFont="1" applyFill="1" applyBorder="1" applyAlignment="1">
      <alignment horizontal="center" vertical="center" wrapText="1"/>
    </xf>
    <xf numFmtId="2" fontId="17" fillId="2" borderId="35" xfId="8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 wrapText="1"/>
    </xf>
    <xf numFmtId="0" fontId="17" fillId="2" borderId="48" xfId="2" applyFont="1" applyFill="1" applyBorder="1" applyAlignment="1">
      <alignment horizontal="center" vertical="center" wrapText="1"/>
    </xf>
    <xf numFmtId="14" fontId="17" fillId="2" borderId="34" xfId="8" applyNumberFormat="1" applyFont="1" applyFill="1" applyBorder="1" applyAlignment="1">
      <alignment horizontal="center" vertical="center" wrapText="1"/>
    </xf>
    <xf numFmtId="14" fontId="17" fillId="2" borderId="35" xfId="8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269875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3025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359834</xdr:colOff>
      <xdr:row>0</xdr:row>
      <xdr:rowOff>65617</xdr:rowOff>
    </xdr:from>
    <xdr:to>
      <xdr:col>2</xdr:col>
      <xdr:colOff>878418</xdr:colOff>
      <xdr:row>2</xdr:row>
      <xdr:rowOff>208492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1" y="65617"/>
          <a:ext cx="1047750" cy="69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244929</xdr:colOff>
      <xdr:row>0</xdr:row>
      <xdr:rowOff>81643</xdr:rowOff>
    </xdr:from>
    <xdr:to>
      <xdr:col>11</xdr:col>
      <xdr:colOff>1041808</xdr:colOff>
      <xdr:row>3</xdr:row>
      <xdr:rowOff>74498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215" y="81643"/>
          <a:ext cx="796879" cy="809284"/>
        </a:xfrm>
        <a:prstGeom prst="rect">
          <a:avLst/>
        </a:prstGeom>
      </xdr:spPr>
    </xdr:pic>
    <xdr:clientData/>
  </xdr:twoCellAnchor>
  <xdr:oneCellAnchor>
    <xdr:from>
      <xdr:col>10</xdr:col>
      <xdr:colOff>130023</xdr:colOff>
      <xdr:row>87</xdr:row>
      <xdr:rowOff>81643</xdr:rowOff>
    </xdr:from>
    <xdr:ext cx="1118013" cy="336310"/>
    <xdr:pic>
      <xdr:nvPicPr>
        <xdr:cNvPr id="5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6743" t="-10425"/>
        <a:stretch/>
      </xdr:blipFill>
      <xdr:spPr>
        <a:xfrm>
          <a:off x="10076844" y="20859750"/>
          <a:ext cx="1118013" cy="336310"/>
        </a:xfrm>
        <a:prstGeom prst="rect">
          <a:avLst/>
        </a:prstGeom>
      </xdr:spPr>
    </xdr:pic>
    <xdr:clientData/>
  </xdr:oneCellAnchor>
  <xdr:oneCellAnchor>
    <xdr:from>
      <xdr:col>6</xdr:col>
      <xdr:colOff>870857</xdr:colOff>
      <xdr:row>87</xdr:row>
      <xdr:rowOff>140609</xdr:rowOff>
    </xdr:from>
    <xdr:ext cx="1174750" cy="328084"/>
    <xdr:pic>
      <xdr:nvPicPr>
        <xdr:cNvPr id="6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64984" b="-7724"/>
        <a:stretch/>
      </xdr:blipFill>
      <xdr:spPr>
        <a:xfrm>
          <a:off x="5878286" y="20918716"/>
          <a:ext cx="1174750" cy="3280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96"/>
  <sheetViews>
    <sheetView tabSelected="1" view="pageBreakPreview" topLeftCell="A72" zoomScale="70" zoomScaleNormal="70" zoomScaleSheetLayoutView="70" zoomScalePageLayoutView="50" workbookViewId="0">
      <selection activeCell="E89" sqref="E89"/>
    </sheetView>
  </sheetViews>
  <sheetFormatPr defaultRowHeight="12.75" x14ac:dyDescent="0.2"/>
  <cols>
    <col min="1" max="1" width="7" style="2" customWidth="1"/>
    <col min="2" max="2" width="7.85546875" style="53" customWidth="1"/>
    <col min="3" max="3" width="14.7109375" style="53" customWidth="1"/>
    <col min="4" max="4" width="23.5703125" style="2" customWidth="1"/>
    <col min="5" max="5" width="11.7109375" style="17" customWidth="1"/>
    <col min="6" max="6" width="10.28515625" style="2" customWidth="1"/>
    <col min="7" max="7" width="33.7109375" style="2" customWidth="1"/>
    <col min="8" max="8" width="13.140625" style="42" customWidth="1"/>
    <col min="9" max="9" width="16.5703125" style="2" customWidth="1"/>
    <col min="10" max="10" width="10.85546875" style="49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27" ht="21.75" customHeight="1" x14ac:dyDescent="0.2">
      <c r="A2" s="192" t="s">
        <v>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27" ht="21.75" customHeight="1" x14ac:dyDescent="0.2">
      <c r="A3" s="192" t="s">
        <v>10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27" ht="21.75" customHeight="1" x14ac:dyDescent="0.2">
      <c r="A4" s="192" t="s">
        <v>55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93" t="s">
        <v>38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27" s="3" customFormat="1" ht="28.5" x14ac:dyDescent="0.2">
      <c r="A6" s="163" t="s">
        <v>52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"/>
      <c r="N6" s="20"/>
      <c r="O6" s="20"/>
      <c r="P6" s="20"/>
      <c r="Q6" s="20"/>
      <c r="R6" s="20"/>
      <c r="S6" s="20"/>
      <c r="T6" s="20"/>
    </row>
    <row r="7" spans="1:27" s="3" customFormat="1" ht="18" customHeight="1" x14ac:dyDescent="0.2">
      <c r="A7" s="174" t="s">
        <v>15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27" s="3" customFormat="1" ht="6" customHeight="1" thickBot="1" x14ac:dyDescent="0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27" ht="19.5" customHeight="1" thickTop="1" x14ac:dyDescent="0.2">
      <c r="A9" s="171" t="s">
        <v>20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1:27" ht="18" customHeight="1" x14ac:dyDescent="0.2">
      <c r="A10" s="164" t="s">
        <v>37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27" ht="19.5" customHeight="1" x14ac:dyDescent="0.2">
      <c r="A11" s="164" t="s">
        <v>53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27" ht="5.25" customHeight="1" x14ac:dyDescent="0.2">
      <c r="A12" s="180" t="s">
        <v>38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2"/>
    </row>
    <row r="13" spans="1:27" ht="15.75" x14ac:dyDescent="0.2">
      <c r="A13" s="183" t="s">
        <v>50</v>
      </c>
      <c r="B13" s="184"/>
      <c r="C13" s="184"/>
      <c r="D13" s="184"/>
      <c r="E13" s="4"/>
      <c r="F13" s="73" t="s">
        <v>59</v>
      </c>
      <c r="G13" s="73"/>
      <c r="H13" s="21"/>
      <c r="J13" s="22"/>
      <c r="K13" s="5"/>
      <c r="L13" s="6" t="s">
        <v>56</v>
      </c>
    </row>
    <row r="14" spans="1:27" ht="15.75" x14ac:dyDescent="0.2">
      <c r="A14" s="175" t="s">
        <v>51</v>
      </c>
      <c r="B14" s="176"/>
      <c r="C14" s="176"/>
      <c r="D14" s="176"/>
      <c r="E14" s="7"/>
      <c r="F14" s="66" t="s">
        <v>60</v>
      </c>
      <c r="G14" s="66"/>
      <c r="H14" s="23"/>
      <c r="J14" s="24"/>
      <c r="K14" s="8"/>
      <c r="L14" s="121" t="s">
        <v>58</v>
      </c>
    </row>
    <row r="15" spans="1:27" ht="15" x14ac:dyDescent="0.2">
      <c r="A15" s="177" t="s">
        <v>9</v>
      </c>
      <c r="B15" s="178"/>
      <c r="C15" s="178"/>
      <c r="D15" s="178"/>
      <c r="E15" s="178"/>
      <c r="F15" s="178"/>
      <c r="G15" s="179"/>
      <c r="H15" s="167" t="s">
        <v>1</v>
      </c>
      <c r="I15" s="168"/>
      <c r="J15" s="168"/>
      <c r="K15" s="168"/>
      <c r="L15" s="169"/>
    </row>
    <row r="16" spans="1:27" ht="15" x14ac:dyDescent="0.2">
      <c r="A16" s="25" t="s">
        <v>16</v>
      </c>
      <c r="B16" s="9"/>
      <c r="C16" s="9"/>
      <c r="D16" s="26"/>
      <c r="E16" s="27"/>
      <c r="F16" s="26"/>
      <c r="G16" s="26"/>
      <c r="H16" s="189" t="s">
        <v>57</v>
      </c>
      <c r="I16" s="190"/>
      <c r="J16" s="190"/>
      <c r="K16" s="190"/>
      <c r="L16" s="191"/>
    </row>
    <row r="17" spans="1:12" ht="15" x14ac:dyDescent="0.2">
      <c r="A17" s="25" t="s">
        <v>17</v>
      </c>
      <c r="B17" s="9"/>
      <c r="C17" s="9"/>
      <c r="D17" s="10"/>
      <c r="E17" s="57"/>
      <c r="F17" s="28"/>
      <c r="G17" s="122" t="s">
        <v>61</v>
      </c>
      <c r="H17" s="189" t="s">
        <v>48</v>
      </c>
      <c r="I17" s="190"/>
      <c r="J17" s="190"/>
      <c r="K17" s="190"/>
      <c r="L17" s="191"/>
    </row>
    <row r="18" spans="1:12" ht="15" x14ac:dyDescent="0.2">
      <c r="A18" s="25" t="s">
        <v>18</v>
      </c>
      <c r="B18" s="9"/>
      <c r="C18" s="9"/>
      <c r="D18" s="10"/>
      <c r="E18" s="57"/>
      <c r="F18" s="28"/>
      <c r="G18" s="122" t="s">
        <v>62</v>
      </c>
      <c r="H18" s="189" t="s">
        <v>49</v>
      </c>
      <c r="I18" s="190"/>
      <c r="J18" s="190"/>
      <c r="K18" s="190"/>
      <c r="L18" s="191"/>
    </row>
    <row r="19" spans="1:12" ht="16.5" thickBot="1" x14ac:dyDescent="0.25">
      <c r="A19" s="25" t="s">
        <v>14</v>
      </c>
      <c r="B19" s="69"/>
      <c r="C19" s="69"/>
      <c r="D19" s="28"/>
      <c r="F19" s="74"/>
      <c r="G19" s="123" t="s">
        <v>63</v>
      </c>
      <c r="H19" s="71" t="s">
        <v>40</v>
      </c>
      <c r="J19" s="124">
        <v>20</v>
      </c>
      <c r="K19" s="56"/>
      <c r="L19" s="125" t="s">
        <v>64</v>
      </c>
    </row>
    <row r="20" spans="1:12" ht="7.5" customHeight="1" thickTop="1" thickBot="1" x14ac:dyDescent="0.25">
      <c r="A20" s="11"/>
      <c r="B20" s="12"/>
      <c r="C20" s="12"/>
      <c r="D20" s="13"/>
      <c r="E20" s="14"/>
      <c r="F20" s="13"/>
      <c r="G20" s="13"/>
      <c r="H20" s="29"/>
      <c r="I20" s="13"/>
      <c r="J20" s="30"/>
      <c r="K20" s="13"/>
      <c r="L20" s="15"/>
    </row>
    <row r="21" spans="1:12" s="16" customFormat="1" ht="21" customHeight="1" thickTop="1" x14ac:dyDescent="0.2">
      <c r="A21" s="185" t="s">
        <v>6</v>
      </c>
      <c r="B21" s="159" t="s">
        <v>12</v>
      </c>
      <c r="C21" s="159" t="s">
        <v>29</v>
      </c>
      <c r="D21" s="159" t="s">
        <v>2</v>
      </c>
      <c r="E21" s="200" t="s">
        <v>28</v>
      </c>
      <c r="F21" s="159" t="s">
        <v>8</v>
      </c>
      <c r="G21" s="161" t="s">
        <v>41</v>
      </c>
      <c r="H21" s="187" t="s">
        <v>7</v>
      </c>
      <c r="I21" s="159" t="s">
        <v>24</v>
      </c>
      <c r="J21" s="194" t="s">
        <v>21</v>
      </c>
      <c r="K21" s="196" t="s">
        <v>23</v>
      </c>
      <c r="L21" s="198" t="s">
        <v>13</v>
      </c>
    </row>
    <row r="22" spans="1:12" s="16" customFormat="1" ht="13.5" customHeight="1" thickBot="1" x14ac:dyDescent="0.25">
      <c r="A22" s="186"/>
      <c r="B22" s="160"/>
      <c r="C22" s="160"/>
      <c r="D22" s="160"/>
      <c r="E22" s="201"/>
      <c r="F22" s="160"/>
      <c r="G22" s="162"/>
      <c r="H22" s="188"/>
      <c r="I22" s="160"/>
      <c r="J22" s="195"/>
      <c r="K22" s="197"/>
      <c r="L22" s="199"/>
    </row>
    <row r="23" spans="1:12" ht="21" customHeight="1" x14ac:dyDescent="0.2">
      <c r="A23" s="134">
        <v>1</v>
      </c>
      <c r="B23" s="75">
        <v>75</v>
      </c>
      <c r="C23" s="75">
        <v>10094924079</v>
      </c>
      <c r="D23" s="76" t="s">
        <v>65</v>
      </c>
      <c r="E23" s="116" t="s">
        <v>66</v>
      </c>
      <c r="F23" s="77" t="s">
        <v>30</v>
      </c>
      <c r="G23" s="59" t="s">
        <v>67</v>
      </c>
      <c r="H23" s="58">
        <v>2.1116203703703703E-2</v>
      </c>
      <c r="I23" s="112" t="s">
        <v>38</v>
      </c>
      <c r="J23" s="86">
        <f>IFERROR($J$19*3600/(HOUR(H23)*3600+MINUTE(H23)*60+SECOND(H23)),"")</f>
        <v>39.473684210526315</v>
      </c>
      <c r="K23" s="85" t="s">
        <v>26</v>
      </c>
      <c r="L23" s="94"/>
    </row>
    <row r="24" spans="1:12" ht="21" customHeight="1" x14ac:dyDescent="0.2">
      <c r="A24" s="135">
        <v>1</v>
      </c>
      <c r="B24" s="60">
        <v>82</v>
      </c>
      <c r="C24" s="61">
        <v>10117684020</v>
      </c>
      <c r="D24" s="78" t="s">
        <v>68</v>
      </c>
      <c r="E24" s="117">
        <v>39268</v>
      </c>
      <c r="F24" s="79" t="s">
        <v>42</v>
      </c>
      <c r="G24" s="119" t="s">
        <v>67</v>
      </c>
      <c r="H24" s="80">
        <v>2.1116203703703703E-2</v>
      </c>
      <c r="I24" s="113" t="s">
        <v>38</v>
      </c>
      <c r="J24" s="84">
        <f>J23</f>
        <v>39.473684210526315</v>
      </c>
      <c r="K24" s="60" t="s">
        <v>26</v>
      </c>
      <c r="L24" s="95"/>
    </row>
    <row r="25" spans="1:12" ht="21" customHeight="1" x14ac:dyDescent="0.2">
      <c r="A25" s="135">
        <v>1</v>
      </c>
      <c r="B25" s="61">
        <v>89</v>
      </c>
      <c r="C25" s="61">
        <v>10096881863</v>
      </c>
      <c r="D25" s="78" t="s">
        <v>69</v>
      </c>
      <c r="E25" s="117" t="s">
        <v>70</v>
      </c>
      <c r="F25" s="79" t="s">
        <v>30</v>
      </c>
      <c r="G25" s="102" t="s">
        <v>67</v>
      </c>
      <c r="H25" s="80">
        <v>2.1116203703703703E-2</v>
      </c>
      <c r="I25" s="113" t="s">
        <v>38</v>
      </c>
      <c r="J25" s="81">
        <f>J23</f>
        <v>39.473684210526315</v>
      </c>
      <c r="K25" s="60" t="s">
        <v>26</v>
      </c>
      <c r="L25" s="95"/>
    </row>
    <row r="26" spans="1:12" ht="21" customHeight="1" thickBot="1" x14ac:dyDescent="0.25">
      <c r="A26" s="136">
        <v>1</v>
      </c>
      <c r="B26" s="62">
        <v>95</v>
      </c>
      <c r="C26" s="62">
        <v>10119756483</v>
      </c>
      <c r="D26" s="64" t="s">
        <v>71</v>
      </c>
      <c r="E26" s="118" t="s">
        <v>72</v>
      </c>
      <c r="F26" s="65" t="s">
        <v>43</v>
      </c>
      <c r="G26" s="103" t="s">
        <v>67</v>
      </c>
      <c r="H26" s="82">
        <v>2.1116203703703703E-2</v>
      </c>
      <c r="I26" s="114" t="s">
        <v>38</v>
      </c>
      <c r="J26" s="83">
        <f>J23</f>
        <v>39.473684210526315</v>
      </c>
      <c r="K26" s="63" t="s">
        <v>26</v>
      </c>
      <c r="L26" s="96"/>
    </row>
    <row r="27" spans="1:12" ht="21" customHeight="1" x14ac:dyDescent="0.2">
      <c r="A27" s="134">
        <v>2</v>
      </c>
      <c r="B27" s="75">
        <v>53</v>
      </c>
      <c r="C27" s="75">
        <v>10093565473</v>
      </c>
      <c r="D27" s="76" t="s">
        <v>73</v>
      </c>
      <c r="E27" s="116" t="s">
        <v>74</v>
      </c>
      <c r="F27" s="77" t="s">
        <v>30</v>
      </c>
      <c r="G27" s="59" t="s">
        <v>75</v>
      </c>
      <c r="H27" s="58">
        <v>2.114247685185185E-2</v>
      </c>
      <c r="I27" s="112">
        <f>H27-$H$23</f>
        <v>2.6273148148146797E-5</v>
      </c>
      <c r="J27" s="86">
        <f>IFERROR($J$19*3600/(HOUR(H27)*3600+MINUTE(H27)*60+SECOND(H27)),"")</f>
        <v>39.408866995073893</v>
      </c>
      <c r="K27" s="85" t="s">
        <v>26</v>
      </c>
      <c r="L27" s="94"/>
    </row>
    <row r="28" spans="1:12" ht="21" customHeight="1" x14ac:dyDescent="0.2">
      <c r="A28" s="135">
        <v>2</v>
      </c>
      <c r="B28" s="60">
        <v>54</v>
      </c>
      <c r="C28" s="61">
        <v>10111058920</v>
      </c>
      <c r="D28" s="78" t="s">
        <v>76</v>
      </c>
      <c r="E28" s="117">
        <v>38947</v>
      </c>
      <c r="F28" s="79" t="s">
        <v>30</v>
      </c>
      <c r="G28" s="102" t="s">
        <v>75</v>
      </c>
      <c r="H28" s="80">
        <v>2.114247685185185E-2</v>
      </c>
      <c r="I28" s="113">
        <f>I27</f>
        <v>2.6273148148146797E-5</v>
      </c>
      <c r="J28" s="84">
        <f>J27</f>
        <v>39.408866995073893</v>
      </c>
      <c r="K28" s="60" t="s">
        <v>26</v>
      </c>
      <c r="L28" s="95"/>
    </row>
    <row r="29" spans="1:12" ht="21" customHeight="1" x14ac:dyDescent="0.2">
      <c r="A29" s="135">
        <v>2</v>
      </c>
      <c r="B29" s="61">
        <v>55</v>
      </c>
      <c r="C29" s="61">
        <v>10083214765</v>
      </c>
      <c r="D29" s="78" t="s">
        <v>77</v>
      </c>
      <c r="E29" s="117" t="s">
        <v>78</v>
      </c>
      <c r="F29" s="79" t="s">
        <v>30</v>
      </c>
      <c r="G29" s="102" t="s">
        <v>75</v>
      </c>
      <c r="H29" s="80">
        <v>2.114247685185185E-2</v>
      </c>
      <c r="I29" s="113">
        <f>I27</f>
        <v>2.6273148148146797E-5</v>
      </c>
      <c r="J29" s="81">
        <f>J27</f>
        <v>39.408866995073893</v>
      </c>
      <c r="K29" s="60" t="s">
        <v>26</v>
      </c>
      <c r="L29" s="95"/>
    </row>
    <row r="30" spans="1:12" ht="21" customHeight="1" thickBot="1" x14ac:dyDescent="0.25">
      <c r="A30" s="136">
        <v>2</v>
      </c>
      <c r="B30" s="62">
        <v>56</v>
      </c>
      <c r="C30" s="62">
        <v>10103547379</v>
      </c>
      <c r="D30" s="64" t="s">
        <v>79</v>
      </c>
      <c r="E30" s="118" t="s">
        <v>80</v>
      </c>
      <c r="F30" s="65" t="s">
        <v>30</v>
      </c>
      <c r="G30" s="103" t="s">
        <v>75</v>
      </c>
      <c r="H30" s="82">
        <v>2.114247685185185E-2</v>
      </c>
      <c r="I30" s="114">
        <f>I27</f>
        <v>2.6273148148146797E-5</v>
      </c>
      <c r="J30" s="83">
        <f>J27</f>
        <v>39.408866995073893</v>
      </c>
      <c r="K30" s="63" t="s">
        <v>26</v>
      </c>
      <c r="L30" s="96"/>
    </row>
    <row r="31" spans="1:12" ht="21" customHeight="1" x14ac:dyDescent="0.2">
      <c r="A31" s="134">
        <v>3</v>
      </c>
      <c r="B31" s="75">
        <v>100</v>
      </c>
      <c r="C31" s="75">
        <v>10091966589</v>
      </c>
      <c r="D31" s="76" t="s">
        <v>81</v>
      </c>
      <c r="E31" s="116" t="s">
        <v>82</v>
      </c>
      <c r="F31" s="77" t="s">
        <v>26</v>
      </c>
      <c r="G31" s="59" t="s">
        <v>83</v>
      </c>
      <c r="H31" s="58">
        <v>2.120185185185185E-2</v>
      </c>
      <c r="I31" s="112">
        <f t="shared" ref="I31" si="0">H31-$H$23</f>
        <v>8.5648148148147196E-5</v>
      </c>
      <c r="J31" s="86">
        <f t="shared" ref="J31" si="1">IFERROR($J$19*3600/(HOUR(H31)*3600+MINUTE(H31)*60+SECOND(H31)),"")</f>
        <v>39.301310043668124</v>
      </c>
      <c r="K31" s="85"/>
      <c r="L31" s="94"/>
    </row>
    <row r="32" spans="1:12" ht="21" customHeight="1" x14ac:dyDescent="0.2">
      <c r="A32" s="135">
        <v>3</v>
      </c>
      <c r="B32" s="60">
        <v>101</v>
      </c>
      <c r="C32" s="61">
        <v>10116899027</v>
      </c>
      <c r="D32" s="78" t="s">
        <v>84</v>
      </c>
      <c r="E32" s="117" t="s">
        <v>85</v>
      </c>
      <c r="F32" s="79" t="s">
        <v>26</v>
      </c>
      <c r="G32" s="102" t="s">
        <v>83</v>
      </c>
      <c r="H32" s="80">
        <v>2.120185185185185E-2</v>
      </c>
      <c r="I32" s="113">
        <f t="shared" ref="I32" si="2">I31</f>
        <v>8.5648148148147196E-5</v>
      </c>
      <c r="J32" s="84">
        <f t="shared" ref="J32" si="3">J31</f>
        <v>39.301310043668124</v>
      </c>
      <c r="K32" s="60"/>
      <c r="L32" s="95"/>
    </row>
    <row r="33" spans="1:12" ht="21" customHeight="1" x14ac:dyDescent="0.2">
      <c r="A33" s="135">
        <v>3</v>
      </c>
      <c r="B33" s="61">
        <v>102</v>
      </c>
      <c r="C33" s="61">
        <v>10094314292</v>
      </c>
      <c r="D33" s="78" t="s">
        <v>86</v>
      </c>
      <c r="E33" s="117" t="s">
        <v>87</v>
      </c>
      <c r="F33" s="79" t="s">
        <v>30</v>
      </c>
      <c r="G33" s="102" t="s">
        <v>83</v>
      </c>
      <c r="H33" s="80">
        <v>2.120185185185185E-2</v>
      </c>
      <c r="I33" s="113">
        <f t="shared" ref="I33:J33" si="4">I31</f>
        <v>8.5648148148147196E-5</v>
      </c>
      <c r="J33" s="81">
        <f t="shared" si="4"/>
        <v>39.301310043668124</v>
      </c>
      <c r="K33" s="60"/>
      <c r="L33" s="95"/>
    </row>
    <row r="34" spans="1:12" ht="21" customHeight="1" thickBot="1" x14ac:dyDescent="0.25">
      <c r="A34" s="136">
        <v>3</v>
      </c>
      <c r="B34" s="62">
        <v>103</v>
      </c>
      <c r="C34" s="62">
        <v>10094255385</v>
      </c>
      <c r="D34" s="64" t="s">
        <v>88</v>
      </c>
      <c r="E34" s="118" t="s">
        <v>89</v>
      </c>
      <c r="F34" s="65" t="s">
        <v>26</v>
      </c>
      <c r="G34" s="103" t="s">
        <v>83</v>
      </c>
      <c r="H34" s="82">
        <v>2.120185185185185E-2</v>
      </c>
      <c r="I34" s="114">
        <f t="shared" ref="I34:J34" si="5">I31</f>
        <v>8.5648148148147196E-5</v>
      </c>
      <c r="J34" s="83">
        <f t="shared" si="5"/>
        <v>39.301310043668124</v>
      </c>
      <c r="K34" s="63"/>
      <c r="L34" s="96"/>
    </row>
    <row r="35" spans="1:12" ht="21" customHeight="1" x14ac:dyDescent="0.2">
      <c r="A35" s="134">
        <v>4</v>
      </c>
      <c r="B35" s="75">
        <v>71</v>
      </c>
      <c r="C35" s="75">
        <v>10117776774</v>
      </c>
      <c r="D35" s="76" t="s">
        <v>90</v>
      </c>
      <c r="E35" s="116" t="s">
        <v>91</v>
      </c>
      <c r="F35" s="77" t="s">
        <v>26</v>
      </c>
      <c r="G35" s="59" t="s">
        <v>92</v>
      </c>
      <c r="H35" s="58">
        <v>2.1504050925925926E-2</v>
      </c>
      <c r="I35" s="112">
        <f t="shared" ref="I35" si="6">H35-$H$23</f>
        <v>3.8784722222222345E-4</v>
      </c>
      <c r="J35" s="86">
        <f t="shared" ref="J35" si="7">IFERROR($J$19*3600/(HOUR(H35)*3600+MINUTE(H35)*60+SECOND(H35)),"")</f>
        <v>38.751345532831003</v>
      </c>
      <c r="K35" s="85"/>
      <c r="L35" s="94"/>
    </row>
    <row r="36" spans="1:12" ht="21" customHeight="1" x14ac:dyDescent="0.2">
      <c r="A36" s="135">
        <v>4</v>
      </c>
      <c r="B36" s="60">
        <v>72</v>
      </c>
      <c r="C36" s="61">
        <v>10104614682</v>
      </c>
      <c r="D36" s="78" t="s">
        <v>93</v>
      </c>
      <c r="E36" s="117" t="s">
        <v>94</v>
      </c>
      <c r="F36" s="79" t="s">
        <v>26</v>
      </c>
      <c r="G36" s="102" t="s">
        <v>92</v>
      </c>
      <c r="H36" s="80">
        <v>2.1504050925925926E-2</v>
      </c>
      <c r="I36" s="113">
        <f t="shared" ref="I36" si="8">I35</f>
        <v>3.8784722222222345E-4</v>
      </c>
      <c r="J36" s="84">
        <f t="shared" ref="J36" si="9">J35</f>
        <v>38.751345532831003</v>
      </c>
      <c r="K36" s="60"/>
      <c r="L36" s="95"/>
    </row>
    <row r="37" spans="1:12" ht="21" customHeight="1" x14ac:dyDescent="0.2">
      <c r="A37" s="135">
        <v>4</v>
      </c>
      <c r="B37" s="61">
        <v>73</v>
      </c>
      <c r="C37" s="61">
        <v>10104450792</v>
      </c>
      <c r="D37" s="78" t="s">
        <v>95</v>
      </c>
      <c r="E37" s="117" t="s">
        <v>96</v>
      </c>
      <c r="F37" s="79" t="s">
        <v>26</v>
      </c>
      <c r="G37" s="102" t="s">
        <v>92</v>
      </c>
      <c r="H37" s="80">
        <v>2.1504050925925926E-2</v>
      </c>
      <c r="I37" s="113">
        <f t="shared" ref="I37:J37" si="10">I35</f>
        <v>3.8784722222222345E-4</v>
      </c>
      <c r="J37" s="81">
        <f t="shared" si="10"/>
        <v>38.751345532831003</v>
      </c>
      <c r="K37" s="60"/>
      <c r="L37" s="95"/>
    </row>
    <row r="38" spans="1:12" ht="21" customHeight="1" thickBot="1" x14ac:dyDescent="0.25">
      <c r="A38" s="136">
        <v>4</v>
      </c>
      <c r="B38" s="62">
        <v>74</v>
      </c>
      <c r="C38" s="62">
        <v>10104450186</v>
      </c>
      <c r="D38" s="64" t="s">
        <v>97</v>
      </c>
      <c r="E38" s="118" t="s">
        <v>98</v>
      </c>
      <c r="F38" s="65" t="s">
        <v>26</v>
      </c>
      <c r="G38" s="103" t="s">
        <v>92</v>
      </c>
      <c r="H38" s="82">
        <v>2.1504050925925926E-2</v>
      </c>
      <c r="I38" s="114">
        <f t="shared" ref="I38:J38" si="11">I35</f>
        <v>3.8784722222222345E-4</v>
      </c>
      <c r="J38" s="83">
        <f t="shared" si="11"/>
        <v>38.751345532831003</v>
      </c>
      <c r="K38" s="63"/>
      <c r="L38" s="96"/>
    </row>
    <row r="39" spans="1:12" ht="21" customHeight="1" x14ac:dyDescent="0.2">
      <c r="A39" s="134">
        <v>5</v>
      </c>
      <c r="B39" s="75">
        <v>62</v>
      </c>
      <c r="C39" s="75">
        <v>10105908624</v>
      </c>
      <c r="D39" s="76" t="s">
        <v>99</v>
      </c>
      <c r="E39" s="116" t="s">
        <v>100</v>
      </c>
      <c r="F39" s="77" t="s">
        <v>42</v>
      </c>
      <c r="G39" s="59" t="s">
        <v>101</v>
      </c>
      <c r="H39" s="58">
        <v>2.1957175925925925E-2</v>
      </c>
      <c r="I39" s="112">
        <f t="shared" ref="I39" si="12">H39-$H$23</f>
        <v>8.4097222222222212E-4</v>
      </c>
      <c r="J39" s="86">
        <f t="shared" ref="J39" si="13">IFERROR($J$19*3600/(HOUR(H39)*3600+MINUTE(H39)*60+SECOND(H39)),"")</f>
        <v>37.95466526093832</v>
      </c>
      <c r="K39" s="85"/>
      <c r="L39" s="94"/>
    </row>
    <row r="40" spans="1:12" ht="21" customHeight="1" x14ac:dyDescent="0.2">
      <c r="A40" s="135">
        <v>5</v>
      </c>
      <c r="B40" s="60">
        <v>63</v>
      </c>
      <c r="C40" s="61">
        <v>10105997944</v>
      </c>
      <c r="D40" s="78" t="s">
        <v>102</v>
      </c>
      <c r="E40" s="117" t="s">
        <v>103</v>
      </c>
      <c r="F40" s="79" t="s">
        <v>30</v>
      </c>
      <c r="G40" s="102" t="s">
        <v>101</v>
      </c>
      <c r="H40" s="80">
        <v>2.1957175925925925E-2</v>
      </c>
      <c r="I40" s="113">
        <f t="shared" ref="I40" si="14">I39</f>
        <v>8.4097222222222212E-4</v>
      </c>
      <c r="J40" s="84">
        <f t="shared" ref="J40" si="15">J39</f>
        <v>37.95466526093832</v>
      </c>
      <c r="K40" s="60"/>
      <c r="L40" s="95"/>
    </row>
    <row r="41" spans="1:12" ht="21" customHeight="1" x14ac:dyDescent="0.2">
      <c r="A41" s="135">
        <v>5</v>
      </c>
      <c r="B41" s="61">
        <v>66</v>
      </c>
      <c r="C41" s="61">
        <v>10115074720</v>
      </c>
      <c r="D41" s="78" t="s">
        <v>104</v>
      </c>
      <c r="E41" s="117" t="s">
        <v>105</v>
      </c>
      <c r="F41" s="79" t="s">
        <v>42</v>
      </c>
      <c r="G41" s="102" t="s">
        <v>101</v>
      </c>
      <c r="H41" s="80">
        <v>2.1957175925925925E-2</v>
      </c>
      <c r="I41" s="113">
        <f t="shared" ref="I41:J41" si="16">I39</f>
        <v>8.4097222222222212E-4</v>
      </c>
      <c r="J41" s="81">
        <f t="shared" si="16"/>
        <v>37.95466526093832</v>
      </c>
      <c r="K41" s="60"/>
      <c r="L41" s="95"/>
    </row>
    <row r="42" spans="1:12" ht="21" customHeight="1" thickBot="1" x14ac:dyDescent="0.25">
      <c r="A42" s="136">
        <v>5</v>
      </c>
      <c r="B42" s="62">
        <v>113</v>
      </c>
      <c r="C42" s="62">
        <v>10105092006</v>
      </c>
      <c r="D42" s="64" t="s">
        <v>106</v>
      </c>
      <c r="E42" s="118" t="s">
        <v>107</v>
      </c>
      <c r="F42" s="65" t="s">
        <v>42</v>
      </c>
      <c r="G42" s="103" t="s">
        <v>101</v>
      </c>
      <c r="H42" s="82">
        <v>2.1957175925925925E-2</v>
      </c>
      <c r="I42" s="114">
        <f t="shared" ref="I42:J42" si="17">I39</f>
        <v>8.4097222222222212E-4</v>
      </c>
      <c r="J42" s="83">
        <f t="shared" si="17"/>
        <v>37.95466526093832</v>
      </c>
      <c r="K42" s="63"/>
      <c r="L42" s="96"/>
    </row>
    <row r="43" spans="1:12" ht="21" customHeight="1" x14ac:dyDescent="0.2">
      <c r="A43" s="134">
        <v>6</v>
      </c>
      <c r="B43" s="75">
        <v>96</v>
      </c>
      <c r="C43" s="75">
        <v>10107173159</v>
      </c>
      <c r="D43" s="76" t="s">
        <v>108</v>
      </c>
      <c r="E43" s="116" t="s">
        <v>109</v>
      </c>
      <c r="F43" s="77" t="s">
        <v>30</v>
      </c>
      <c r="G43" s="59" t="s">
        <v>110</v>
      </c>
      <c r="H43" s="58">
        <v>2.2537500000000002E-2</v>
      </c>
      <c r="I43" s="112">
        <f t="shared" ref="I43" si="18">H43-$H$23</f>
        <v>1.421296296296299E-3</v>
      </c>
      <c r="J43" s="86">
        <f t="shared" ref="J43" si="19">IFERROR($J$19*3600/(HOUR(H43)*3600+MINUTE(H43)*60+SECOND(H43)),"")</f>
        <v>36.979969183359017</v>
      </c>
      <c r="K43" s="85"/>
      <c r="L43" s="94"/>
    </row>
    <row r="44" spans="1:12" ht="21" customHeight="1" x14ac:dyDescent="0.2">
      <c r="A44" s="135">
        <v>6</v>
      </c>
      <c r="B44" s="60">
        <v>97</v>
      </c>
      <c r="C44" s="61">
        <v>10108261680</v>
      </c>
      <c r="D44" s="78" t="s">
        <v>111</v>
      </c>
      <c r="E44" s="117" t="s">
        <v>112</v>
      </c>
      <c r="F44" s="79" t="s">
        <v>30</v>
      </c>
      <c r="G44" s="102" t="s">
        <v>110</v>
      </c>
      <c r="H44" s="80">
        <v>2.2537500000000002E-2</v>
      </c>
      <c r="I44" s="113">
        <f t="shared" ref="I44" si="20">I43</f>
        <v>1.421296296296299E-3</v>
      </c>
      <c r="J44" s="84">
        <f t="shared" ref="J44" si="21">J43</f>
        <v>36.979969183359017</v>
      </c>
      <c r="K44" s="60"/>
      <c r="L44" s="95"/>
    </row>
    <row r="45" spans="1:12" ht="21" customHeight="1" x14ac:dyDescent="0.2">
      <c r="A45" s="135">
        <v>6</v>
      </c>
      <c r="B45" s="61">
        <v>98</v>
      </c>
      <c r="C45" s="61">
        <v>10107168715</v>
      </c>
      <c r="D45" s="78" t="s">
        <v>113</v>
      </c>
      <c r="E45" s="117" t="s">
        <v>114</v>
      </c>
      <c r="F45" s="79" t="s">
        <v>30</v>
      </c>
      <c r="G45" s="102" t="s">
        <v>110</v>
      </c>
      <c r="H45" s="80">
        <v>2.2537500000000002E-2</v>
      </c>
      <c r="I45" s="113">
        <f t="shared" ref="I45:J45" si="22">I43</f>
        <v>1.421296296296299E-3</v>
      </c>
      <c r="J45" s="81">
        <f t="shared" si="22"/>
        <v>36.979969183359017</v>
      </c>
      <c r="K45" s="60"/>
      <c r="L45" s="95"/>
    </row>
    <row r="46" spans="1:12" ht="21" customHeight="1" thickBot="1" x14ac:dyDescent="0.25">
      <c r="A46" s="136">
        <v>6</v>
      </c>
      <c r="B46" s="62">
        <v>99</v>
      </c>
      <c r="C46" s="62">
        <v>10107235605</v>
      </c>
      <c r="D46" s="64" t="s">
        <v>115</v>
      </c>
      <c r="E46" s="118" t="s">
        <v>70</v>
      </c>
      <c r="F46" s="65" t="s">
        <v>42</v>
      </c>
      <c r="G46" s="120" t="s">
        <v>110</v>
      </c>
      <c r="H46" s="82">
        <v>2.2537500000000002E-2</v>
      </c>
      <c r="I46" s="114">
        <f t="shared" ref="I46:J46" si="23">I43</f>
        <v>1.421296296296299E-3</v>
      </c>
      <c r="J46" s="83">
        <f t="shared" si="23"/>
        <v>36.979969183359017</v>
      </c>
      <c r="K46" s="63"/>
      <c r="L46" s="96"/>
    </row>
    <row r="47" spans="1:12" ht="21" customHeight="1" x14ac:dyDescent="0.2">
      <c r="A47" s="134">
        <v>7</v>
      </c>
      <c r="B47" s="75">
        <v>58</v>
      </c>
      <c r="C47" s="75">
        <v>10105987032</v>
      </c>
      <c r="D47" s="76" t="s">
        <v>116</v>
      </c>
      <c r="E47" s="116" t="s">
        <v>117</v>
      </c>
      <c r="F47" s="77" t="s">
        <v>26</v>
      </c>
      <c r="G47" s="59" t="s">
        <v>101</v>
      </c>
      <c r="H47" s="58">
        <v>2.2857870370370372E-2</v>
      </c>
      <c r="I47" s="112">
        <f t="shared" ref="I47" si="24">H47-$H$23</f>
        <v>1.7416666666666691E-3</v>
      </c>
      <c r="J47" s="86">
        <f t="shared" ref="J47" si="25">IFERROR($J$19*3600/(HOUR(H47)*3600+MINUTE(H47)*60+SECOND(H47)),"")</f>
        <v>36.455696202531648</v>
      </c>
      <c r="K47" s="85"/>
      <c r="L47" s="94"/>
    </row>
    <row r="48" spans="1:12" ht="21" customHeight="1" x14ac:dyDescent="0.2">
      <c r="A48" s="135">
        <v>7</v>
      </c>
      <c r="B48" s="60">
        <v>59</v>
      </c>
      <c r="C48" s="61">
        <v>10104923769</v>
      </c>
      <c r="D48" s="78" t="s">
        <v>118</v>
      </c>
      <c r="E48" s="117" t="s">
        <v>119</v>
      </c>
      <c r="F48" s="79" t="s">
        <v>42</v>
      </c>
      <c r="G48" s="119" t="s">
        <v>101</v>
      </c>
      <c r="H48" s="80">
        <v>2.2857870370370372E-2</v>
      </c>
      <c r="I48" s="113">
        <f t="shared" ref="I48" si="26">I47</f>
        <v>1.7416666666666691E-3</v>
      </c>
      <c r="J48" s="84">
        <f t="shared" ref="J48" si="27">J47</f>
        <v>36.455696202531648</v>
      </c>
      <c r="K48" s="60"/>
      <c r="L48" s="95"/>
    </row>
    <row r="49" spans="1:12" ht="21" customHeight="1" x14ac:dyDescent="0.2">
      <c r="A49" s="135">
        <v>7</v>
      </c>
      <c r="B49" s="61">
        <v>60</v>
      </c>
      <c r="C49" s="61">
        <v>10104617817</v>
      </c>
      <c r="D49" s="78" t="s">
        <v>120</v>
      </c>
      <c r="E49" s="117" t="s">
        <v>121</v>
      </c>
      <c r="F49" s="79" t="s">
        <v>42</v>
      </c>
      <c r="G49" s="119" t="s">
        <v>101</v>
      </c>
      <c r="H49" s="80">
        <v>2.2857870370370372E-2</v>
      </c>
      <c r="I49" s="113">
        <f t="shared" ref="I49:J49" si="28">I47</f>
        <v>1.7416666666666691E-3</v>
      </c>
      <c r="J49" s="81">
        <f t="shared" si="28"/>
        <v>36.455696202531648</v>
      </c>
      <c r="K49" s="60"/>
      <c r="L49" s="95"/>
    </row>
    <row r="50" spans="1:12" ht="21" customHeight="1" thickBot="1" x14ac:dyDescent="0.25">
      <c r="A50" s="136">
        <v>7</v>
      </c>
      <c r="B50" s="62">
        <v>64</v>
      </c>
      <c r="C50" s="62">
        <v>10082557286</v>
      </c>
      <c r="D50" s="64" t="s">
        <v>122</v>
      </c>
      <c r="E50" s="118" t="s">
        <v>123</v>
      </c>
      <c r="F50" s="65" t="s">
        <v>42</v>
      </c>
      <c r="G50" s="120" t="s">
        <v>101</v>
      </c>
      <c r="H50" s="82">
        <v>2.2857870370370372E-2</v>
      </c>
      <c r="I50" s="114">
        <f t="shared" ref="I50:J50" si="29">I47</f>
        <v>1.7416666666666691E-3</v>
      </c>
      <c r="J50" s="83">
        <f t="shared" si="29"/>
        <v>36.455696202531648</v>
      </c>
      <c r="K50" s="63"/>
      <c r="L50" s="96"/>
    </row>
    <row r="51" spans="1:12" ht="21" customHeight="1" x14ac:dyDescent="0.2">
      <c r="A51" s="134">
        <v>8</v>
      </c>
      <c r="B51" s="75">
        <v>76</v>
      </c>
      <c r="C51" s="75">
        <v>10104084115</v>
      </c>
      <c r="D51" s="76" t="s">
        <v>124</v>
      </c>
      <c r="E51" s="116" t="s">
        <v>125</v>
      </c>
      <c r="F51" s="77" t="s">
        <v>30</v>
      </c>
      <c r="G51" s="59" t="s">
        <v>67</v>
      </c>
      <c r="H51" s="58">
        <v>2.3285879629629632E-2</v>
      </c>
      <c r="I51" s="112">
        <f t="shared" ref="I51" si="30">H51-$H$23</f>
        <v>2.1696759259259291E-3</v>
      </c>
      <c r="J51" s="86">
        <f t="shared" ref="J51" si="31">IFERROR($J$19*3600/(HOUR(H51)*3600+MINUTE(H51)*60+SECOND(H51)),"")</f>
        <v>35.785288270377734</v>
      </c>
      <c r="K51" s="85"/>
      <c r="L51" s="94"/>
    </row>
    <row r="52" spans="1:12" ht="21" customHeight="1" x14ac:dyDescent="0.2">
      <c r="A52" s="135">
        <v>8</v>
      </c>
      <c r="B52" s="60">
        <v>77</v>
      </c>
      <c r="C52" s="61">
        <v>10105980362</v>
      </c>
      <c r="D52" s="78" t="s">
        <v>126</v>
      </c>
      <c r="E52" s="117" t="s">
        <v>127</v>
      </c>
      <c r="F52" s="79" t="s">
        <v>30</v>
      </c>
      <c r="G52" s="102" t="s">
        <v>67</v>
      </c>
      <c r="H52" s="80">
        <v>2.3285879629629632E-2</v>
      </c>
      <c r="I52" s="113">
        <f t="shared" ref="I52" si="32">I51</f>
        <v>2.1696759259259291E-3</v>
      </c>
      <c r="J52" s="84">
        <f t="shared" ref="J52" si="33">J51</f>
        <v>35.785288270377734</v>
      </c>
      <c r="K52" s="60"/>
      <c r="L52" s="95"/>
    </row>
    <row r="53" spans="1:12" ht="21" customHeight="1" x14ac:dyDescent="0.2">
      <c r="A53" s="135">
        <v>8</v>
      </c>
      <c r="B53" s="61">
        <v>78</v>
      </c>
      <c r="C53" s="61">
        <v>10109564413</v>
      </c>
      <c r="D53" s="78" t="s">
        <v>128</v>
      </c>
      <c r="E53" s="117" t="s">
        <v>129</v>
      </c>
      <c r="F53" s="79" t="s">
        <v>30</v>
      </c>
      <c r="G53" s="102" t="s">
        <v>67</v>
      </c>
      <c r="H53" s="80">
        <v>2.3285879629629632E-2</v>
      </c>
      <c r="I53" s="113">
        <f t="shared" ref="I53:J53" si="34">I51</f>
        <v>2.1696759259259291E-3</v>
      </c>
      <c r="J53" s="81">
        <f t="shared" si="34"/>
        <v>35.785288270377734</v>
      </c>
      <c r="K53" s="60"/>
      <c r="L53" s="95"/>
    </row>
    <row r="54" spans="1:12" ht="21" customHeight="1" thickBot="1" x14ac:dyDescent="0.25">
      <c r="A54" s="136">
        <v>8</v>
      </c>
      <c r="B54" s="62">
        <v>87</v>
      </c>
      <c r="C54" s="62">
        <v>10115153835</v>
      </c>
      <c r="D54" s="64" t="s">
        <v>130</v>
      </c>
      <c r="E54" s="118" t="s">
        <v>131</v>
      </c>
      <c r="F54" s="65" t="s">
        <v>42</v>
      </c>
      <c r="G54" s="103" t="s">
        <v>67</v>
      </c>
      <c r="H54" s="82">
        <v>2.3285879629629632E-2</v>
      </c>
      <c r="I54" s="114">
        <f t="shared" ref="I54:J54" si="35">I51</f>
        <v>2.1696759259259291E-3</v>
      </c>
      <c r="J54" s="83">
        <f t="shared" si="35"/>
        <v>35.785288270377734</v>
      </c>
      <c r="K54" s="63"/>
      <c r="L54" s="96"/>
    </row>
    <row r="55" spans="1:12" ht="21" customHeight="1" x14ac:dyDescent="0.2">
      <c r="A55" s="134">
        <v>9</v>
      </c>
      <c r="B55" s="75">
        <v>83</v>
      </c>
      <c r="C55" s="75">
        <v>10103845352</v>
      </c>
      <c r="D55" s="76" t="s">
        <v>132</v>
      </c>
      <c r="E55" s="116">
        <v>38893</v>
      </c>
      <c r="F55" s="77" t="s">
        <v>30</v>
      </c>
      <c r="G55" s="59" t="s">
        <v>67</v>
      </c>
      <c r="H55" s="58">
        <v>2.4368402777777774E-2</v>
      </c>
      <c r="I55" s="112">
        <f t="shared" ref="I55" si="36">H55-$H$23</f>
        <v>3.2521990740740706E-3</v>
      </c>
      <c r="J55" s="86">
        <f t="shared" ref="J55" si="37">IFERROR($J$19*3600/(HOUR(H55)*3600+MINUTE(H55)*60+SECOND(H55)),"")</f>
        <v>34.204275534441805</v>
      </c>
      <c r="K55" s="85"/>
      <c r="L55" s="94"/>
    </row>
    <row r="56" spans="1:12" ht="21" customHeight="1" x14ac:dyDescent="0.2">
      <c r="A56" s="135">
        <v>9</v>
      </c>
      <c r="B56" s="60">
        <v>84</v>
      </c>
      <c r="C56" s="61">
        <v>10114465337</v>
      </c>
      <c r="D56" s="78" t="s">
        <v>133</v>
      </c>
      <c r="E56" s="117">
        <v>39338</v>
      </c>
      <c r="F56" s="79" t="s">
        <v>30</v>
      </c>
      <c r="G56" s="102" t="s">
        <v>67</v>
      </c>
      <c r="H56" s="80">
        <v>2.4368402777777774E-2</v>
      </c>
      <c r="I56" s="113">
        <f t="shared" ref="I56" si="38">I55</f>
        <v>3.2521990740740706E-3</v>
      </c>
      <c r="J56" s="84">
        <f t="shared" ref="J56" si="39">J55</f>
        <v>34.204275534441805</v>
      </c>
      <c r="K56" s="60"/>
      <c r="L56" s="95"/>
    </row>
    <row r="57" spans="1:12" ht="21" customHeight="1" x14ac:dyDescent="0.2">
      <c r="A57" s="135">
        <v>9</v>
      </c>
      <c r="B57" s="61">
        <v>85</v>
      </c>
      <c r="C57" s="61">
        <v>10120034046</v>
      </c>
      <c r="D57" s="78" t="s">
        <v>134</v>
      </c>
      <c r="E57" s="117">
        <v>39194</v>
      </c>
      <c r="F57" s="79" t="s">
        <v>30</v>
      </c>
      <c r="G57" s="102" t="s">
        <v>67</v>
      </c>
      <c r="H57" s="80">
        <v>2.4368402777777774E-2</v>
      </c>
      <c r="I57" s="113">
        <f t="shared" ref="I57:J57" si="40">I55</f>
        <v>3.2521990740740706E-3</v>
      </c>
      <c r="J57" s="81">
        <f t="shared" si="40"/>
        <v>34.204275534441805</v>
      </c>
      <c r="K57" s="60"/>
      <c r="L57" s="95"/>
    </row>
    <row r="58" spans="1:12" ht="21" customHeight="1" thickBot="1" x14ac:dyDescent="0.25">
      <c r="A58" s="136">
        <v>9</v>
      </c>
      <c r="B58" s="62">
        <v>90</v>
      </c>
      <c r="C58" s="62">
        <v>10120034450</v>
      </c>
      <c r="D58" s="64" t="s">
        <v>135</v>
      </c>
      <c r="E58" s="118" t="s">
        <v>136</v>
      </c>
      <c r="F58" s="65" t="s">
        <v>43</v>
      </c>
      <c r="G58" s="103" t="s">
        <v>67</v>
      </c>
      <c r="H58" s="82">
        <v>2.4368402777777774E-2</v>
      </c>
      <c r="I58" s="114">
        <f t="shared" ref="I58:J58" si="41">I55</f>
        <v>3.2521990740740706E-3</v>
      </c>
      <c r="J58" s="83">
        <f t="shared" si="41"/>
        <v>34.204275534441805</v>
      </c>
      <c r="K58" s="63"/>
      <c r="L58" s="96"/>
    </row>
    <row r="59" spans="1:12" ht="21" customHeight="1" x14ac:dyDescent="0.2">
      <c r="A59" s="134">
        <v>10</v>
      </c>
      <c r="B59" s="75">
        <v>67</v>
      </c>
      <c r="C59" s="75">
        <v>10114924368</v>
      </c>
      <c r="D59" s="76" t="s">
        <v>137</v>
      </c>
      <c r="E59" s="116" t="s">
        <v>138</v>
      </c>
      <c r="F59" s="77" t="s">
        <v>30</v>
      </c>
      <c r="G59" s="59" t="s">
        <v>139</v>
      </c>
      <c r="H59" s="58">
        <v>2.4629976851851851E-2</v>
      </c>
      <c r="I59" s="112">
        <f t="shared" ref="I59" si="42">H59-$H$23</f>
        <v>3.5137731481481478E-3</v>
      </c>
      <c r="J59" s="86">
        <f t="shared" ref="J59" si="43">IFERROR($J$19*3600/(HOUR(H59)*3600+MINUTE(H59)*60+SECOND(H59)),"")</f>
        <v>33.834586466165412</v>
      </c>
      <c r="K59" s="85"/>
      <c r="L59" s="94"/>
    </row>
    <row r="60" spans="1:12" ht="21" customHeight="1" x14ac:dyDescent="0.2">
      <c r="A60" s="135">
        <v>10</v>
      </c>
      <c r="B60" s="60">
        <v>68</v>
      </c>
      <c r="C60" s="61">
        <v>10114520709</v>
      </c>
      <c r="D60" s="78" t="s">
        <v>140</v>
      </c>
      <c r="E60" s="117" t="s">
        <v>141</v>
      </c>
      <c r="F60" s="79" t="s">
        <v>30</v>
      </c>
      <c r="G60" s="102" t="s">
        <v>139</v>
      </c>
      <c r="H60" s="80">
        <v>2.4629976851851851E-2</v>
      </c>
      <c r="I60" s="113">
        <f t="shared" ref="I60" si="44">I59</f>
        <v>3.5137731481481478E-3</v>
      </c>
      <c r="J60" s="84">
        <f t="shared" ref="J60" si="45">J59</f>
        <v>33.834586466165412</v>
      </c>
      <c r="K60" s="60"/>
      <c r="L60" s="95"/>
    </row>
    <row r="61" spans="1:12" ht="21" customHeight="1" x14ac:dyDescent="0.2">
      <c r="A61" s="135">
        <v>10</v>
      </c>
      <c r="B61" s="61">
        <v>69</v>
      </c>
      <c r="C61" s="61">
        <v>10114923661</v>
      </c>
      <c r="D61" s="78" t="s">
        <v>142</v>
      </c>
      <c r="E61" s="117" t="s">
        <v>143</v>
      </c>
      <c r="F61" s="79" t="s">
        <v>30</v>
      </c>
      <c r="G61" s="102" t="s">
        <v>139</v>
      </c>
      <c r="H61" s="80">
        <v>2.4629976851851851E-2</v>
      </c>
      <c r="I61" s="113">
        <f t="shared" ref="I61:J61" si="46">I59</f>
        <v>3.5137731481481478E-3</v>
      </c>
      <c r="J61" s="81">
        <f t="shared" si="46"/>
        <v>33.834586466165412</v>
      </c>
      <c r="K61" s="60"/>
      <c r="L61" s="95"/>
    </row>
    <row r="62" spans="1:12" ht="21" customHeight="1" thickBot="1" x14ac:dyDescent="0.25">
      <c r="A62" s="136">
        <v>10</v>
      </c>
      <c r="B62" s="62">
        <v>70</v>
      </c>
      <c r="C62" s="62">
        <v>10120121851</v>
      </c>
      <c r="D62" s="64" t="s">
        <v>144</v>
      </c>
      <c r="E62" s="118" t="s">
        <v>145</v>
      </c>
      <c r="F62" s="65" t="s">
        <v>42</v>
      </c>
      <c r="G62" s="102" t="s">
        <v>139</v>
      </c>
      <c r="H62" s="82">
        <v>2.4629976851851851E-2</v>
      </c>
      <c r="I62" s="114">
        <f t="shared" ref="I62:J62" si="47">I59</f>
        <v>3.5137731481481478E-3</v>
      </c>
      <c r="J62" s="83">
        <f t="shared" si="47"/>
        <v>33.834586466165412</v>
      </c>
      <c r="K62" s="63"/>
      <c r="L62" s="96"/>
    </row>
    <row r="63" spans="1:12" ht="21" customHeight="1" x14ac:dyDescent="0.2">
      <c r="A63" s="134" t="s">
        <v>146</v>
      </c>
      <c r="B63" s="75">
        <v>51</v>
      </c>
      <c r="C63" s="75">
        <v>10101842102</v>
      </c>
      <c r="D63" s="76" t="s">
        <v>147</v>
      </c>
      <c r="E63" s="116" t="s">
        <v>148</v>
      </c>
      <c r="F63" s="77" t="s">
        <v>30</v>
      </c>
      <c r="G63" s="131" t="s">
        <v>75</v>
      </c>
      <c r="H63" s="58">
        <v>2.1966087962962965E-2</v>
      </c>
      <c r="I63" s="112">
        <f t="shared" ref="I63" si="48">H63-$H$23</f>
        <v>8.4988425925926203E-4</v>
      </c>
      <c r="J63" s="86">
        <f t="shared" ref="J63" si="49">IFERROR($J$19*3600/(HOUR(H63)*3600+MINUTE(H63)*60+SECOND(H63)),"")</f>
        <v>37.934668071654372</v>
      </c>
      <c r="K63" s="85"/>
      <c r="L63" s="94"/>
    </row>
    <row r="64" spans="1:12" ht="21" customHeight="1" x14ac:dyDescent="0.2">
      <c r="A64" s="135" t="s">
        <v>146</v>
      </c>
      <c r="B64" s="60">
        <v>57</v>
      </c>
      <c r="C64" s="61">
        <v>10089713260</v>
      </c>
      <c r="D64" s="78" t="s">
        <v>149</v>
      </c>
      <c r="E64" s="117" t="s">
        <v>150</v>
      </c>
      <c r="F64" s="79" t="s">
        <v>42</v>
      </c>
      <c r="G64" s="132" t="s">
        <v>75</v>
      </c>
      <c r="H64" s="80">
        <v>2.1966087962962965E-2</v>
      </c>
      <c r="I64" s="113">
        <f t="shared" ref="I64" si="50">I63</f>
        <v>8.4988425925926203E-4</v>
      </c>
      <c r="J64" s="84">
        <f t="shared" ref="J64" si="51">J63</f>
        <v>37.934668071654372</v>
      </c>
      <c r="K64" s="60"/>
      <c r="L64" s="95"/>
    </row>
    <row r="65" spans="1:12" ht="21" customHeight="1" x14ac:dyDescent="0.2">
      <c r="A65" s="135" t="s">
        <v>146</v>
      </c>
      <c r="B65" s="61">
        <v>110</v>
      </c>
      <c r="C65" s="61">
        <v>10076774773</v>
      </c>
      <c r="D65" s="78" t="s">
        <v>151</v>
      </c>
      <c r="E65" s="117">
        <v>38528</v>
      </c>
      <c r="F65" s="79" t="s">
        <v>26</v>
      </c>
      <c r="G65" s="132" t="s">
        <v>152</v>
      </c>
      <c r="H65" s="80">
        <v>2.1966087962962965E-2</v>
      </c>
      <c r="I65" s="113">
        <f t="shared" ref="I65:J65" si="52">I63</f>
        <v>8.4988425925926203E-4</v>
      </c>
      <c r="J65" s="81">
        <f t="shared" si="52"/>
        <v>37.934668071654372</v>
      </c>
      <c r="K65" s="130"/>
      <c r="L65" s="95"/>
    </row>
    <row r="66" spans="1:12" ht="21" customHeight="1" thickBot="1" x14ac:dyDescent="0.25">
      <c r="A66" s="136" t="s">
        <v>146</v>
      </c>
      <c r="B66" s="62">
        <v>112</v>
      </c>
      <c r="C66" s="62">
        <v>10083185160</v>
      </c>
      <c r="D66" s="64" t="s">
        <v>153</v>
      </c>
      <c r="E66" s="118" t="s">
        <v>154</v>
      </c>
      <c r="F66" s="65" t="s">
        <v>42</v>
      </c>
      <c r="G66" s="133" t="s">
        <v>155</v>
      </c>
      <c r="H66" s="82">
        <v>2.1966087962962965E-2</v>
      </c>
      <c r="I66" s="114">
        <f t="shared" ref="I66:J66" si="53">I63</f>
        <v>8.4988425925926203E-4</v>
      </c>
      <c r="J66" s="83">
        <f t="shared" si="53"/>
        <v>37.934668071654372</v>
      </c>
      <c r="K66" s="63"/>
      <c r="L66" s="96"/>
    </row>
    <row r="67" spans="1:12" ht="21" customHeight="1" x14ac:dyDescent="0.2">
      <c r="A67" s="134" t="s">
        <v>146</v>
      </c>
      <c r="B67" s="75">
        <v>79</v>
      </c>
      <c r="C67" s="75">
        <v>10105271858</v>
      </c>
      <c r="D67" s="76" t="s">
        <v>156</v>
      </c>
      <c r="E67" s="116" t="s">
        <v>157</v>
      </c>
      <c r="F67" s="77" t="s">
        <v>42</v>
      </c>
      <c r="G67" s="59" t="s">
        <v>67</v>
      </c>
      <c r="H67" s="58">
        <v>2.5814583333333335E-2</v>
      </c>
      <c r="I67" s="112">
        <f t="shared" ref="I67" si="54">H67-$H$23</f>
        <v>4.6983796296296322E-3</v>
      </c>
      <c r="J67" s="86">
        <f t="shared" ref="J67" si="55">IFERROR($J$19*3600/(HOUR(H67)*3600+MINUTE(H67)*60+SECOND(H67)),"")</f>
        <v>32.286995515695068</v>
      </c>
      <c r="K67" s="85"/>
      <c r="L67" s="94"/>
    </row>
    <row r="68" spans="1:12" ht="21" customHeight="1" x14ac:dyDescent="0.2">
      <c r="A68" s="135" t="s">
        <v>146</v>
      </c>
      <c r="B68" s="60">
        <v>80</v>
      </c>
      <c r="C68" s="61"/>
      <c r="D68" s="78" t="s">
        <v>158</v>
      </c>
      <c r="E68" s="117" t="s">
        <v>159</v>
      </c>
      <c r="F68" s="79" t="s">
        <v>43</v>
      </c>
      <c r="G68" s="102" t="s">
        <v>67</v>
      </c>
      <c r="H68" s="80">
        <v>2.5814583333333335E-2</v>
      </c>
      <c r="I68" s="113">
        <f t="shared" ref="I68" si="56">I67</f>
        <v>4.6983796296296322E-3</v>
      </c>
      <c r="J68" s="84">
        <f t="shared" ref="J68" si="57">J67</f>
        <v>32.286995515695068</v>
      </c>
      <c r="K68" s="60"/>
      <c r="L68" s="95"/>
    </row>
    <row r="69" spans="1:12" ht="21" customHeight="1" x14ac:dyDescent="0.2">
      <c r="A69" s="135" t="s">
        <v>146</v>
      </c>
      <c r="B69" s="61">
        <v>81</v>
      </c>
      <c r="C69" s="61"/>
      <c r="D69" s="78" t="s">
        <v>160</v>
      </c>
      <c r="E69" s="117">
        <v>39590</v>
      </c>
      <c r="F69" s="79" t="s">
        <v>43</v>
      </c>
      <c r="G69" s="102" t="s">
        <v>67</v>
      </c>
      <c r="H69" s="80">
        <v>2.5814583333333335E-2</v>
      </c>
      <c r="I69" s="113">
        <f t="shared" ref="I69:J69" si="58">I67</f>
        <v>4.6983796296296322E-3</v>
      </c>
      <c r="J69" s="81">
        <f t="shared" si="58"/>
        <v>32.286995515695068</v>
      </c>
      <c r="K69" s="60"/>
      <c r="L69" s="95"/>
    </row>
    <row r="70" spans="1:12" ht="21" customHeight="1" thickBot="1" x14ac:dyDescent="0.25">
      <c r="A70" s="136" t="s">
        <v>146</v>
      </c>
      <c r="B70" s="62">
        <v>88</v>
      </c>
      <c r="C70" s="62"/>
      <c r="D70" s="64" t="s">
        <v>161</v>
      </c>
      <c r="E70" s="118" t="s">
        <v>162</v>
      </c>
      <c r="F70" s="65" t="s">
        <v>42</v>
      </c>
      <c r="G70" s="103" t="s">
        <v>67</v>
      </c>
      <c r="H70" s="82">
        <v>2.5814583333333335E-2</v>
      </c>
      <c r="I70" s="114">
        <f t="shared" ref="I70:J70" si="59">I67</f>
        <v>4.6983796296296322E-3</v>
      </c>
      <c r="J70" s="83">
        <f t="shared" si="59"/>
        <v>32.286995515695068</v>
      </c>
      <c r="K70" s="63"/>
      <c r="L70" s="96"/>
    </row>
    <row r="71" spans="1:12" ht="21" customHeight="1" x14ac:dyDescent="0.2">
      <c r="A71" s="134" t="s">
        <v>146</v>
      </c>
      <c r="B71" s="75">
        <v>91</v>
      </c>
      <c r="C71" s="75">
        <v>10114320746</v>
      </c>
      <c r="D71" s="76" t="s">
        <v>163</v>
      </c>
      <c r="E71" s="116" t="s">
        <v>164</v>
      </c>
      <c r="F71" s="77" t="s">
        <v>43</v>
      </c>
      <c r="G71" s="59" t="s">
        <v>67</v>
      </c>
      <c r="H71" s="58">
        <v>2.7618287037037035E-2</v>
      </c>
      <c r="I71" s="112">
        <f t="shared" ref="I71" si="60">H71-$H$23</f>
        <v>6.5020833333333319E-3</v>
      </c>
      <c r="J71" s="86">
        <f t="shared" ref="J71" si="61">IFERROR($J$19*3600/(HOUR(H71)*3600+MINUTE(H71)*60+SECOND(H71)),"")</f>
        <v>30.176026823134954</v>
      </c>
      <c r="K71" s="85"/>
      <c r="L71" s="94"/>
    </row>
    <row r="72" spans="1:12" ht="21" customHeight="1" x14ac:dyDescent="0.2">
      <c r="A72" s="135" t="s">
        <v>146</v>
      </c>
      <c r="B72" s="60">
        <v>92</v>
      </c>
      <c r="C72" s="61">
        <v>10118211961</v>
      </c>
      <c r="D72" s="78" t="s">
        <v>165</v>
      </c>
      <c r="E72" s="117" t="s">
        <v>166</v>
      </c>
      <c r="F72" s="79" t="s">
        <v>43</v>
      </c>
      <c r="G72" s="102" t="s">
        <v>67</v>
      </c>
      <c r="H72" s="80">
        <v>2.7618287037037035E-2</v>
      </c>
      <c r="I72" s="113">
        <f t="shared" ref="I72" si="62">I71</f>
        <v>6.5020833333333319E-3</v>
      </c>
      <c r="J72" s="84">
        <f t="shared" ref="J72" si="63">J71</f>
        <v>30.176026823134954</v>
      </c>
      <c r="K72" s="60"/>
      <c r="L72" s="95"/>
    </row>
    <row r="73" spans="1:12" ht="21" customHeight="1" x14ac:dyDescent="0.2">
      <c r="A73" s="135" t="s">
        <v>146</v>
      </c>
      <c r="B73" s="61">
        <v>93</v>
      </c>
      <c r="C73" s="61">
        <v>10114326608</v>
      </c>
      <c r="D73" s="78" t="s">
        <v>167</v>
      </c>
      <c r="E73" s="117" t="s">
        <v>168</v>
      </c>
      <c r="F73" s="79" t="s">
        <v>43</v>
      </c>
      <c r="G73" s="102" t="s">
        <v>67</v>
      </c>
      <c r="H73" s="80">
        <v>2.7618287037037035E-2</v>
      </c>
      <c r="I73" s="113">
        <f t="shared" ref="I73:J73" si="64">I71</f>
        <v>6.5020833333333319E-3</v>
      </c>
      <c r="J73" s="81">
        <f t="shared" si="64"/>
        <v>30.176026823134954</v>
      </c>
      <c r="K73" s="60"/>
      <c r="L73" s="95"/>
    </row>
    <row r="74" spans="1:12" ht="21" customHeight="1" thickBot="1" x14ac:dyDescent="0.25">
      <c r="A74" s="137" t="s">
        <v>146</v>
      </c>
      <c r="B74" s="97">
        <v>94</v>
      </c>
      <c r="C74" s="97"/>
      <c r="D74" s="126" t="s">
        <v>169</v>
      </c>
      <c r="E74" s="127" t="s">
        <v>170</v>
      </c>
      <c r="F74" s="128" t="s">
        <v>43</v>
      </c>
      <c r="G74" s="129" t="s">
        <v>67</v>
      </c>
      <c r="H74" s="110">
        <v>2.7618287037037035E-2</v>
      </c>
      <c r="I74" s="115">
        <f t="shared" ref="I74:J74" si="65">I71</f>
        <v>6.5020833333333319E-3</v>
      </c>
      <c r="J74" s="111">
        <f t="shared" si="65"/>
        <v>30.176026823134954</v>
      </c>
      <c r="K74" s="98"/>
      <c r="L74" s="99"/>
    </row>
    <row r="75" spans="1:12" ht="6.75" customHeight="1" thickTop="1" thickBot="1" x14ac:dyDescent="0.25">
      <c r="A75" s="31"/>
      <c r="B75" s="32"/>
      <c r="C75" s="32"/>
      <c r="D75" s="1"/>
      <c r="E75" s="33"/>
      <c r="F75" s="18"/>
      <c r="G75" s="18"/>
      <c r="H75" s="34"/>
      <c r="I75" s="35"/>
      <c r="J75" s="36"/>
      <c r="K75" s="35"/>
      <c r="L75" s="35"/>
    </row>
    <row r="76" spans="1:12" ht="15.75" thickTop="1" x14ac:dyDescent="0.2">
      <c r="A76" s="141" t="s">
        <v>5</v>
      </c>
      <c r="B76" s="142"/>
      <c r="C76" s="142"/>
      <c r="D76" s="142"/>
      <c r="E76" s="109"/>
      <c r="F76" s="109"/>
      <c r="G76" s="142" t="s">
        <v>39</v>
      </c>
      <c r="H76" s="142"/>
      <c r="I76" s="142"/>
      <c r="J76" s="142"/>
      <c r="K76" s="142"/>
      <c r="L76" s="145"/>
    </row>
    <row r="77" spans="1:12" x14ac:dyDescent="0.2">
      <c r="A77" s="152" t="s">
        <v>171</v>
      </c>
      <c r="B77" s="153"/>
      <c r="C77" s="153"/>
      <c r="D77" s="154"/>
      <c r="E77" s="2"/>
      <c r="F77" s="87"/>
      <c r="G77" s="37" t="s">
        <v>27</v>
      </c>
      <c r="H77" s="138">
        <v>7</v>
      </c>
      <c r="I77" s="38"/>
      <c r="J77" s="39"/>
      <c r="K77" s="90" t="s">
        <v>25</v>
      </c>
      <c r="L77" s="91">
        <f>COUNTIF(F23:F74,"ЗМС")</f>
        <v>0</v>
      </c>
    </row>
    <row r="78" spans="1:12" x14ac:dyDescent="0.2">
      <c r="A78" s="152" t="s">
        <v>172</v>
      </c>
      <c r="B78" s="153"/>
      <c r="C78" s="153"/>
      <c r="D78" s="154"/>
      <c r="E78" s="2"/>
      <c r="F78" s="88"/>
      <c r="G78" s="41" t="s">
        <v>31</v>
      </c>
      <c r="H78" s="139">
        <v>13</v>
      </c>
      <c r="I78" s="43"/>
      <c r="J78" s="44"/>
      <c r="K78" s="90" t="s">
        <v>19</v>
      </c>
      <c r="L78" s="91">
        <f>COUNTIF(F23:F74,"МСМК")</f>
        <v>0</v>
      </c>
    </row>
    <row r="79" spans="1:12" x14ac:dyDescent="0.2">
      <c r="A79" s="152" t="s">
        <v>173</v>
      </c>
      <c r="B79" s="153"/>
      <c r="C79" s="153"/>
      <c r="D79" s="154"/>
      <c r="E79" s="2"/>
      <c r="F79" s="88"/>
      <c r="G79" s="41" t="s">
        <v>32</v>
      </c>
      <c r="H79" s="139">
        <v>13</v>
      </c>
      <c r="I79" s="43"/>
      <c r="J79" s="44"/>
      <c r="K79" s="90" t="s">
        <v>22</v>
      </c>
      <c r="L79" s="91">
        <f>COUNTIF(F23:F74,"МС")</f>
        <v>0</v>
      </c>
    </row>
    <row r="80" spans="1:12" x14ac:dyDescent="0.2">
      <c r="A80" s="152" t="s">
        <v>174</v>
      </c>
      <c r="B80" s="153"/>
      <c r="C80" s="153"/>
      <c r="D80" s="154"/>
      <c r="E80" s="2"/>
      <c r="F80" s="88"/>
      <c r="G80" s="41" t="s">
        <v>33</v>
      </c>
      <c r="H80" s="138">
        <v>13</v>
      </c>
      <c r="I80" s="43"/>
      <c r="J80" s="44"/>
      <c r="K80" s="90" t="s">
        <v>26</v>
      </c>
      <c r="L80" s="91">
        <f>COUNTIF(F23:F74,"КМС")</f>
        <v>9</v>
      </c>
    </row>
    <row r="81" spans="1:27" x14ac:dyDescent="0.2">
      <c r="A81" s="156"/>
      <c r="B81" s="157"/>
      <c r="C81" s="157"/>
      <c r="D81" s="158"/>
      <c r="E81" s="2"/>
      <c r="F81" s="88"/>
      <c r="G81" s="41" t="s">
        <v>34</v>
      </c>
      <c r="H81" s="138">
        <v>0</v>
      </c>
      <c r="I81" s="43"/>
      <c r="J81" s="44"/>
      <c r="K81" s="90" t="s">
        <v>30</v>
      </c>
      <c r="L81" s="91">
        <f>COUNTIF(F23:F74,"1 СР")</f>
        <v>21</v>
      </c>
    </row>
    <row r="82" spans="1:27" x14ac:dyDescent="0.2">
      <c r="A82" s="68"/>
      <c r="B82" s="69"/>
      <c r="C82" s="69"/>
      <c r="D82" s="70"/>
      <c r="E82" s="2"/>
      <c r="F82" s="88"/>
      <c r="G82" s="90" t="s">
        <v>44</v>
      </c>
      <c r="H82" s="140">
        <v>0</v>
      </c>
      <c r="I82" s="43"/>
      <c r="J82" s="44"/>
      <c r="K82" s="92" t="s">
        <v>42</v>
      </c>
      <c r="L82" s="93">
        <f>COUNTIF(F23:F74,"2 СР")</f>
        <v>14</v>
      </c>
    </row>
    <row r="83" spans="1:27" x14ac:dyDescent="0.2">
      <c r="A83" s="156"/>
      <c r="B83" s="157"/>
      <c r="C83" s="157"/>
      <c r="D83" s="158"/>
      <c r="E83" s="2"/>
      <c r="F83" s="88"/>
      <c r="G83" s="41" t="s">
        <v>35</v>
      </c>
      <c r="H83" s="138">
        <v>0</v>
      </c>
      <c r="I83" s="43"/>
      <c r="J83" s="44"/>
      <c r="K83" s="92" t="s">
        <v>43</v>
      </c>
      <c r="L83" s="91">
        <f>COUNTIF(F23:F74,"3 СР")</f>
        <v>8</v>
      </c>
    </row>
    <row r="84" spans="1:27" x14ac:dyDescent="0.2">
      <c r="A84" s="156"/>
      <c r="B84" s="157"/>
      <c r="C84" s="157"/>
      <c r="D84" s="158"/>
      <c r="E84" s="45"/>
      <c r="F84" s="89"/>
      <c r="G84" s="41" t="s">
        <v>36</v>
      </c>
      <c r="H84" s="138">
        <v>0</v>
      </c>
      <c r="I84" s="46"/>
      <c r="J84" s="47"/>
      <c r="K84" s="40"/>
      <c r="L84" s="67"/>
    </row>
    <row r="85" spans="1:27" ht="6.75" customHeight="1" x14ac:dyDescent="0.2">
      <c r="A85" s="48"/>
      <c r="L85" s="50"/>
    </row>
    <row r="86" spans="1:27" ht="15.75" x14ac:dyDescent="0.2">
      <c r="A86" s="148" t="s">
        <v>3</v>
      </c>
      <c r="B86" s="149"/>
      <c r="C86" s="149"/>
      <c r="D86" s="149"/>
      <c r="E86" s="151" t="s">
        <v>11</v>
      </c>
      <c r="F86" s="151"/>
      <c r="G86" s="151"/>
      <c r="H86" s="151"/>
      <c r="I86" s="151"/>
      <c r="J86" s="149" t="s">
        <v>4</v>
      </c>
      <c r="K86" s="149"/>
      <c r="L86" s="150"/>
    </row>
    <row r="87" spans="1:27" x14ac:dyDescent="0.2">
      <c r="A87" s="48"/>
      <c r="B87" s="2"/>
      <c r="C87" s="2"/>
      <c r="E87" s="2"/>
      <c r="F87" s="38"/>
      <c r="G87" s="38"/>
      <c r="H87" s="38"/>
      <c r="I87" s="38"/>
      <c r="J87" s="38"/>
      <c r="K87" s="38"/>
      <c r="L87" s="55"/>
    </row>
    <row r="88" spans="1:27" x14ac:dyDescent="0.2">
      <c r="A88" s="52"/>
      <c r="D88" s="53"/>
      <c r="E88" s="19"/>
      <c r="F88" s="53"/>
      <c r="G88" s="72"/>
      <c r="H88" s="51"/>
      <c r="I88" s="53"/>
      <c r="J88" s="53"/>
      <c r="K88" s="53"/>
      <c r="L88" s="54"/>
    </row>
    <row r="89" spans="1:27" x14ac:dyDescent="0.2">
      <c r="A89" s="52"/>
      <c r="D89" s="53"/>
      <c r="E89" s="19"/>
      <c r="F89" s="53"/>
      <c r="G89" s="72"/>
      <c r="H89" s="51"/>
      <c r="I89" s="53"/>
      <c r="J89" s="53"/>
      <c r="K89" s="53"/>
      <c r="L89" s="54"/>
    </row>
    <row r="90" spans="1:27" x14ac:dyDescent="0.2">
      <c r="A90" s="52"/>
      <c r="D90" s="53"/>
      <c r="E90" s="19"/>
      <c r="F90" s="53"/>
      <c r="G90" s="72"/>
      <c r="H90" s="51"/>
      <c r="I90" s="53"/>
      <c r="J90" s="53"/>
      <c r="K90" s="53"/>
      <c r="L90" s="54"/>
    </row>
    <row r="91" spans="1:27" x14ac:dyDescent="0.2">
      <c r="A91" s="52"/>
      <c r="D91" s="53"/>
      <c r="E91" s="19"/>
      <c r="F91" s="53"/>
      <c r="G91" s="72"/>
      <c r="H91" s="51"/>
      <c r="I91" s="53"/>
      <c r="J91" s="53"/>
      <c r="K91" s="53"/>
      <c r="L91" s="54"/>
    </row>
    <row r="92" spans="1:27" ht="16.5" thickBot="1" x14ac:dyDescent="0.25">
      <c r="A92" s="143" t="s">
        <v>38</v>
      </c>
      <c r="B92" s="144"/>
      <c r="C92" s="144"/>
      <c r="D92" s="144"/>
      <c r="E92" s="146" t="str">
        <f>G17</f>
        <v>Лелюк А.Ф. (ВК, г. Майкоп)</v>
      </c>
      <c r="F92" s="144"/>
      <c r="G92" s="144"/>
      <c r="H92" s="144"/>
      <c r="I92" s="144"/>
      <c r="J92" s="146" t="str">
        <f>G18</f>
        <v>Воронов А.М. (1К, г. Майкоп)</v>
      </c>
      <c r="K92" s="144"/>
      <c r="L92" s="147"/>
    </row>
    <row r="93" spans="1:27" s="17" customFormat="1" ht="13.5" thickTop="1" x14ac:dyDescent="0.2">
      <c r="A93" s="2"/>
      <c r="B93" s="53"/>
      <c r="C93" s="53"/>
      <c r="D93" s="2"/>
      <c r="F93" s="2"/>
      <c r="G93" s="2"/>
      <c r="H93" s="42"/>
      <c r="I93" s="2"/>
      <c r="J93" s="4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104" customFormat="1" ht="18.75" x14ac:dyDescent="0.2">
      <c r="B94" s="105"/>
      <c r="C94" s="105"/>
      <c r="E94" s="106"/>
      <c r="H94" s="107"/>
      <c r="J94" s="108"/>
    </row>
    <row r="95" spans="1:27" ht="21" x14ac:dyDescent="0.2">
      <c r="A95" s="100" t="s">
        <v>45</v>
      </c>
      <c r="B95" s="100"/>
      <c r="C95" s="101"/>
      <c r="D95" s="155" t="s">
        <v>46</v>
      </c>
      <c r="E95" s="155"/>
      <c r="F95" s="155"/>
      <c r="G95" s="155"/>
    </row>
    <row r="96" spans="1:27" ht="18.75" x14ac:dyDescent="0.2">
      <c r="D96" s="104" t="s">
        <v>47</v>
      </c>
    </row>
  </sheetData>
  <mergeCells count="47">
    <mergeCell ref="H21:H22"/>
    <mergeCell ref="H16:L16"/>
    <mergeCell ref="A1:L1"/>
    <mergeCell ref="A2:L2"/>
    <mergeCell ref="A3:L3"/>
    <mergeCell ref="A4:L4"/>
    <mergeCell ref="A5:L5"/>
    <mergeCell ref="H17:L17"/>
    <mergeCell ref="H18:L18"/>
    <mergeCell ref="C21:C22"/>
    <mergeCell ref="I21:I22"/>
    <mergeCell ref="J21:J22"/>
    <mergeCell ref="K21:K22"/>
    <mergeCell ref="L21:L22"/>
    <mergeCell ref="E21:E22"/>
    <mergeCell ref="F21:F22"/>
    <mergeCell ref="D21:D22"/>
    <mergeCell ref="G21:G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A13:D13"/>
    <mergeCell ref="A21:A22"/>
    <mergeCell ref="B21:B22"/>
    <mergeCell ref="D95:G95"/>
    <mergeCell ref="A81:D81"/>
    <mergeCell ref="A83:D83"/>
    <mergeCell ref="A84:D84"/>
    <mergeCell ref="A79:D79"/>
    <mergeCell ref="A76:D76"/>
    <mergeCell ref="A92:D92"/>
    <mergeCell ref="G76:L76"/>
    <mergeCell ref="J92:L92"/>
    <mergeCell ref="E92:I92"/>
    <mergeCell ref="A86:D86"/>
    <mergeCell ref="J86:L86"/>
    <mergeCell ref="E86:I86"/>
    <mergeCell ref="A77:D77"/>
    <mergeCell ref="A78:D78"/>
    <mergeCell ref="A80:D80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2021-09-28T13:51:34Z</dcterms:modified>
</cp:coreProperties>
</file>