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1" activeTab="0"/>
  </bookViews>
  <sheets>
    <sheet name="ГК 21.07.2022 дев" sheetId="1" r:id="rId1"/>
  </sheets>
  <definedNames>
    <definedName name="_xlfn.IFERROR" hidden="1">#NAME?</definedName>
    <definedName name="_xlfn.SINGLE" hidden="1">#NAME?</definedName>
    <definedName name="_xlnm.Print_Area" localSheetId="0">'ГК 21.07.2022 дев'!$A$1:$V$59</definedName>
  </definedNames>
  <calcPr fullCalcOnLoad="1"/>
</workbook>
</file>

<file path=xl/sharedStrings.xml><?xml version="1.0" encoding="utf-8"?>
<sst xmlns="http://schemas.openxmlformats.org/spreadsheetml/2006/main" count="157" uniqueCount="114">
  <si>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</si>
  <si>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</si>
  <si>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</si>
  <si>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</si>
  <si>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</si>
  <si>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СУДЬЯ НА ФИНИШЕ:</t>
  </si>
  <si>
    <t>ГЛАВНЫЙ СУДЬЯ</t>
  </si>
  <si>
    <t>ГЛАВНЫЙ СЕКРЕТАРЬ</t>
  </si>
  <si>
    <t>Министерство спорта Самарской области</t>
  </si>
  <si>
    <t>Федерация велосипедного спорта Самарской области</t>
  </si>
  <si>
    <t>КМС</t>
  </si>
  <si>
    <t>Заявлено</t>
  </si>
  <si>
    <t>Стартовало</t>
  </si>
  <si>
    <t>Финишировало</t>
  </si>
  <si>
    <t>Дисквалифицировано</t>
  </si>
  <si>
    <t>Закутько Олеся</t>
  </si>
  <si>
    <t xml:space="preserve">Мишина Александра </t>
  </si>
  <si>
    <t xml:space="preserve">Плотникова Алина </t>
  </si>
  <si>
    <t>Короткая Анастасия</t>
  </si>
  <si>
    <t xml:space="preserve">Выволокина Анастасия </t>
  </si>
  <si>
    <t xml:space="preserve">Кисеева Арина </t>
  </si>
  <si>
    <t xml:space="preserve">Юдакова Ирина </t>
  </si>
  <si>
    <t>Кухаренко Кира</t>
  </si>
  <si>
    <t>Министерство спорта  Российской Федерации</t>
  </si>
  <si>
    <t>Федерация велосипедного спорта России</t>
  </si>
  <si>
    <t>Саратовская область</t>
  </si>
  <si>
    <t>Самарская область</t>
  </si>
  <si>
    <t>Субъектов РФ</t>
  </si>
  <si>
    <t>ИТОГОВЫЙ ПРОТОКОЛ</t>
  </si>
  <si>
    <t>Приход</t>
  </si>
  <si>
    <t>05.06.2006</t>
  </si>
  <si>
    <t>25.10.2007</t>
  </si>
  <si>
    <t>28.06.2006</t>
  </si>
  <si>
    <t>21.07.2006</t>
  </si>
  <si>
    <t>14.07.2006</t>
  </si>
  <si>
    <t>01.05.2007</t>
  </si>
  <si>
    <t>01.12.2006</t>
  </si>
  <si>
    <t>Фамилия  Имя</t>
  </si>
  <si>
    <t>Дата
рождения</t>
  </si>
  <si>
    <t>Разряд,
звание</t>
  </si>
  <si>
    <t>Алексеева Анфиса</t>
  </si>
  <si>
    <t>15.05.2007</t>
  </si>
  <si>
    <t>Десяткова Елизавета</t>
  </si>
  <si>
    <t>14.09.2007</t>
  </si>
  <si>
    <t>Зарина Дарья</t>
  </si>
  <si>
    <t>03.12.2007</t>
  </si>
  <si>
    <t>Фатеева Александра</t>
  </si>
  <si>
    <t>12.03.2006</t>
  </si>
  <si>
    <t>Тюменская область</t>
  </si>
  <si>
    <t>Ульяновская область</t>
  </si>
  <si>
    <t>16.06.2007</t>
  </si>
  <si>
    <t>Воронежская область</t>
  </si>
  <si>
    <t>Картовец Дарья</t>
  </si>
  <si>
    <t>18.11.2007</t>
  </si>
  <si>
    <t>Николаева Варвара</t>
  </si>
  <si>
    <t>Смирнова Анна</t>
  </si>
  <si>
    <t>28.09.2007</t>
  </si>
  <si>
    <t>Рыбина Светлана</t>
  </si>
  <si>
    <t>17.08.2006</t>
  </si>
  <si>
    <t>Щекотова Анастасия</t>
  </si>
  <si>
    <t>25.04.2007</t>
  </si>
  <si>
    <t>Бойцова Вероника</t>
  </si>
  <si>
    <t>Касимова Лиана</t>
  </si>
  <si>
    <t>13.07.2006</t>
  </si>
  <si>
    <t>Республика Татарстан</t>
  </si>
  <si>
    <t>Территориальная принадлежность</t>
  </si>
  <si>
    <t>Место</t>
  </si>
  <si>
    <t>Выполнение НТУ ЕВСК</t>
  </si>
  <si>
    <t>Примечание</t>
  </si>
  <si>
    <t>ДАТА ПРОВЕДЕНИЯ: 21 июля 2022 года</t>
  </si>
  <si>
    <t>Очки на промежуточных финишах</t>
  </si>
  <si>
    <t>08.03.2006</t>
  </si>
  <si>
    <t>25.09.2006</t>
  </si>
  <si>
    <t>по велосипедному спорту</t>
  </si>
  <si>
    <t>МЕСТО ПРОВЕДЕНИЯ: г. Самара</t>
  </si>
  <si>
    <t>№ ЕКП 2022: 5094</t>
  </si>
  <si>
    <t>Кавтасьева Е.Г. (1 кат, г. Самара)</t>
  </si>
  <si>
    <t>Передельская С.А. (1 кат, г. Самара)</t>
  </si>
  <si>
    <t>Осянин Ю.И. (В.К., г. Самара)</t>
  </si>
  <si>
    <t>Москва</t>
  </si>
  <si>
    <t>НАЗВАНИЕ ТРАССЫ / РЕГ. НОМЕР: Урал-Муханова</t>
  </si>
  <si>
    <t>МАКСИМАЛЬНЫЙ ПЕРЕПАД (HD):</t>
  </si>
  <si>
    <t>СУММА ПЕРЕПАДОВ (ТС):</t>
  </si>
  <si>
    <t>Всероссийские соревнования</t>
  </si>
  <si>
    <t>Мемориал ЗТ СССР и РФ Петрова В.П.</t>
  </si>
  <si>
    <t>ДИСТАНЦИЯ: ДЛИНА КРУГА/КРУГОВ</t>
  </si>
  <si>
    <t>1 СР</t>
  </si>
  <si>
    <t>2 СР</t>
  </si>
  <si>
    <t>ПОГОДНЫЕ УСЛОВИЯ</t>
  </si>
  <si>
    <t>СТАТИСТИКА ГОНКИ</t>
  </si>
  <si>
    <t>ЗМС</t>
  </si>
  <si>
    <t>МСМК</t>
  </si>
  <si>
    <t>МС</t>
  </si>
  <si>
    <t>Н. финишировало</t>
  </si>
  <si>
    <t>Лимит времени</t>
  </si>
  <si>
    <t>3 СР</t>
  </si>
  <si>
    <t>Н. стартовало</t>
  </si>
  <si>
    <t>ТЕХНИЧЕСКИЙ ДЕЛЕГАТ</t>
  </si>
  <si>
    <t>СУДЬЯ НА ФИНИШЕ</t>
  </si>
  <si>
    <t>Влажность: 45 %</t>
  </si>
  <si>
    <t>Осадки: солнечно, без осадков</t>
  </si>
  <si>
    <t xml:space="preserve">Ветер: </t>
  </si>
  <si>
    <t>Номер</t>
  </si>
  <si>
    <t>КОД UCI</t>
  </si>
  <si>
    <t xml:space="preserve">Девушки 15-16 лет </t>
  </si>
  <si>
    <t>НФ</t>
  </si>
  <si>
    <t>ОКОНЧАНИЕ ГОНКИ: 11ч 15м</t>
  </si>
  <si>
    <t>шоссе - критериум 20-40 км</t>
  </si>
  <si>
    <t>Результат очки</t>
  </si>
  <si>
    <t>Доп. Информация</t>
  </si>
  <si>
    <t>1,2 км/20</t>
  </si>
  <si>
    <t>Температура: +9+14</t>
  </si>
  <si>
    <t>НАЧАЛО ГОНКИ: 10ч 30м</t>
  </si>
  <si>
    <t>№ ВРВС: 0080721811С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</si>
</sst>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\ _р_-;\-* #,##0\ _р_-;_-* &quot;-&quot;\ _р_-;_-@_-"/>
    <numFmt numFmtId="180" formatCode="_-* #,##0.00\ &quot;р&quot;_-;\-* #,##0.00\ &quot;р&quot;_-;_-* &quot;-&quot;??\ &quot;р&quot;_-;_-@_-"/>
    <numFmt numFmtId="181" formatCode="_-* #,##0.00\ _р_-;\-* #,##0.00\ _р_-;_-* &quot;-&quot;??\ _р_-;_-@_-"/>
    <numFmt numFmtId="182" formatCode="yyyy"/>
    <numFmt numFmtId="183" formatCode="0.000"/>
    <numFmt numFmtId="184" formatCode="mm:ss.000"/>
    <numFmt numFmtId="185" formatCode="m:ss.000"/>
    <numFmt numFmtId="186" formatCode="mm:ss.00"/>
    <numFmt numFmtId="187" formatCode="hh:mm:ss.0"/>
    <numFmt numFmtId="188" formatCode="[$-FC19]d\ mmmm\ yyyy\ &quot;г.&quot;"/>
    <numFmt numFmtId="189" formatCode="[$-F400]h:mm:ss\ AM/PM"/>
    <numFmt numFmtId="190" formatCode="[h]:mm:ss;@"/>
    <numFmt numFmtId="191" formatCode="mm:ss.0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h:mm;@"/>
    <numFmt numFmtId="197" formatCode="dd/mm/yy;@"/>
    <numFmt numFmtId="198" formatCode="0.0000"/>
    <numFmt numFmtId="199" formatCode="0.00000"/>
    <numFmt numFmtId="200" formatCode="0.000000"/>
    <numFmt numFmtId="201" formatCode="0.0000000"/>
    <numFmt numFmtId="202" formatCode="h:mm:ss.00"/>
    <numFmt numFmtId="203" formatCode="dd/mm/yyyy"/>
    <numFmt numFmtId="204" formatCode="hh:mm:ss"/>
    <numFmt numFmtId="205" formatCode="0.0"/>
  </numFmts>
  <fonts count="60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19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4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91" fontId="4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191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191" fontId="7" fillId="0" borderId="11" xfId="0" applyNumberFormat="1" applyFont="1" applyBorder="1" applyAlignment="1">
      <alignment horizontal="right" vertical="center"/>
    </xf>
    <xf numFmtId="191" fontId="7" fillId="0" borderId="11" xfId="0" applyNumberFormat="1" applyFont="1" applyBorder="1" applyAlignment="1">
      <alignment horizontal="center" vertical="center"/>
    </xf>
    <xf numFmtId="190" fontId="7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91" fontId="7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center" vertical="center"/>
    </xf>
    <xf numFmtId="19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190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91" fontId="7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49" fontId="7" fillId="0" borderId="11" xfId="0" applyNumberFormat="1" applyFont="1" applyBorder="1" applyAlignment="1">
      <alignment vertical="center"/>
    </xf>
    <xf numFmtId="202" fontId="9" fillId="0" borderId="19" xfId="0" applyNumberFormat="1" applyFont="1" applyBorder="1" applyAlignment="1">
      <alignment horizontal="left" vertical="center"/>
    </xf>
    <xf numFmtId="2" fontId="31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26" xfId="52" applyFont="1" applyBorder="1" applyAlignment="1">
      <alignment horizontal="center" vertical="center"/>
      <protection/>
    </xf>
    <xf numFmtId="49" fontId="8" fillId="0" borderId="27" xfId="52" applyNumberFormat="1" applyFont="1" applyBorder="1" applyAlignment="1">
      <alignment horizontal="right" vertical="center"/>
      <protection/>
    </xf>
    <xf numFmtId="0" fontId="8" fillId="0" borderId="0" xfId="52" applyFont="1" applyBorder="1" applyAlignment="1">
      <alignment horizontal="center" vertical="center"/>
      <protection/>
    </xf>
    <xf numFmtId="49" fontId="8" fillId="0" borderId="28" xfId="52" applyNumberFormat="1" applyFont="1" applyBorder="1" applyAlignment="1">
      <alignment vertical="center"/>
      <protection/>
    </xf>
    <xf numFmtId="0" fontId="8" fillId="0" borderId="29" xfId="52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30" xfId="0" applyFont="1" applyBorder="1" applyAlignment="1">
      <alignment horizontal="left" vertical="center"/>
    </xf>
    <xf numFmtId="0" fontId="4" fillId="0" borderId="0" xfId="0" applyFont="1" applyAlignment="1">
      <alignment/>
    </xf>
    <xf numFmtId="9" fontId="8" fillId="0" borderId="27" xfId="52" applyNumberFormat="1" applyFont="1" applyBorder="1" applyAlignment="1">
      <alignment horizontal="right" vertical="center"/>
      <protection/>
    </xf>
    <xf numFmtId="49" fontId="8" fillId="0" borderId="31" xfId="52" applyNumberFormat="1" applyFont="1" applyBorder="1" applyAlignment="1">
      <alignment vertical="center"/>
      <protection/>
    </xf>
    <xf numFmtId="0" fontId="8" fillId="0" borderId="27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27" xfId="52" applyFont="1" applyBorder="1" applyAlignment="1">
      <alignment horizontal="right" vertical="center"/>
      <protection/>
    </xf>
    <xf numFmtId="0" fontId="8" fillId="0" borderId="25" xfId="52" applyFont="1" applyBorder="1" applyAlignment="1">
      <alignment horizontal="left" vertical="center"/>
      <protection/>
    </xf>
    <xf numFmtId="0" fontId="8" fillId="0" borderId="0" xfId="52" applyFont="1" applyBorder="1" applyAlignment="1">
      <alignment vertical="center"/>
      <protection/>
    </xf>
    <xf numFmtId="0" fontId="8" fillId="0" borderId="25" xfId="52" applyFont="1" applyBorder="1" applyAlignment="1">
      <alignment vertical="center"/>
      <protection/>
    </xf>
    <xf numFmtId="0" fontId="8" fillId="0" borderId="26" xfId="52" applyFont="1" applyBorder="1" applyAlignment="1">
      <alignment vertical="center"/>
      <protection/>
    </xf>
    <xf numFmtId="0" fontId="8" fillId="0" borderId="27" xfId="52" applyFont="1" applyBorder="1" applyAlignment="1">
      <alignment vertical="center"/>
      <protection/>
    </xf>
    <xf numFmtId="0" fontId="8" fillId="0" borderId="25" xfId="52" applyFont="1" applyBorder="1" applyAlignment="1">
      <alignment horizontal="center" vertical="center"/>
      <protection/>
    </xf>
    <xf numFmtId="0" fontId="8" fillId="0" borderId="27" xfId="52" applyFont="1" applyBorder="1" applyAlignment="1">
      <alignment horizontal="center" vertical="center"/>
      <protection/>
    </xf>
    <xf numFmtId="0" fontId="8" fillId="0" borderId="33" xfId="52" applyFont="1" applyBorder="1" applyAlignment="1">
      <alignment horizontal="center" vertical="center"/>
      <protection/>
    </xf>
    <xf numFmtId="0" fontId="8" fillId="0" borderId="33" xfId="0" applyFont="1" applyBorder="1" applyAlignment="1">
      <alignment vertical="center"/>
    </xf>
    <xf numFmtId="49" fontId="8" fillId="0" borderId="32" xfId="52" applyNumberFormat="1" applyFont="1" applyBorder="1" applyAlignment="1">
      <alignment vertical="center"/>
      <protection/>
    </xf>
    <xf numFmtId="0" fontId="8" fillId="0" borderId="17" xfId="52" applyFont="1" applyBorder="1" applyAlignment="1">
      <alignment horizontal="center" vertical="center"/>
      <protection/>
    </xf>
    <xf numFmtId="46" fontId="11" fillId="0" borderId="0" xfId="52" applyNumberFormat="1" applyFont="1" applyBorder="1" applyAlignment="1">
      <alignment vertical="center"/>
      <protection/>
    </xf>
    <xf numFmtId="21" fontId="8" fillId="0" borderId="0" xfId="52" applyNumberFormat="1" applyFont="1" applyBorder="1" applyAlignment="1">
      <alignment vertical="center"/>
      <protection/>
    </xf>
    <xf numFmtId="0" fontId="8" fillId="0" borderId="16" xfId="0" applyFont="1" applyBorder="1" applyAlignment="1">
      <alignment vertical="center"/>
    </xf>
    <xf numFmtId="46" fontId="11" fillId="0" borderId="0" xfId="52" applyNumberFormat="1" applyFont="1" applyBorder="1" applyAlignment="1">
      <alignment horizontal="center" vertical="center"/>
      <protection/>
    </xf>
    <xf numFmtId="21" fontId="8" fillId="0" borderId="0" xfId="52" applyNumberFormat="1" applyFont="1" applyBorder="1" applyAlignment="1">
      <alignment horizontal="center" vertical="center"/>
      <protection/>
    </xf>
    <xf numFmtId="0" fontId="8" fillId="33" borderId="0" xfId="52" applyFont="1" applyFill="1" applyBorder="1" applyAlignment="1">
      <alignment horizontal="center" vertical="center"/>
      <protection/>
    </xf>
    <xf numFmtId="191" fontId="7" fillId="0" borderId="31" xfId="0" applyNumberFormat="1" applyFont="1" applyBorder="1" applyAlignment="1">
      <alignment horizontal="left" vertical="center"/>
    </xf>
    <xf numFmtId="191" fontId="7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horizontal="right" vertical="center"/>
    </xf>
    <xf numFmtId="0" fontId="7" fillId="0" borderId="34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right" vertical="center"/>
    </xf>
    <xf numFmtId="0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191" fontId="7" fillId="0" borderId="26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vertical="center"/>
    </xf>
    <xf numFmtId="190" fontId="7" fillId="0" borderId="26" xfId="0" applyNumberFormat="1" applyFont="1" applyBorder="1" applyAlignment="1">
      <alignment vertical="center"/>
    </xf>
    <xf numFmtId="190" fontId="7" fillId="0" borderId="32" xfId="0" applyNumberFormat="1" applyFont="1" applyBorder="1" applyAlignment="1">
      <alignment horizontal="right" vertical="center"/>
    </xf>
    <xf numFmtId="2" fontId="31" fillId="0" borderId="23" xfId="0" applyNumberFormat="1" applyFont="1" applyBorder="1" applyAlignment="1">
      <alignment horizontal="center" vertical="center"/>
    </xf>
    <xf numFmtId="0" fontId="32" fillId="34" borderId="38" xfId="52" applyFont="1" applyFill="1" applyBorder="1" applyAlignment="1">
      <alignment vertical="center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91" fontId="7" fillId="0" borderId="26" xfId="0" applyNumberFormat="1" applyFont="1" applyBorder="1" applyAlignment="1">
      <alignment horizontal="left" vertical="center"/>
    </xf>
    <xf numFmtId="202" fontId="9" fillId="0" borderId="34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1" fontId="35" fillId="34" borderId="10" xfId="58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center" vertical="center"/>
    </xf>
    <xf numFmtId="205" fontId="7" fillId="0" borderId="3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35" fillId="35" borderId="25" xfId="0" applyFont="1" applyFill="1" applyBorder="1" applyAlignment="1">
      <alignment horizontal="center" vertical="center"/>
    </xf>
    <xf numFmtId="0" fontId="35" fillId="35" borderId="26" xfId="0" applyFont="1" applyFill="1" applyBorder="1" applyAlignment="1">
      <alignment horizontal="center" vertical="center"/>
    </xf>
    <xf numFmtId="187" fontId="35" fillId="35" borderId="31" xfId="0" applyNumberFormat="1" applyFont="1" applyFill="1" applyBorder="1" applyAlignment="1">
      <alignment horizontal="center" vertical="center"/>
    </xf>
    <xf numFmtId="187" fontId="35" fillId="35" borderId="26" xfId="0" applyNumberFormat="1" applyFont="1" applyFill="1" applyBorder="1" applyAlignment="1">
      <alignment horizontal="center" vertical="center"/>
    </xf>
    <xf numFmtId="187" fontId="35" fillId="35" borderId="32" xfId="0" applyNumberFormat="1" applyFont="1" applyFill="1" applyBorder="1" applyAlignment="1">
      <alignment horizontal="center" vertical="center"/>
    </xf>
    <xf numFmtId="0" fontId="35" fillId="34" borderId="44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horizontal="center" vertical="center"/>
    </xf>
    <xf numFmtId="0" fontId="35" fillId="34" borderId="45" xfId="58" applyNumberFormat="1" applyFont="1" applyFill="1" applyBorder="1" applyAlignment="1">
      <alignment horizontal="center" vertical="center" wrapText="1"/>
      <protection/>
    </xf>
    <xf numFmtId="0" fontId="35" fillId="34" borderId="10" xfId="58" applyNumberFormat="1" applyFont="1" applyFill="1" applyBorder="1" applyAlignment="1">
      <alignment horizontal="center" vertical="center" wrapText="1"/>
      <protection/>
    </xf>
    <xf numFmtId="1" fontId="35" fillId="34" borderId="45" xfId="58" applyNumberFormat="1" applyFont="1" applyFill="1" applyBorder="1" applyAlignment="1">
      <alignment horizontal="center" vertical="center" wrapText="1"/>
      <protection/>
    </xf>
    <xf numFmtId="1" fontId="35" fillId="34" borderId="10" xfId="58" applyNumberFormat="1" applyFont="1" applyFill="1" applyBorder="1" applyAlignment="1">
      <alignment horizontal="center" vertical="center" wrapText="1"/>
      <protection/>
    </xf>
    <xf numFmtId="0" fontId="35" fillId="34" borderId="45" xfId="58" applyFont="1" applyFill="1" applyBorder="1" applyAlignment="1">
      <alignment horizontal="center" vertical="center" wrapText="1"/>
      <protection/>
    </xf>
    <xf numFmtId="0" fontId="35" fillId="34" borderId="10" xfId="58" applyFont="1" applyFill="1" applyBorder="1" applyAlignment="1">
      <alignment horizontal="center" vertical="center" wrapText="1"/>
      <protection/>
    </xf>
    <xf numFmtId="191" fontId="35" fillId="34" borderId="45" xfId="58" applyNumberFormat="1" applyFont="1" applyFill="1" applyBorder="1" applyAlignment="1">
      <alignment horizontal="center" vertical="center" wrapText="1"/>
      <protection/>
    </xf>
    <xf numFmtId="191" fontId="35" fillId="34" borderId="10" xfId="58" applyNumberFormat="1" applyFont="1" applyFill="1" applyBorder="1" applyAlignment="1">
      <alignment horizontal="center" vertical="center" wrapText="1"/>
      <protection/>
    </xf>
    <xf numFmtId="49" fontId="35" fillId="34" borderId="45" xfId="0" applyNumberFormat="1" applyFont="1" applyFill="1" applyBorder="1" applyAlignment="1">
      <alignment horizontal="center" vertical="center" wrapText="1"/>
    </xf>
    <xf numFmtId="49" fontId="35" fillId="34" borderId="10" xfId="0" applyNumberFormat="1" applyFont="1" applyFill="1" applyBorder="1" applyAlignment="1">
      <alignment horizontal="center" vertical="center" wrapText="1"/>
    </xf>
    <xf numFmtId="0" fontId="35" fillId="34" borderId="46" xfId="0" applyFont="1" applyFill="1" applyBorder="1" applyAlignment="1">
      <alignment horizontal="center" vertical="center" wrapText="1"/>
    </xf>
    <xf numFmtId="0" fontId="35" fillId="34" borderId="21" xfId="0" applyFont="1" applyFill="1" applyBorder="1" applyAlignment="1">
      <alignment horizontal="center" vertical="center" wrapText="1"/>
    </xf>
    <xf numFmtId="0" fontId="32" fillId="34" borderId="47" xfId="52" applyFont="1" applyFill="1" applyBorder="1" applyAlignment="1">
      <alignment horizontal="center" vertical="center"/>
      <protection/>
    </xf>
    <xf numFmtId="0" fontId="32" fillId="34" borderId="38" xfId="52" applyFont="1" applyFill="1" applyBorder="1" applyAlignment="1">
      <alignment horizontal="center" vertical="center"/>
      <protection/>
    </xf>
    <xf numFmtId="0" fontId="32" fillId="34" borderId="48" xfId="52" applyFont="1" applyFill="1" applyBorder="1" applyAlignment="1">
      <alignment horizontal="center" vertical="center"/>
      <protection/>
    </xf>
    <xf numFmtId="0" fontId="36" fillId="34" borderId="25" xfId="52" applyFont="1" applyFill="1" applyBorder="1" applyAlignment="1">
      <alignment horizontal="center" vertical="center"/>
      <protection/>
    </xf>
    <xf numFmtId="0" fontId="36" fillId="34" borderId="26" xfId="52" applyFont="1" applyFill="1" applyBorder="1" applyAlignment="1">
      <alignment horizontal="center" vertical="center"/>
      <protection/>
    </xf>
    <xf numFmtId="0" fontId="36" fillId="34" borderId="32" xfId="52" applyFont="1" applyFill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8" fillId="33" borderId="36" xfId="52" applyFont="1" applyFill="1" applyBorder="1" applyAlignment="1">
      <alignment horizontal="center" vertical="center"/>
      <protection/>
    </xf>
    <xf numFmtId="0" fontId="8" fillId="33" borderId="34" xfId="52" applyFont="1" applyFill="1" applyBorder="1" applyAlignment="1">
      <alignment horizontal="center" vertical="center"/>
      <protection/>
    </xf>
    <xf numFmtId="0" fontId="8" fillId="33" borderId="35" xfId="52" applyFont="1" applyFill="1" applyBorder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12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_ID4938_RS_1" xfId="57"/>
    <cellStyle name="Обычный_Стартовый прото" xfId="58"/>
    <cellStyle name="Followed Hyperlink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D8D8D8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16365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123825</xdr:colOff>
      <xdr:row>0</xdr:row>
      <xdr:rowOff>0</xdr:rowOff>
    </xdr:from>
    <xdr:to>
      <xdr:col>21</xdr:col>
      <xdr:colOff>657225</xdr:colOff>
      <xdr:row>2</xdr:row>
      <xdr:rowOff>152400</xdr:rowOff>
    </xdr:to>
    <xdr:pic>
      <xdr:nvPicPr>
        <xdr:cNvPr id="1" name="Рисунок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0"/>
          <a:ext cx="533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0</xdr:row>
      <xdr:rowOff>38100</xdr:rowOff>
    </xdr:from>
    <xdr:to>
      <xdr:col>20</xdr:col>
      <xdr:colOff>704850</xdr:colOff>
      <xdr:row>2</xdr:row>
      <xdr:rowOff>161925</xdr:rowOff>
    </xdr:to>
    <xdr:pic>
      <xdr:nvPicPr>
        <xdr:cNvPr id="2" name="Рисунок 2" descr="C:\Users\User\Downloads\Логотип ФВСС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3810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0</xdr:row>
      <xdr:rowOff>66675</xdr:rowOff>
    </xdr:from>
    <xdr:to>
      <xdr:col>3</xdr:col>
      <xdr:colOff>200025</xdr:colOff>
      <xdr:row>3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66675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1</xdr:col>
      <xdr:colOff>409575</xdr:colOff>
      <xdr:row>3</xdr:row>
      <xdr:rowOff>9525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38100"/>
          <a:ext cx="809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view="pageBreakPreview" zoomScale="80" zoomScaleNormal="103" zoomScaleSheetLayoutView="80" workbookViewId="0" topLeftCell="A1">
      <selection activeCell="V13" sqref="V13"/>
    </sheetView>
  </sheetViews>
  <sheetFormatPr defaultColWidth="9.140625" defaultRowHeight="12.75"/>
  <cols>
    <col min="1" max="1" width="6.8515625" style="1" customWidth="1"/>
    <col min="2" max="2" width="7.28125" style="5" customWidth="1"/>
    <col min="3" max="3" width="12.7109375" style="2" customWidth="1"/>
    <col min="4" max="4" width="22.140625" style="6" customWidth="1"/>
    <col min="5" max="5" width="10.7109375" style="1" customWidth="1"/>
    <col min="6" max="6" width="8.421875" style="1" customWidth="1"/>
    <col min="7" max="7" width="22.28125" style="1" customWidth="1"/>
    <col min="8" max="17" width="4.421875" style="21" customWidth="1"/>
    <col min="18" max="18" width="8.421875" style="21" customWidth="1"/>
    <col min="19" max="19" width="12.8515625" style="22" customWidth="1"/>
    <col min="20" max="20" width="9.28125" style="3" customWidth="1"/>
    <col min="21" max="21" width="12.00390625" style="7" customWidth="1"/>
    <col min="22" max="22" width="12.28125" style="1" customWidth="1"/>
  </cols>
  <sheetData>
    <row r="1" spans="1:22" ht="16.5" customHeight="1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ht="16.5" customHeight="1">
      <c r="A2" s="140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ht="16.5" customHeight="1">
      <c r="A3" s="139" t="s">
        <v>24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6.5" customHeight="1">
      <c r="A4" s="140" t="s">
        <v>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ht="8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7.25" customHeight="1">
      <c r="A6" s="141" t="s">
        <v>83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1:22" ht="14.25" customHeight="1">
      <c r="A7" s="142" t="s">
        <v>73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spans="1:22" ht="16.5" customHeight="1" thickBot="1">
      <c r="A8" s="143" t="s">
        <v>84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</row>
    <row r="9" spans="1:22" ht="17.25" customHeight="1" thickTop="1">
      <c r="A9" s="144" t="s">
        <v>28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6"/>
    </row>
    <row r="10" spans="1:22" ht="12" customHeight="1">
      <c r="A10" s="147" t="s">
        <v>107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9"/>
    </row>
    <row r="11" spans="1:22" ht="12" customHeight="1">
      <c r="A11" s="150" t="s">
        <v>104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2"/>
    </row>
    <row r="12" spans="1:22" s="37" customFormat="1" ht="12" customHeight="1">
      <c r="A12" s="48" t="s">
        <v>74</v>
      </c>
      <c r="B12" s="29"/>
      <c r="C12" s="30"/>
      <c r="D12" s="31"/>
      <c r="E12" s="32"/>
      <c r="F12" s="32"/>
      <c r="G12" s="33"/>
      <c r="H12" s="34" t="s">
        <v>112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  <c r="T12" s="36"/>
      <c r="U12" s="55"/>
      <c r="V12" s="49" t="s">
        <v>113</v>
      </c>
    </row>
    <row r="13" spans="1:22" s="37" customFormat="1" ht="12" customHeight="1">
      <c r="A13" s="117" t="s">
        <v>69</v>
      </c>
      <c r="B13" s="11"/>
      <c r="C13" s="13"/>
      <c r="D13" s="8"/>
      <c r="E13" s="9"/>
      <c r="F13" s="9"/>
      <c r="G13" s="41"/>
      <c r="H13" s="38" t="s">
        <v>106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  <c r="T13" s="10"/>
      <c r="U13" s="40"/>
      <c r="V13" s="50" t="s">
        <v>75</v>
      </c>
    </row>
    <row r="14" spans="1:22" s="37" customFormat="1" ht="6.75" customHeight="1">
      <c r="A14" s="118"/>
      <c r="B14" s="100"/>
      <c r="C14" s="108"/>
      <c r="D14" s="109"/>
      <c r="E14" s="110"/>
      <c r="F14" s="110"/>
      <c r="G14" s="119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99"/>
      <c r="T14" s="121"/>
      <c r="U14" s="122"/>
      <c r="V14" s="123"/>
    </row>
    <row r="15" spans="1:22" s="128" customFormat="1" ht="12" customHeight="1">
      <c r="A15" s="153" t="s">
        <v>0</v>
      </c>
      <c r="B15" s="154"/>
      <c r="C15" s="154"/>
      <c r="D15" s="154"/>
      <c r="E15" s="154"/>
      <c r="F15" s="154"/>
      <c r="G15" s="154"/>
      <c r="H15" s="155" t="s">
        <v>1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7"/>
    </row>
    <row r="16" spans="1:22" s="37" customFormat="1" ht="12" customHeight="1">
      <c r="A16" s="51" t="s">
        <v>2</v>
      </c>
      <c r="B16" s="107"/>
      <c r="C16" s="108"/>
      <c r="D16" s="109"/>
      <c r="E16" s="110"/>
      <c r="F16" s="110"/>
      <c r="G16" s="111"/>
      <c r="H16" s="98" t="s">
        <v>80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99"/>
      <c r="T16" s="100"/>
      <c r="U16" s="101"/>
      <c r="V16" s="102"/>
    </row>
    <row r="17" spans="1:22" s="37" customFormat="1" ht="12" customHeight="1">
      <c r="A17" s="51" t="s">
        <v>3</v>
      </c>
      <c r="B17" s="107"/>
      <c r="C17" s="108"/>
      <c r="D17" s="109"/>
      <c r="E17" s="110"/>
      <c r="F17" s="110"/>
      <c r="G17" s="111" t="s">
        <v>76</v>
      </c>
      <c r="H17" s="98" t="s">
        <v>81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99"/>
      <c r="T17" s="100"/>
      <c r="U17" s="101"/>
      <c r="V17" s="103"/>
    </row>
    <row r="18" spans="1:22" s="37" customFormat="1" ht="12" customHeight="1">
      <c r="A18" s="51" t="s">
        <v>4</v>
      </c>
      <c r="B18" s="107"/>
      <c r="C18" s="108"/>
      <c r="D18" s="109"/>
      <c r="E18" s="110"/>
      <c r="F18" s="110"/>
      <c r="G18" s="111" t="s">
        <v>77</v>
      </c>
      <c r="H18" s="98" t="s">
        <v>82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99"/>
      <c r="T18" s="100"/>
      <c r="U18" s="101"/>
      <c r="V18" s="103"/>
    </row>
    <row r="19" spans="1:22" s="37" customFormat="1" ht="12" customHeight="1" thickBot="1">
      <c r="A19" s="52" t="s">
        <v>5</v>
      </c>
      <c r="B19" s="112"/>
      <c r="C19" s="113"/>
      <c r="D19" s="114"/>
      <c r="E19" s="115"/>
      <c r="F19" s="115"/>
      <c r="G19" s="116" t="s">
        <v>78</v>
      </c>
      <c r="H19" s="56" t="s">
        <v>85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8">
        <v>26.4</v>
      </c>
      <c r="T19" s="104"/>
      <c r="U19" s="105"/>
      <c r="V19" s="106" t="s">
        <v>110</v>
      </c>
    </row>
    <row r="20" spans="1:22" s="54" customFormat="1" ht="8.25" customHeight="1" thickBot="1" thickTop="1">
      <c r="A20" s="9"/>
      <c r="B20" s="11"/>
      <c r="C20" s="13"/>
      <c r="D20" s="8"/>
      <c r="E20" s="9"/>
      <c r="F20" s="9"/>
      <c r="G20" s="41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39"/>
      <c r="T20" s="11"/>
      <c r="U20" s="12"/>
      <c r="V20" s="47"/>
    </row>
    <row r="21" spans="1:22" s="126" customFormat="1" ht="15" customHeight="1" thickTop="1">
      <c r="A21" s="158" t="s">
        <v>66</v>
      </c>
      <c r="B21" s="160" t="s">
        <v>102</v>
      </c>
      <c r="C21" s="162" t="s">
        <v>103</v>
      </c>
      <c r="D21" s="164" t="s">
        <v>37</v>
      </c>
      <c r="E21" s="164" t="s">
        <v>38</v>
      </c>
      <c r="F21" s="164" t="s">
        <v>39</v>
      </c>
      <c r="G21" s="164" t="s">
        <v>65</v>
      </c>
      <c r="H21" s="166" t="s">
        <v>70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 t="s">
        <v>29</v>
      </c>
      <c r="S21" s="166" t="s">
        <v>108</v>
      </c>
      <c r="T21" s="160" t="s">
        <v>109</v>
      </c>
      <c r="U21" s="168" t="s">
        <v>67</v>
      </c>
      <c r="V21" s="170" t="s">
        <v>68</v>
      </c>
    </row>
    <row r="22" spans="1:22" s="126" customFormat="1" ht="12" customHeight="1">
      <c r="A22" s="159"/>
      <c r="B22" s="161"/>
      <c r="C22" s="163"/>
      <c r="D22" s="165"/>
      <c r="E22" s="165"/>
      <c r="F22" s="165"/>
      <c r="G22" s="165"/>
      <c r="H22" s="133">
        <v>1</v>
      </c>
      <c r="I22" s="133">
        <v>2</v>
      </c>
      <c r="J22" s="133">
        <v>3</v>
      </c>
      <c r="K22" s="133">
        <v>4</v>
      </c>
      <c r="L22" s="133">
        <v>5</v>
      </c>
      <c r="M22" s="133">
        <v>6</v>
      </c>
      <c r="N22" s="133">
        <v>7</v>
      </c>
      <c r="O22" s="133">
        <v>8</v>
      </c>
      <c r="P22" s="133">
        <v>9</v>
      </c>
      <c r="Q22" s="133">
        <v>10</v>
      </c>
      <c r="R22" s="167"/>
      <c r="S22" s="167"/>
      <c r="T22" s="161"/>
      <c r="U22" s="169"/>
      <c r="V22" s="171"/>
    </row>
    <row r="23" spans="1:22" s="20" customFormat="1" ht="14.25" customHeight="1">
      <c r="A23" s="58">
        <v>1</v>
      </c>
      <c r="B23" s="24">
        <v>78</v>
      </c>
      <c r="C23" s="4">
        <v>10083844154</v>
      </c>
      <c r="D23" s="28" t="s">
        <v>55</v>
      </c>
      <c r="E23" s="15" t="s">
        <v>56</v>
      </c>
      <c r="F23" s="15" t="s">
        <v>86</v>
      </c>
      <c r="G23" s="15" t="s">
        <v>79</v>
      </c>
      <c r="H23" s="134">
        <v>3</v>
      </c>
      <c r="I23" s="134">
        <v>5</v>
      </c>
      <c r="J23" s="134"/>
      <c r="K23" s="134">
        <v>5</v>
      </c>
      <c r="L23" s="134"/>
      <c r="M23" s="134">
        <v>3</v>
      </c>
      <c r="N23" s="134">
        <v>5</v>
      </c>
      <c r="O23" s="134">
        <v>3</v>
      </c>
      <c r="P23" s="134">
        <v>3</v>
      </c>
      <c r="Q23" s="134">
        <v>3</v>
      </c>
      <c r="R23" s="14">
        <v>2</v>
      </c>
      <c r="S23" s="135">
        <f>SUM(H23:Q23)</f>
        <v>30</v>
      </c>
      <c r="T23" s="57"/>
      <c r="U23" s="26" t="s">
        <v>10</v>
      </c>
      <c r="V23" s="59"/>
    </row>
    <row r="24" spans="1:22" s="20" customFormat="1" ht="14.25" customHeight="1">
      <c r="A24" s="58">
        <v>2</v>
      </c>
      <c r="B24" s="24">
        <v>8</v>
      </c>
      <c r="C24" s="4">
        <v>10104617817</v>
      </c>
      <c r="D24" s="28" t="s">
        <v>21</v>
      </c>
      <c r="E24" s="15" t="s">
        <v>35</v>
      </c>
      <c r="F24" s="15" t="s">
        <v>10</v>
      </c>
      <c r="G24" s="15" t="s">
        <v>26</v>
      </c>
      <c r="H24" s="134">
        <v>2</v>
      </c>
      <c r="I24" s="134">
        <v>2</v>
      </c>
      <c r="J24" s="134">
        <v>3</v>
      </c>
      <c r="K24" s="134">
        <v>2</v>
      </c>
      <c r="L24" s="134">
        <v>5</v>
      </c>
      <c r="M24" s="134">
        <v>5</v>
      </c>
      <c r="N24" s="134">
        <v>2</v>
      </c>
      <c r="O24" s="134">
        <v>1</v>
      </c>
      <c r="P24" s="134"/>
      <c r="Q24" s="134">
        <v>1</v>
      </c>
      <c r="R24" s="14">
        <v>4</v>
      </c>
      <c r="S24" s="135">
        <f aca="true" t="shared" si="0" ref="S24:S34">SUM(H24:Q24)</f>
        <v>23</v>
      </c>
      <c r="T24" s="57"/>
      <c r="U24" s="26" t="s">
        <v>10</v>
      </c>
      <c r="V24" s="59"/>
    </row>
    <row r="25" spans="1:22" s="20" customFormat="1" ht="14.25" customHeight="1">
      <c r="A25" s="58">
        <v>3</v>
      </c>
      <c r="B25" s="24">
        <v>79</v>
      </c>
      <c r="C25" s="4">
        <v>10096561157</v>
      </c>
      <c r="D25" s="28" t="s">
        <v>57</v>
      </c>
      <c r="E25" s="15" t="s">
        <v>58</v>
      </c>
      <c r="F25" s="15" t="s">
        <v>10</v>
      </c>
      <c r="G25" s="15" t="s">
        <v>79</v>
      </c>
      <c r="H25" s="134"/>
      <c r="I25" s="134">
        <v>3</v>
      </c>
      <c r="J25" s="134"/>
      <c r="K25" s="134"/>
      <c r="L25" s="134"/>
      <c r="M25" s="134">
        <v>1</v>
      </c>
      <c r="N25" s="134">
        <v>3</v>
      </c>
      <c r="O25" s="134">
        <v>5</v>
      </c>
      <c r="P25" s="134">
        <v>5</v>
      </c>
      <c r="Q25" s="134">
        <v>5</v>
      </c>
      <c r="R25" s="14">
        <v>1</v>
      </c>
      <c r="S25" s="135">
        <f t="shared" si="0"/>
        <v>22</v>
      </c>
      <c r="T25" s="57"/>
      <c r="U25" s="26" t="s">
        <v>10</v>
      </c>
      <c r="V25" s="59"/>
    </row>
    <row r="26" spans="1:22" s="20" customFormat="1" ht="14.25" customHeight="1">
      <c r="A26" s="58">
        <v>4</v>
      </c>
      <c r="B26" s="24">
        <v>80</v>
      </c>
      <c r="C26" s="4">
        <v>10107167806</v>
      </c>
      <c r="D26" s="28" t="s">
        <v>59</v>
      </c>
      <c r="E26" s="15" t="s">
        <v>71</v>
      </c>
      <c r="F26" s="15" t="s">
        <v>10</v>
      </c>
      <c r="G26" s="15" t="s">
        <v>79</v>
      </c>
      <c r="H26" s="134"/>
      <c r="I26" s="134"/>
      <c r="J26" s="134">
        <v>5</v>
      </c>
      <c r="K26" s="134"/>
      <c r="L26" s="134"/>
      <c r="M26" s="134">
        <v>2</v>
      </c>
      <c r="N26" s="134"/>
      <c r="O26" s="134"/>
      <c r="P26" s="134"/>
      <c r="Q26" s="134">
        <v>2</v>
      </c>
      <c r="R26" s="14">
        <v>3</v>
      </c>
      <c r="S26" s="135">
        <f t="shared" si="0"/>
        <v>9</v>
      </c>
      <c r="T26" s="57"/>
      <c r="U26" s="26" t="s">
        <v>10</v>
      </c>
      <c r="V26" s="59"/>
    </row>
    <row r="27" spans="1:22" s="20" customFormat="1" ht="14.25" customHeight="1">
      <c r="A27" s="58">
        <v>5</v>
      </c>
      <c r="B27" s="27">
        <v>1</v>
      </c>
      <c r="C27" s="4">
        <v>10104923769</v>
      </c>
      <c r="D27" s="28" t="s">
        <v>15</v>
      </c>
      <c r="E27" s="15" t="s">
        <v>72</v>
      </c>
      <c r="F27" s="15" t="s">
        <v>10</v>
      </c>
      <c r="G27" s="15" t="s">
        <v>26</v>
      </c>
      <c r="H27" s="134">
        <v>1</v>
      </c>
      <c r="I27" s="134"/>
      <c r="J27" s="134"/>
      <c r="K27" s="134">
        <v>3</v>
      </c>
      <c r="L27" s="134">
        <v>1</v>
      </c>
      <c r="M27" s="134"/>
      <c r="N27" s="134">
        <v>1</v>
      </c>
      <c r="O27" s="134"/>
      <c r="P27" s="134"/>
      <c r="Q27" s="134"/>
      <c r="R27" s="14">
        <v>9</v>
      </c>
      <c r="S27" s="135">
        <f t="shared" si="0"/>
        <v>6</v>
      </c>
      <c r="T27" s="57"/>
      <c r="U27" s="26" t="s">
        <v>10</v>
      </c>
      <c r="V27" s="59"/>
    </row>
    <row r="28" spans="1:22" s="20" customFormat="1" ht="14.25" customHeight="1">
      <c r="A28" s="58">
        <v>6</v>
      </c>
      <c r="B28" s="27">
        <v>5</v>
      </c>
      <c r="C28" s="4">
        <v>10115074720</v>
      </c>
      <c r="D28" s="28" t="s">
        <v>18</v>
      </c>
      <c r="E28" s="15" t="s">
        <v>36</v>
      </c>
      <c r="F28" s="15" t="s">
        <v>10</v>
      </c>
      <c r="G28" s="15" t="s">
        <v>26</v>
      </c>
      <c r="H28" s="134"/>
      <c r="I28" s="134"/>
      <c r="J28" s="134"/>
      <c r="K28" s="134"/>
      <c r="L28" s="134">
        <v>2</v>
      </c>
      <c r="M28" s="134"/>
      <c r="N28" s="134"/>
      <c r="O28" s="134">
        <v>2</v>
      </c>
      <c r="P28" s="134">
        <v>2</v>
      </c>
      <c r="Q28" s="134"/>
      <c r="R28" s="14">
        <v>8</v>
      </c>
      <c r="S28" s="135">
        <f t="shared" si="0"/>
        <v>6</v>
      </c>
      <c r="T28" s="57"/>
      <c r="U28" s="26"/>
      <c r="V28" s="59"/>
    </row>
    <row r="29" spans="1:22" s="20" customFormat="1" ht="14.25" customHeight="1">
      <c r="A29" s="58">
        <v>7</v>
      </c>
      <c r="B29" s="24">
        <v>6</v>
      </c>
      <c r="C29" s="4">
        <v>10105908624</v>
      </c>
      <c r="D29" s="28" t="s">
        <v>19</v>
      </c>
      <c r="E29" s="15" t="s">
        <v>32</v>
      </c>
      <c r="F29" s="15" t="s">
        <v>10</v>
      </c>
      <c r="G29" s="15" t="s">
        <v>26</v>
      </c>
      <c r="H29" s="134"/>
      <c r="I29" s="134">
        <v>1</v>
      </c>
      <c r="J29" s="134"/>
      <c r="K29" s="134"/>
      <c r="L29" s="134">
        <v>3</v>
      </c>
      <c r="M29" s="134"/>
      <c r="N29" s="134"/>
      <c r="O29" s="134"/>
      <c r="P29" s="134"/>
      <c r="Q29" s="134"/>
      <c r="R29" s="14">
        <v>10</v>
      </c>
      <c r="S29" s="135">
        <f t="shared" si="0"/>
        <v>4</v>
      </c>
      <c r="T29" s="57"/>
      <c r="U29" s="26"/>
      <c r="V29" s="59"/>
    </row>
    <row r="30" spans="1:22" s="20" customFormat="1" ht="14.25" customHeight="1">
      <c r="A30" s="58">
        <v>8</v>
      </c>
      <c r="B30" s="27">
        <v>43</v>
      </c>
      <c r="C30" s="4">
        <v>10124554044</v>
      </c>
      <c r="D30" s="28" t="s">
        <v>52</v>
      </c>
      <c r="E30" s="15" t="s">
        <v>53</v>
      </c>
      <c r="F30" s="15" t="s">
        <v>10</v>
      </c>
      <c r="G30" s="15" t="s">
        <v>51</v>
      </c>
      <c r="H30" s="134"/>
      <c r="I30" s="134"/>
      <c r="J30" s="134">
        <v>2</v>
      </c>
      <c r="K30" s="134"/>
      <c r="L30" s="134"/>
      <c r="M30" s="134"/>
      <c r="N30" s="134"/>
      <c r="O30" s="134"/>
      <c r="P30" s="134"/>
      <c r="Q30" s="134"/>
      <c r="R30" s="14">
        <v>11</v>
      </c>
      <c r="S30" s="135">
        <f t="shared" si="0"/>
        <v>2</v>
      </c>
      <c r="T30" s="57"/>
      <c r="U30" s="26"/>
      <c r="V30" s="59"/>
    </row>
    <row r="31" spans="1:22" s="20" customFormat="1" ht="14.25" customHeight="1">
      <c r="A31" s="58">
        <v>9</v>
      </c>
      <c r="B31" s="24">
        <v>7</v>
      </c>
      <c r="C31" s="4">
        <v>10105092006</v>
      </c>
      <c r="D31" s="28" t="s">
        <v>20</v>
      </c>
      <c r="E31" s="15" t="s">
        <v>33</v>
      </c>
      <c r="F31" s="15" t="s">
        <v>10</v>
      </c>
      <c r="G31" s="15" t="s">
        <v>26</v>
      </c>
      <c r="H31" s="134"/>
      <c r="I31" s="134"/>
      <c r="J31" s="134"/>
      <c r="K31" s="134">
        <v>1</v>
      </c>
      <c r="L31" s="134"/>
      <c r="M31" s="134"/>
      <c r="N31" s="134"/>
      <c r="O31" s="134"/>
      <c r="P31" s="134">
        <v>1</v>
      </c>
      <c r="Q31" s="134"/>
      <c r="R31" s="14">
        <v>5</v>
      </c>
      <c r="S31" s="135">
        <f t="shared" si="0"/>
        <v>2</v>
      </c>
      <c r="T31" s="57"/>
      <c r="U31" s="26"/>
      <c r="V31" s="59"/>
    </row>
    <row r="32" spans="1:22" s="20" customFormat="1" ht="14.25" customHeight="1">
      <c r="A32" s="58">
        <v>10</v>
      </c>
      <c r="B32" s="24">
        <v>98</v>
      </c>
      <c r="C32" s="4">
        <v>10113101576</v>
      </c>
      <c r="D32" s="28" t="s">
        <v>62</v>
      </c>
      <c r="E32" s="15" t="s">
        <v>63</v>
      </c>
      <c r="F32" s="15" t="s">
        <v>86</v>
      </c>
      <c r="G32" s="15" t="s">
        <v>64</v>
      </c>
      <c r="H32" s="134"/>
      <c r="I32" s="134"/>
      <c r="J32" s="134">
        <v>1</v>
      </c>
      <c r="K32" s="134"/>
      <c r="L32" s="134"/>
      <c r="M32" s="134"/>
      <c r="N32" s="134"/>
      <c r="O32" s="134"/>
      <c r="P32" s="134"/>
      <c r="Q32" s="134"/>
      <c r="R32" s="14">
        <v>6</v>
      </c>
      <c r="S32" s="135">
        <f t="shared" si="0"/>
        <v>1</v>
      </c>
      <c r="T32" s="57"/>
      <c r="U32" s="26"/>
      <c r="V32" s="59"/>
    </row>
    <row r="33" spans="1:22" s="20" customFormat="1" ht="14.25" customHeight="1">
      <c r="A33" s="58">
        <v>11</v>
      </c>
      <c r="B33" s="27">
        <v>61</v>
      </c>
      <c r="C33" s="4">
        <v>10113021451</v>
      </c>
      <c r="D33" s="28" t="s">
        <v>42</v>
      </c>
      <c r="E33" s="15" t="s">
        <v>43</v>
      </c>
      <c r="F33" s="15" t="s">
        <v>87</v>
      </c>
      <c r="G33" s="15" t="s">
        <v>48</v>
      </c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4">
        <v>7</v>
      </c>
      <c r="S33" s="135"/>
      <c r="T33" s="57"/>
      <c r="U33" s="26"/>
      <c r="V33" s="59"/>
    </row>
    <row r="34" spans="1:22" s="20" customFormat="1" ht="14.25" customHeight="1">
      <c r="A34" s="58" t="s">
        <v>105</v>
      </c>
      <c r="B34" s="24">
        <v>59</v>
      </c>
      <c r="C34" s="4">
        <v>10116255086</v>
      </c>
      <c r="D34" s="28" t="s">
        <v>44</v>
      </c>
      <c r="E34" s="15" t="s">
        <v>45</v>
      </c>
      <c r="F34" s="15" t="s">
        <v>10</v>
      </c>
      <c r="G34" s="15" t="s">
        <v>48</v>
      </c>
      <c r="H34" s="134">
        <v>5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5">
        <f t="shared" si="0"/>
        <v>5</v>
      </c>
      <c r="T34" s="57"/>
      <c r="U34" s="26"/>
      <c r="V34" s="59"/>
    </row>
    <row r="35" spans="1:22" s="20" customFormat="1" ht="14.25" customHeight="1">
      <c r="A35" s="58" t="s">
        <v>105</v>
      </c>
      <c r="B35" s="24">
        <v>2</v>
      </c>
      <c r="C35" s="4">
        <v>10113848173</v>
      </c>
      <c r="D35" s="28" t="s">
        <v>16</v>
      </c>
      <c r="E35" s="15" t="s">
        <v>30</v>
      </c>
      <c r="F35" s="15" t="s">
        <v>10</v>
      </c>
      <c r="G35" s="15" t="s">
        <v>26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5"/>
      <c r="T35" s="57"/>
      <c r="U35" s="26"/>
      <c r="V35" s="59"/>
    </row>
    <row r="36" spans="1:22" s="20" customFormat="1" ht="14.25" customHeight="1">
      <c r="A36" s="58" t="s">
        <v>105</v>
      </c>
      <c r="B36" s="24">
        <v>4</v>
      </c>
      <c r="C36" s="4">
        <v>10115078760</v>
      </c>
      <c r="D36" s="28" t="s">
        <v>17</v>
      </c>
      <c r="E36" s="15" t="s">
        <v>31</v>
      </c>
      <c r="F36" s="15" t="s">
        <v>86</v>
      </c>
      <c r="G36" s="15" t="s">
        <v>26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5"/>
      <c r="T36" s="57"/>
      <c r="U36" s="26"/>
      <c r="V36" s="59"/>
    </row>
    <row r="37" spans="1:22" s="20" customFormat="1" ht="14.25" customHeight="1">
      <c r="A37" s="58" t="s">
        <v>105</v>
      </c>
      <c r="B37" s="24">
        <v>60</v>
      </c>
      <c r="C37" s="4">
        <v>10113788256</v>
      </c>
      <c r="D37" s="28" t="s">
        <v>40</v>
      </c>
      <c r="E37" s="15" t="s">
        <v>41</v>
      </c>
      <c r="F37" s="15" t="s">
        <v>10</v>
      </c>
      <c r="G37" s="15" t="s">
        <v>48</v>
      </c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5"/>
      <c r="T37" s="57"/>
      <c r="U37" s="26"/>
      <c r="V37" s="59"/>
    </row>
    <row r="38" spans="1:22" s="20" customFormat="1" ht="14.25" customHeight="1">
      <c r="A38" s="58" t="s">
        <v>105</v>
      </c>
      <c r="B38" s="24">
        <v>62</v>
      </c>
      <c r="C38" s="4">
        <v>10116168291</v>
      </c>
      <c r="D38" s="28" t="s">
        <v>46</v>
      </c>
      <c r="E38" s="15" t="s">
        <v>47</v>
      </c>
      <c r="F38" s="15" t="s">
        <v>86</v>
      </c>
      <c r="G38" s="15" t="s">
        <v>48</v>
      </c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5"/>
      <c r="T38" s="57"/>
      <c r="U38" s="26"/>
      <c r="V38" s="59"/>
    </row>
    <row r="39" spans="1:22" s="20" customFormat="1" ht="14.25" customHeight="1">
      <c r="A39" s="58" t="s">
        <v>105</v>
      </c>
      <c r="B39" s="24">
        <v>68</v>
      </c>
      <c r="C39" s="4">
        <v>10120162873</v>
      </c>
      <c r="D39" s="28" t="s">
        <v>22</v>
      </c>
      <c r="E39" s="15" t="s">
        <v>60</v>
      </c>
      <c r="F39" s="15" t="s">
        <v>87</v>
      </c>
      <c r="G39" s="15" t="s">
        <v>25</v>
      </c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5"/>
      <c r="T39" s="57"/>
      <c r="U39" s="26"/>
      <c r="V39" s="59"/>
    </row>
    <row r="40" spans="1:22" s="20" customFormat="1" ht="14.25" customHeight="1">
      <c r="A40" s="58" t="s">
        <v>105</v>
      </c>
      <c r="B40" s="24">
        <v>50</v>
      </c>
      <c r="C40" s="4">
        <v>10105798991</v>
      </c>
      <c r="D40" s="28" t="s">
        <v>54</v>
      </c>
      <c r="E40" s="15" t="s">
        <v>50</v>
      </c>
      <c r="F40" s="15" t="s">
        <v>86</v>
      </c>
      <c r="G40" s="15" t="s">
        <v>49</v>
      </c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5"/>
      <c r="T40" s="57"/>
      <c r="U40" s="26"/>
      <c r="V40" s="59"/>
    </row>
    <row r="41" spans="1:22" s="20" customFormat="1" ht="14.25" customHeight="1" thickBot="1">
      <c r="A41" s="60" t="s">
        <v>105</v>
      </c>
      <c r="B41" s="61">
        <v>69</v>
      </c>
      <c r="C41" s="62">
        <v>10128041495</v>
      </c>
      <c r="D41" s="63" t="s">
        <v>61</v>
      </c>
      <c r="E41" s="64" t="s">
        <v>34</v>
      </c>
      <c r="F41" s="64" t="s">
        <v>86</v>
      </c>
      <c r="G41" s="64" t="s">
        <v>25</v>
      </c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7"/>
      <c r="T41" s="124"/>
      <c r="U41" s="65"/>
      <c r="V41" s="66"/>
    </row>
    <row r="42" spans="1:22" ht="8.25" customHeight="1" thickBot="1" thickTop="1">
      <c r="A42" s="43"/>
      <c r="B42" s="16"/>
      <c r="C42" s="42"/>
      <c r="D42" s="19"/>
      <c r="E42" s="18"/>
      <c r="F42" s="18"/>
      <c r="G42" s="18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23"/>
      <c r="T42" s="45"/>
      <c r="U42" s="17"/>
      <c r="V42" s="46"/>
    </row>
    <row r="43" spans="1:22" s="20" customFormat="1" ht="15" customHeight="1" thickTop="1">
      <c r="A43" s="172" t="s">
        <v>88</v>
      </c>
      <c r="B43" s="173"/>
      <c r="C43" s="173"/>
      <c r="D43" s="173"/>
      <c r="E43" s="125"/>
      <c r="F43" s="125"/>
      <c r="G43" s="173" t="s">
        <v>89</v>
      </c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4"/>
    </row>
    <row r="44" spans="1:22" s="75" customFormat="1" ht="10.5" customHeight="1">
      <c r="A44" s="67" t="s">
        <v>111</v>
      </c>
      <c r="B44" s="68"/>
      <c r="C44" s="69"/>
      <c r="D44" s="70"/>
      <c r="E44" s="70"/>
      <c r="F44" s="70"/>
      <c r="G44" s="71" t="s">
        <v>27</v>
      </c>
      <c r="H44" s="72">
        <v>8</v>
      </c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3"/>
      <c r="T44" s="73"/>
      <c r="U44" s="71" t="s">
        <v>90</v>
      </c>
      <c r="V44" s="74">
        <f>COUNTIF(F$21:F60,"ЗМС")</f>
        <v>0</v>
      </c>
    </row>
    <row r="45" spans="1:22" s="75" customFormat="1" ht="10.5" customHeight="1">
      <c r="A45" s="67" t="s">
        <v>99</v>
      </c>
      <c r="B45" s="68"/>
      <c r="C45" s="76"/>
      <c r="D45" s="70"/>
      <c r="E45" s="70"/>
      <c r="F45" s="70"/>
      <c r="G45" s="77" t="s">
        <v>11</v>
      </c>
      <c r="H45" s="78">
        <f>H46+H51</f>
        <v>19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73"/>
      <c r="T45" s="73"/>
      <c r="U45" s="77" t="s">
        <v>91</v>
      </c>
      <c r="V45" s="79">
        <f>COUNTIF(F$21:F60,"МСМК")</f>
        <v>0</v>
      </c>
    </row>
    <row r="46" spans="1:22" s="75" customFormat="1" ht="10.5" customHeight="1">
      <c r="A46" s="67" t="s">
        <v>100</v>
      </c>
      <c r="B46" s="68"/>
      <c r="C46" s="80"/>
      <c r="D46" s="70"/>
      <c r="E46" s="70"/>
      <c r="F46" s="70"/>
      <c r="G46" s="77" t="s">
        <v>12</v>
      </c>
      <c r="H46" s="78">
        <f>H47+H49+H48+H50</f>
        <v>19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73"/>
      <c r="T46" s="73"/>
      <c r="U46" s="77" t="s">
        <v>92</v>
      </c>
      <c r="V46" s="79">
        <f>COUNTIF(F$21:F42,"МС")</f>
        <v>0</v>
      </c>
    </row>
    <row r="47" spans="1:22" s="75" customFormat="1" ht="10.5" customHeight="1">
      <c r="A47" s="67" t="s">
        <v>101</v>
      </c>
      <c r="B47" s="68"/>
      <c r="C47" s="80"/>
      <c r="D47" s="70"/>
      <c r="E47" s="70"/>
      <c r="F47" s="70"/>
      <c r="G47" s="77" t="s">
        <v>13</v>
      </c>
      <c r="H47" s="78">
        <f>COUNT(A23:A41)</f>
        <v>11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73"/>
      <c r="T47" s="73"/>
      <c r="U47" s="77" t="s">
        <v>10</v>
      </c>
      <c r="V47" s="79">
        <f>COUNTIF(F$20:F42,"КМС")</f>
        <v>11</v>
      </c>
    </row>
    <row r="48" spans="1:22" s="75" customFormat="1" ht="10.5" customHeight="1">
      <c r="A48" s="81"/>
      <c r="B48" s="68"/>
      <c r="C48" s="80"/>
      <c r="D48" s="70"/>
      <c r="E48" s="82"/>
      <c r="F48" s="82"/>
      <c r="G48" s="77" t="s">
        <v>93</v>
      </c>
      <c r="H48" s="78">
        <f>COUNTIF(A23:A41,"НФ")</f>
        <v>8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73"/>
      <c r="T48" s="73"/>
      <c r="U48" s="77" t="s">
        <v>86</v>
      </c>
      <c r="V48" s="79">
        <f>COUNTIF(F$22:F60,"1 СР")</f>
        <v>6</v>
      </c>
    </row>
    <row r="49" spans="1:22" s="75" customFormat="1" ht="10.5" customHeight="1">
      <c r="A49" s="83"/>
      <c r="B49" s="84"/>
      <c r="C49" s="85"/>
      <c r="D49" s="70"/>
      <c r="E49" s="82"/>
      <c r="F49" s="82"/>
      <c r="G49" s="77" t="s">
        <v>94</v>
      </c>
      <c r="H49" s="78">
        <f>COUNTIF(A23:A41,"ЛИМ")</f>
        <v>0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73"/>
      <c r="T49" s="73"/>
      <c r="U49" s="77" t="s">
        <v>87</v>
      </c>
      <c r="V49" s="79">
        <f>COUNTIF(F$22:F60,"2 СР")</f>
        <v>2</v>
      </c>
    </row>
    <row r="50" spans="1:22" s="75" customFormat="1" ht="10.5" customHeight="1">
      <c r="A50" s="86"/>
      <c r="B50" s="68"/>
      <c r="C50" s="87"/>
      <c r="D50" s="70"/>
      <c r="E50" s="70"/>
      <c r="F50" s="70"/>
      <c r="G50" s="77" t="s">
        <v>14</v>
      </c>
      <c r="H50" s="78">
        <f>COUNTIF(A23:A41,"ДСКВ")</f>
        <v>0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73"/>
      <c r="T50" s="73"/>
      <c r="U50" s="77" t="s">
        <v>95</v>
      </c>
      <c r="V50" s="79">
        <f>COUNTIF(F$22:F60,"3 СР")</f>
        <v>0</v>
      </c>
    </row>
    <row r="51" spans="1:22" s="75" customFormat="1" ht="10.5" customHeight="1">
      <c r="A51" s="86"/>
      <c r="B51" s="68"/>
      <c r="C51" s="87"/>
      <c r="D51" s="88"/>
      <c r="E51" s="88"/>
      <c r="F51" s="88"/>
      <c r="G51" s="77" t="s">
        <v>96</v>
      </c>
      <c r="H51" s="78">
        <f>COUNTIF(A23:A41,"НС")</f>
        <v>0</v>
      </c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89"/>
      <c r="T51" s="89"/>
      <c r="U51" s="77"/>
      <c r="V51" s="90"/>
    </row>
    <row r="52" spans="1:22" s="75" customFormat="1" ht="6" customHeight="1">
      <c r="A52" s="91"/>
      <c r="B52" s="70"/>
      <c r="C52" s="70"/>
      <c r="D52" s="70"/>
      <c r="E52" s="70"/>
      <c r="F52" s="70"/>
      <c r="G52" s="8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3"/>
      <c r="T52" s="73"/>
      <c r="U52" s="73"/>
      <c r="V52" s="94"/>
    </row>
    <row r="53" spans="1:22" s="127" customFormat="1" ht="13.5" customHeight="1">
      <c r="A53" s="175" t="s">
        <v>97</v>
      </c>
      <c r="B53" s="176"/>
      <c r="C53" s="176"/>
      <c r="D53" s="176"/>
      <c r="E53" s="176" t="s">
        <v>6</v>
      </c>
      <c r="F53" s="176"/>
      <c r="G53" s="176"/>
      <c r="H53" s="176" t="s">
        <v>7</v>
      </c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 t="s">
        <v>98</v>
      </c>
      <c r="U53" s="176"/>
      <c r="V53" s="177"/>
    </row>
    <row r="54" spans="1:22" s="75" customFormat="1" ht="10.5" customHeight="1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73"/>
      <c r="U54" s="73"/>
      <c r="V54" s="94"/>
    </row>
    <row r="55" spans="1:22" s="75" customFormat="1" ht="10.5" customHeight="1">
      <c r="A55" s="91"/>
      <c r="B55" s="70"/>
      <c r="C55" s="70"/>
      <c r="D55" s="70"/>
      <c r="E55" s="70"/>
      <c r="F55" s="70"/>
      <c r="G55" s="70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6"/>
      <c r="T55" s="73"/>
      <c r="U55" s="73"/>
      <c r="V55" s="94"/>
    </row>
    <row r="56" spans="1:22" s="75" customFormat="1" ht="10.5" customHeight="1">
      <c r="A56" s="91"/>
      <c r="B56" s="70"/>
      <c r="C56" s="70"/>
      <c r="D56" s="70"/>
      <c r="E56" s="70"/>
      <c r="F56" s="70"/>
      <c r="G56" s="70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6"/>
      <c r="T56" s="73"/>
      <c r="U56" s="73"/>
      <c r="V56" s="94"/>
    </row>
    <row r="57" spans="1:22" s="75" customFormat="1" ht="10.5" customHeight="1">
      <c r="A57" s="91"/>
      <c r="B57" s="70"/>
      <c r="C57" s="70"/>
      <c r="D57" s="70"/>
      <c r="E57" s="70"/>
      <c r="F57" s="70"/>
      <c r="G57" s="70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6"/>
      <c r="T57" s="73"/>
      <c r="U57" s="73"/>
      <c r="V57" s="94"/>
    </row>
    <row r="58" spans="1:22" s="75" customFormat="1" ht="10.5" customHeight="1">
      <c r="A58" s="91"/>
      <c r="B58" s="70"/>
      <c r="C58" s="70"/>
      <c r="D58" s="70"/>
      <c r="E58" s="70"/>
      <c r="F58" s="70"/>
      <c r="G58" s="70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6"/>
      <c r="T58" s="73"/>
      <c r="U58" s="73"/>
      <c r="V58" s="94"/>
    </row>
    <row r="59" spans="1:22" s="75" customFormat="1" ht="15" customHeight="1" thickBot="1">
      <c r="A59" s="180"/>
      <c r="B59" s="181"/>
      <c r="C59" s="181"/>
      <c r="D59" s="181"/>
      <c r="E59" s="181" t="str">
        <f>G17</f>
        <v>Кавтасьева Е.Г. (1 кат, г. Самара)</v>
      </c>
      <c r="F59" s="181"/>
      <c r="G59" s="181"/>
      <c r="H59" s="181" t="str">
        <f>G18</f>
        <v>Передельская С.А. (1 кат, г. Самара)</v>
      </c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 t="str">
        <f>G19</f>
        <v>Осянин Ю.И. (В.К., г. Самара)</v>
      </c>
      <c r="U59" s="181"/>
      <c r="V59" s="182"/>
    </row>
    <row r="60" spans="1:22" s="75" customFormat="1" ht="10.5" customHeight="1" thickTop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</sheetData>
  <sheetProtection/>
  <mergeCells count="37">
    <mergeCell ref="A54:E54"/>
    <mergeCell ref="F54:S54"/>
    <mergeCell ref="A59:D59"/>
    <mergeCell ref="E59:G59"/>
    <mergeCell ref="H59:S59"/>
    <mergeCell ref="T59:V59"/>
    <mergeCell ref="A43:D43"/>
    <mergeCell ref="G43:V43"/>
    <mergeCell ref="A53:D53"/>
    <mergeCell ref="E53:G53"/>
    <mergeCell ref="H53:S53"/>
    <mergeCell ref="T53:V53"/>
    <mergeCell ref="G21:G22"/>
    <mergeCell ref="R21:R22"/>
    <mergeCell ref="T21:T22"/>
    <mergeCell ref="U21:U22"/>
    <mergeCell ref="V21:V22"/>
    <mergeCell ref="H21:Q21"/>
    <mergeCell ref="S21:S22"/>
    <mergeCell ref="A21:A22"/>
    <mergeCell ref="B21:B22"/>
    <mergeCell ref="C21:C22"/>
    <mergeCell ref="D21:D22"/>
    <mergeCell ref="E21:E22"/>
    <mergeCell ref="F21:F22"/>
    <mergeCell ref="A8:V8"/>
    <mergeCell ref="A9:V9"/>
    <mergeCell ref="A10:V10"/>
    <mergeCell ref="A11:V11"/>
    <mergeCell ref="A15:G15"/>
    <mergeCell ref="H15:V15"/>
    <mergeCell ref="A1:V1"/>
    <mergeCell ref="A2:V2"/>
    <mergeCell ref="A3:V3"/>
    <mergeCell ref="A4:V4"/>
    <mergeCell ref="A6:V6"/>
    <mergeCell ref="A7:V7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758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Arsen</cp:lastModifiedBy>
  <cp:lastPrinted>2022-07-25T13:33:01Z</cp:lastPrinted>
  <dcterms:created xsi:type="dcterms:W3CDTF">2020-03-05T07:38:17Z</dcterms:created>
  <dcterms:modified xsi:type="dcterms:W3CDTF">2022-08-04T12:23:05Z</dcterms:modified>
  <cp:category/>
  <cp:version/>
  <cp:contentType/>
  <cp:contentStatus/>
</cp:coreProperties>
</file>