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F3EC7A70-9B42-4F34-95A8-E357CEA26E31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 гонка женщины" sheetId="98" r:id="rId1"/>
    <sheet name="групп гонка юниорки" sheetId="99" r:id="rId2"/>
    <sheet name="женщины критериум" sheetId="100" r:id="rId3"/>
    <sheet name="юниорки критериум" sheetId="101" r:id="rId4"/>
  </sheets>
  <definedNames>
    <definedName name="_xlnm.Print_Titles" localSheetId="0">'групп гонка женщины'!$21:$22</definedName>
    <definedName name="_xlnm.Print_Titles" localSheetId="1">'групп гонка юниорки'!$21:$22</definedName>
    <definedName name="_xlnm.Print_Area" localSheetId="0">'групп гонка женщины'!$A$1:$L$64</definedName>
    <definedName name="_xlnm.Print_Area" localSheetId="1">'групп гонка юниорки'!$A$1:$L$59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" i="101" l="1"/>
  <c r="U33" i="101"/>
  <c r="U23" i="101"/>
  <c r="W52" i="101"/>
  <c r="U52" i="101"/>
  <c r="W51" i="101"/>
  <c r="U51" i="101"/>
  <c r="W50" i="101"/>
  <c r="U50" i="101"/>
  <c r="W49" i="101"/>
  <c r="U49" i="101"/>
  <c r="W48" i="101"/>
  <c r="W47" i="101"/>
  <c r="W46" i="101"/>
  <c r="U31" i="101"/>
  <c r="U30" i="101"/>
  <c r="U29" i="101"/>
  <c r="U28" i="101"/>
  <c r="U27" i="101"/>
  <c r="U26" i="101"/>
  <c r="U25" i="101"/>
  <c r="U24" i="101"/>
  <c r="X57" i="100"/>
  <c r="X56" i="100"/>
  <c r="X55" i="100"/>
  <c r="X54" i="100"/>
  <c r="X53" i="100"/>
  <c r="X52" i="100"/>
  <c r="X51" i="100"/>
  <c r="V57" i="100"/>
  <c r="V56" i="100"/>
  <c r="V55" i="100"/>
  <c r="V54" i="100"/>
  <c r="V24" i="100"/>
  <c r="V25" i="100"/>
  <c r="V26" i="100"/>
  <c r="V27" i="100"/>
  <c r="V28" i="100"/>
  <c r="V29" i="100"/>
  <c r="V30" i="100"/>
  <c r="V31" i="100"/>
  <c r="V23" i="100"/>
  <c r="I59" i="99"/>
  <c r="E59" i="99"/>
  <c r="H51" i="99"/>
  <c r="L50" i="99"/>
  <c r="H50" i="99"/>
  <c r="L49" i="99"/>
  <c r="H49" i="99"/>
  <c r="L48" i="99"/>
  <c r="H48" i="99"/>
  <c r="L47" i="99"/>
  <c r="H47" i="99"/>
  <c r="L46" i="99"/>
  <c r="L45" i="99"/>
  <c r="L44" i="99"/>
  <c r="J41" i="99"/>
  <c r="I41" i="99"/>
  <c r="J40" i="99"/>
  <c r="I40" i="99"/>
  <c r="J39" i="99"/>
  <c r="I39" i="99"/>
  <c r="J38" i="99"/>
  <c r="I38" i="99"/>
  <c r="J37" i="99"/>
  <c r="I37" i="99"/>
  <c r="J36" i="99"/>
  <c r="I36" i="99"/>
  <c r="J35" i="99"/>
  <c r="I35" i="99"/>
  <c r="J34" i="99"/>
  <c r="I34" i="99"/>
  <c r="J33" i="99"/>
  <c r="I33" i="99"/>
  <c r="J32" i="99"/>
  <c r="I32" i="99"/>
  <c r="J31" i="99"/>
  <c r="I31" i="99"/>
  <c r="J30" i="99"/>
  <c r="I30" i="99"/>
  <c r="J29" i="99"/>
  <c r="I29" i="99"/>
  <c r="J28" i="99"/>
  <c r="I28" i="99"/>
  <c r="J27" i="99"/>
  <c r="I27" i="99"/>
  <c r="J26" i="99"/>
  <c r="I26" i="99"/>
  <c r="J25" i="99"/>
  <c r="I25" i="99"/>
  <c r="J24" i="99"/>
  <c r="I24" i="99"/>
  <c r="J23" i="99"/>
  <c r="J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  <c r="J38" i="98"/>
  <c r="J39" i="98"/>
  <c r="J40" i="98"/>
  <c r="J41" i="98"/>
  <c r="J23" i="98"/>
  <c r="U48" i="101" l="1"/>
  <c r="U47" i="101" s="1"/>
  <c r="V53" i="100"/>
  <c r="V52" i="100" s="1"/>
  <c r="H46" i="99"/>
  <c r="H45" i="99" s="1"/>
  <c r="I27" i="98"/>
  <c r="I28" i="98"/>
  <c r="I29" i="98"/>
  <c r="I30" i="98"/>
  <c r="I31" i="98"/>
  <c r="I32" i="98"/>
  <c r="I33" i="98"/>
  <c r="I34" i="98"/>
  <c r="I35" i="98"/>
  <c r="I36" i="98"/>
  <c r="I37" i="98"/>
  <c r="I38" i="98"/>
  <c r="I39" i="98"/>
  <c r="I40" i="98"/>
  <c r="I41" i="98"/>
  <c r="I26" i="98"/>
  <c r="I25" i="98"/>
  <c r="I24" i="98"/>
  <c r="E64" i="98"/>
  <c r="I64" i="98"/>
  <c r="L55" i="98"/>
  <c r="L54" i="98"/>
  <c r="L53" i="98"/>
  <c r="L52" i="98"/>
  <c r="L51" i="98"/>
  <c r="L50" i="98"/>
  <c r="L49" i="98"/>
  <c r="H56" i="98"/>
  <c r="H55" i="98"/>
  <c r="H54" i="98"/>
  <c r="H53" i="98"/>
  <c r="H52" i="98"/>
  <c r="H51" i="98" l="1"/>
  <c r="H50" i="98" s="1"/>
</calcChain>
</file>

<file path=xl/sharedStrings.xml><?xml version="1.0" encoding="utf-8"?>
<sst xmlns="http://schemas.openxmlformats.org/spreadsheetml/2006/main" count="646" uniqueCount="163">
  <si>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</si>
  <si>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</si>
  <si>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</si>
  <si>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</si>
  <si>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</si>
  <si>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</si>
  <si>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</si>
  <si>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</si>
  <si>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</si>
  <si>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</si>
  <si>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</si>
  <si>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</si>
  <si>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</si>
  <si>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</si>
  <si>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</si>
  <si>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</si>
  <si>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</si>
  <si>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</si>
  <si>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</si>
  <si>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</si>
  <si>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</si>
  <si>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</si>
  <si>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</si>
  <si>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</si>
  <si>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</si>
  <si>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</si>
  <si>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</si>
  <si>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</si>
  <si>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</si>
  <si>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</si>
  <si>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</si>
  <si>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</si>
  <si>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</si>
  <si>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</si>
  <si>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</si>
  <si>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</si>
  <si>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</si>
  <si>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</si>
  <si>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</si>
  <si>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</si>
  <si>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</si>
  <si>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</si>
  <si>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</si>
  <si>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</si>
  <si>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</si>
  <si>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</si>
  <si>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</si>
  <si>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</si>
  <si>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</si>
  <si>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</si>
  <si>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</si>
  <si>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</si>
  <si>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</si>
  <si>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</si>
  <si>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</si>
  <si>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</si>
  <si>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</si>
  <si>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</si>
  <si>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</si>
  <si>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ВСЕРОССИЙСКИЕ СОРЕВНОВАНИЯ</t>
  </si>
  <si>
    <t>Самарская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</si>
  <si>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</si>
  <si>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</si>
  <si>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</si>
  <si>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</si>
  <si>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 xml:space="preserve">Попова Е.В. (ВК, г. Воронеж) </t>
  </si>
  <si>
    <t>Краснодарский край</t>
  </si>
  <si>
    <t>Воронов А.М. (1СК, г. Майкоп)</t>
  </si>
  <si>
    <t>Удмуртская Республика</t>
  </si>
  <si>
    <t>НФ</t>
  </si>
  <si>
    <t>ИСМАГИЛОВА Лилия</t>
  </si>
  <si>
    <t>2 СР</t>
  </si>
  <si>
    <t>ЛОСЕВА Алина</t>
  </si>
  <si>
    <t>УДЯНСКАЯ Александра</t>
  </si>
  <si>
    <t>ЖАТЬКО Владислава</t>
  </si>
  <si>
    <t>ДИКАЯ Арина</t>
  </si>
  <si>
    <t>ГОРБАЧЕНКО Полина</t>
  </si>
  <si>
    <t>НС</t>
  </si>
  <si>
    <t/>
  </si>
  <si>
    <t>МЕСТО ПРОВЕДЕНИЯ: г. Майкоп</t>
  </si>
  <si>
    <t>НАЧАЛО ГОНКИ: 11ч 00м</t>
  </si>
  <si>
    <t>№ ВРВС: 0080601611Я</t>
  </si>
  <si>
    <t>НАЗВАНИЕ ТРАССЫ / РЕГ. НОМЕР: а/д Кужорская-Объездная</t>
  </si>
  <si>
    <t>3 СР</t>
  </si>
  <si>
    <t>Женщины</t>
  </si>
  <si>
    <t>ДАТА ПРОВЕДЕНИЯ: 01 сентября 2023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</si>
  <si>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57м</t>
    </r>
  </si>
  <si>
    <t>Иванова М.А. (ВК, Псковская область)</t>
  </si>
  <si>
    <t>Попова Е.В. (ВК, Воронежская область)</t>
  </si>
  <si>
    <t>Вареник А.Н. (1СК, Республика Адыгея)</t>
  </si>
  <si>
    <t>12,5 км /8</t>
  </si>
  <si>
    <t>№ ЕКП 2023: 31332</t>
  </si>
  <si>
    <t>Температура: +35</t>
  </si>
  <si>
    <t>Влажность: 24%</t>
  </si>
  <si>
    <t>Осадки: ясно</t>
  </si>
  <si>
    <t>Ветер: 10 км/ч (с)</t>
  </si>
  <si>
    <t>КУЗНЕЦОВА Ирина</t>
  </si>
  <si>
    <t>БАЛАЕВА Софья</t>
  </si>
  <si>
    <t>Москва</t>
  </si>
  <si>
    <t>АРЧИБАСОВА Елизавета</t>
  </si>
  <si>
    <t>НОВИКОВА Кристина</t>
  </si>
  <si>
    <t>ПЕЧЕРСКИХ Анастасия</t>
  </si>
  <si>
    <t>ЗАХАРКИНА Валерия</t>
  </si>
  <si>
    <t>ТРЕТЬЯКОВА Евгения</t>
  </si>
  <si>
    <t>Свердловская область</t>
  </si>
  <si>
    <t>УВАРОВА Марина</t>
  </si>
  <si>
    <t>ФАДЕЕВА Екатерина</t>
  </si>
  <si>
    <t>ФОМИНА Дарья</t>
  </si>
  <si>
    <t>МОГИЛЕВСКАЯ Анастасия</t>
  </si>
  <si>
    <t>ЧУРЕНКОВА Таисия</t>
  </si>
  <si>
    <t>КАНЕЕВА Дарья</t>
  </si>
  <si>
    <t>ЗАХОДЯКО Алиса</t>
  </si>
  <si>
    <t>КАЗАНЦЕВА Виктория</t>
  </si>
  <si>
    <t>АНТОШИНА Татьяна</t>
  </si>
  <si>
    <t>Чувашская Республика</t>
  </si>
  <si>
    <t>МАРТЫНОВА Гюнель</t>
  </si>
  <si>
    <t>САБЛИНА Валерия</t>
  </si>
  <si>
    <t>БУЛАТОВА Влада</t>
  </si>
  <si>
    <t>БУНЕЕВА Дарья</t>
  </si>
  <si>
    <t>ЛИХАНОВА Марина</t>
  </si>
  <si>
    <t>Республика Бурятия</t>
  </si>
  <si>
    <t>МАЛЬКОВА Дарья</t>
  </si>
  <si>
    <t>ОШУРКОВА Елизавета</t>
  </si>
  <si>
    <t>ЦЫМБАЛЮК Ксения</t>
  </si>
  <si>
    <t>2.12.007 п. 3.5.2- неправильное крепление номеров</t>
  </si>
  <si>
    <t>Юниорки 17-18 лет</t>
  </si>
  <si>
    <t>12,5 км /6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</si>
  <si>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30м</t>
    </r>
  </si>
  <si>
    <t>ПАХОМОВА Анастасия</t>
  </si>
  <si>
    <t>БРЮХОВА Мария</t>
  </si>
  <si>
    <t>КРАПИВИНА Дарья</t>
  </si>
  <si>
    <t>БОР Елизавета</t>
  </si>
  <si>
    <t>БАРИНОВА Диана</t>
  </si>
  <si>
    <t>БЕК Анастасия</t>
  </si>
  <si>
    <t>МАЛЬКОВА Татьяна</t>
  </si>
  <si>
    <t>ВИННИК Ангелина</t>
  </si>
  <si>
    <t>САГДИЕВА Асия</t>
  </si>
  <si>
    <t>ВАВИЛИНА Афида</t>
  </si>
  <si>
    <t>СТРИЖОВА Ксения</t>
  </si>
  <si>
    <t>БУЛЫГИНА Мария</t>
  </si>
  <si>
    <t>КОВЯЗИНА Валерия</t>
  </si>
  <si>
    <t>РУЖНИКОВА Анастасия</t>
  </si>
  <si>
    <t>шоссе - критериум 20-40 км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</si>
  <si>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Майкоп</t>
    </r>
  </si>
  <si>
    <t xml:space="preserve">НАЧАЛО ГОНКИ: 11ч 00м </t>
  </si>
  <si>
    <t>№ ВРВС: 0080721811С</t>
  </si>
  <si>
    <t>ОКОНЧАНИЕ ГОНКИ: 11ч 35м</t>
  </si>
  <si>
    <t xml:space="preserve">1,2 км/18 </t>
  </si>
  <si>
    <t>ОЧКИ НА ПРОМЕЖУТОЧНЫХ ФИНИШАХ</t>
  </si>
  <si>
    <t>Место на основном финише</t>
  </si>
  <si>
    <t>РЕЗУЛЬТАТ очки</t>
  </si>
  <si>
    <t xml:space="preserve">НАЧАЛО ГОНКИ: 11ч 45м </t>
  </si>
  <si>
    <t>ОКОНЧАНИЕ ГОНКИ: 12ч 16м</t>
  </si>
  <si>
    <t>НОВИКОВА Дарья</t>
  </si>
  <si>
    <t>САМСОНОВА Анастасия</t>
  </si>
  <si>
    <t>Осадки: облачно</t>
  </si>
  <si>
    <t>Температура: +32</t>
  </si>
  <si>
    <t>Влажность: 36%</t>
  </si>
  <si>
    <t>Ветер: 4,0 м/с</t>
  </si>
  <si>
    <t>НАЗВАНИЕ ТРАССЫ / РЕГ. НОМЕР: ст. Гиагинская</t>
  </si>
  <si>
    <t>ДАТА ПРОВЕДЕНИЯ: 02 сентября 2023 года</t>
  </si>
  <si>
    <t xml:space="preserve">0,9 км/24 </t>
  </si>
  <si>
    <t>МУЧКАЕВА 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</si>
</sst>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14" fontId="7" fillId="0" borderId="2" xfId="0" applyNumberFormat="1" applyFont="1" applyBorder="1"/>
    <xf numFmtId="14" fontId="18" fillId="0" borderId="0" xfId="0" applyNumberFormat="1" applyFont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14" fontId="7" fillId="0" borderId="0" xfId="0" applyNumberFormat="1" applyFont="1"/>
    <xf numFmtId="0" fontId="22" fillId="0" borderId="0" xfId="9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49" fontId="23" fillId="0" borderId="17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40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8" fillId="2" borderId="20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6" fillId="0" borderId="42" xfId="0" applyFont="1" applyBorder="1" applyAlignment="1">
      <alignment vertical="top" wrapText="1"/>
    </xf>
    <xf numFmtId="0" fontId="22" fillId="0" borderId="1" xfId="9" applyFont="1" applyBorder="1" applyAlignment="1">
      <alignment horizontal="center" vertical="center" wrapText="1"/>
    </xf>
    <xf numFmtId="0" fontId="22" fillId="0" borderId="40" xfId="9" applyFont="1" applyBorder="1" applyAlignment="1">
      <alignment horizontal="center" vertical="center" wrapText="1"/>
    </xf>
    <xf numFmtId="0" fontId="26" fillId="0" borderId="38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4" fontId="15" fillId="0" borderId="2" xfId="0" applyNumberFormat="1" applyFont="1" applyBorder="1" applyAlignment="1">
      <alignment horizontal="left" vertical="center"/>
    </xf>
    <xf numFmtId="14" fontId="15" fillId="0" borderId="2" xfId="0" applyNumberFormat="1" applyFont="1" applyBorder="1" applyAlignment="1">
      <alignment vertical="center"/>
    </xf>
    <xf numFmtId="14" fontId="15" fillId="0" borderId="3" xfId="0" applyNumberFormat="1" applyFont="1" applyBorder="1" applyAlignment="1">
      <alignment horizontal="left" vertical="center"/>
    </xf>
    <xf numFmtId="14" fontId="15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14" fontId="15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4" fontId="15" fillId="0" borderId="5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14" fontId="15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5" fillId="0" borderId="44" xfId="0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49" fontId="15" fillId="0" borderId="19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 wrapText="1"/>
    </xf>
    <xf numFmtId="0" fontId="21" fillId="0" borderId="1" xfId="8" applyFont="1" applyBorder="1" applyAlignment="1">
      <alignment vertical="center" wrapText="1"/>
    </xf>
    <xf numFmtId="14" fontId="21" fillId="0" borderId="1" xfId="9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" fontId="21" fillId="0" borderId="1" xfId="9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4" fontId="8" fillId="2" borderId="20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14" fontId="8" fillId="2" borderId="1" xfId="3" applyNumberFormat="1" applyFont="1" applyFill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3" borderId="40" xfId="3" applyFont="1" applyFill="1" applyBorder="1" applyAlignment="1">
      <alignment horizontal="center" vertical="center" wrapText="1"/>
    </xf>
    <xf numFmtId="0" fontId="21" fillId="0" borderId="40" xfId="8" applyFont="1" applyBorder="1" applyAlignment="1">
      <alignment vertical="center" wrapText="1"/>
    </xf>
    <xf numFmtId="14" fontId="21" fillId="0" borderId="40" xfId="9" applyNumberFormat="1" applyFont="1" applyBorder="1" applyAlignment="1">
      <alignment horizontal="center" vertical="center" wrapText="1"/>
    </xf>
    <xf numFmtId="164" fontId="18" fillId="0" borderId="40" xfId="0" applyNumberFormat="1" applyFont="1" applyBorder="1" applyAlignment="1">
      <alignment horizontal="center" vertical="center" wrapText="1"/>
    </xf>
    <xf numFmtId="0" fontId="21" fillId="0" borderId="40" xfId="9" applyFont="1" applyBorder="1" applyAlignment="1">
      <alignment horizontal="center" vertical="center" wrapText="1"/>
    </xf>
    <xf numFmtId="1" fontId="21" fillId="0" borderId="40" xfId="9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1" xr:uid="{EB48B72F-F6BD-49D7-A9FE-8EF0AAF5D882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3</xdr:col>
      <xdr:colOff>493428</xdr:colOff>
      <xdr:row>3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6" y="9525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66675</xdr:rowOff>
    </xdr:from>
    <xdr:to>
      <xdr:col>10</xdr:col>
      <xdr:colOff>695325</xdr:colOff>
      <xdr:row>4</xdr:row>
      <xdr:rowOff>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66675"/>
          <a:ext cx="790575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847727</xdr:colOff>
      <xdr:row>0</xdr:row>
      <xdr:rowOff>47625</xdr:rowOff>
    </xdr:from>
    <xdr:to>
      <xdr:col>11</xdr:col>
      <xdr:colOff>1171576</xdr:colOff>
      <xdr:row>5</xdr:row>
      <xdr:rowOff>36937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15527" y="476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40006</xdr:colOff>
      <xdr:row>0</xdr:row>
      <xdr:rowOff>110490</xdr:rowOff>
    </xdr:from>
    <xdr:to>
      <xdr:col>2</xdr:col>
      <xdr:colOff>230505</xdr:colOff>
      <xdr:row>4</xdr:row>
      <xdr:rowOff>83110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6" y="110490"/>
          <a:ext cx="1150619" cy="833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3</xdr:col>
      <xdr:colOff>493428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E87F5C-06A7-4455-8C59-F90CF0D7F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6" y="95251"/>
          <a:ext cx="1043972" cy="670559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66675</xdr:rowOff>
    </xdr:from>
    <xdr:to>
      <xdr:col>10</xdr:col>
      <xdr:colOff>695325</xdr:colOff>
      <xdr:row>4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200256F-E84A-4D04-A12B-558E1E35B9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6345" y="66675"/>
          <a:ext cx="815340" cy="794385"/>
        </a:xfrm>
        <a:prstGeom prst="rect">
          <a:avLst/>
        </a:prstGeom>
      </xdr:spPr>
    </xdr:pic>
    <xdr:clientData/>
  </xdr:twoCellAnchor>
  <xdr:twoCellAnchor editAs="oneCell">
    <xdr:from>
      <xdr:col>10</xdr:col>
      <xdr:colOff>847727</xdr:colOff>
      <xdr:row>0</xdr:row>
      <xdr:rowOff>47625</xdr:rowOff>
    </xdr:from>
    <xdr:to>
      <xdr:col>11</xdr:col>
      <xdr:colOff>1171576</xdr:colOff>
      <xdr:row>5</xdr:row>
      <xdr:rowOff>36937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666471-09A2-48C1-B6D7-9686B466A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824087" y="47625"/>
          <a:ext cx="1238249" cy="941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40006</xdr:colOff>
      <xdr:row>0</xdr:row>
      <xdr:rowOff>110490</xdr:rowOff>
    </xdr:from>
    <xdr:to>
      <xdr:col>2</xdr:col>
      <xdr:colOff>230505</xdr:colOff>
      <xdr:row>4</xdr:row>
      <xdr:rowOff>83110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53DE7D2-BEF1-4109-8000-BFEC29694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6" y="110490"/>
          <a:ext cx="1150619" cy="833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771253</xdr:colOff>
      <xdr:row>0</xdr:row>
      <xdr:rowOff>84367</xdr:rowOff>
    </xdr:from>
    <xdr:to>
      <xdr:col>3</xdr:col>
      <xdr:colOff>1014504</xdr:colOff>
      <xdr:row>3</xdr:row>
      <xdr:rowOff>251461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08453C5-729E-439C-95FC-91BFEE705E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333" y="84367"/>
          <a:ext cx="1255667" cy="898614"/>
        </a:xfrm>
        <a:prstGeom prst="rect">
          <a:avLst/>
        </a:prstGeom>
      </xdr:spPr>
    </xdr:pic>
    <xdr:clientData/>
  </xdr:twoCellAnchor>
  <xdr:twoCellAnchor editAs="oneCell">
    <xdr:from>
      <xdr:col>20</xdr:col>
      <xdr:colOff>1263040</xdr:colOff>
      <xdr:row>0</xdr:row>
      <xdr:rowOff>0</xdr:rowOff>
    </xdr:from>
    <xdr:to>
      <xdr:col>22</xdr:col>
      <xdr:colOff>274473</xdr:colOff>
      <xdr:row>4</xdr:row>
      <xdr:rowOff>10438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DFA274A-BFA4-4932-91FB-4F561AC75D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4958" y="0"/>
          <a:ext cx="1046913" cy="1022959"/>
        </a:xfrm>
        <a:prstGeom prst="rect">
          <a:avLst/>
        </a:prstGeom>
      </xdr:spPr>
    </xdr:pic>
    <xdr:clientData/>
  </xdr:twoCellAnchor>
  <xdr:twoCellAnchor editAs="oneCell">
    <xdr:from>
      <xdr:col>22</xdr:col>
      <xdr:colOff>686203</xdr:colOff>
      <xdr:row>0</xdr:row>
      <xdr:rowOff>76667</xdr:rowOff>
    </xdr:from>
    <xdr:to>
      <xdr:col>23</xdr:col>
      <xdr:colOff>1094706</xdr:colOff>
      <xdr:row>4</xdr:row>
      <xdr:rowOff>73067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C7A601C-2020-4137-B509-4179473304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4673600" y="76667"/>
          <a:ext cx="1306202" cy="1008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133894</xdr:colOff>
      <xdr:row>0</xdr:row>
      <xdr:rowOff>79466</xdr:rowOff>
    </xdr:from>
    <xdr:to>
      <xdr:col>2</xdr:col>
      <xdr:colOff>419100</xdr:colOff>
      <xdr:row>4</xdr:row>
      <xdr:rowOff>18279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FD933C2-E56A-45F7-8DB3-9AB6DCAAD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894" y="79466"/>
          <a:ext cx="1306286" cy="937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771253</xdr:colOff>
      <xdr:row>0</xdr:row>
      <xdr:rowOff>84367</xdr:rowOff>
    </xdr:from>
    <xdr:to>
      <xdr:col>3</xdr:col>
      <xdr:colOff>972750</xdr:colOff>
      <xdr:row>3</xdr:row>
      <xdr:rowOff>251461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C40B0CF-4FB5-423F-8155-D9ADE9845E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333" y="84367"/>
          <a:ext cx="1255667" cy="898614"/>
        </a:xfrm>
        <a:prstGeom prst="rect">
          <a:avLst/>
        </a:prstGeom>
      </xdr:spPr>
    </xdr:pic>
    <xdr:clientData/>
  </xdr:twoCellAnchor>
  <xdr:twoCellAnchor editAs="oneCell">
    <xdr:from>
      <xdr:col>19</xdr:col>
      <xdr:colOff>1263040</xdr:colOff>
      <xdr:row>0</xdr:row>
      <xdr:rowOff>0</xdr:rowOff>
    </xdr:from>
    <xdr:to>
      <xdr:col>21</xdr:col>
      <xdr:colOff>274473</xdr:colOff>
      <xdr:row>4</xdr:row>
      <xdr:rowOff>10438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25B68D8-0700-4623-B6C7-8F1DA486CD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420" y="0"/>
          <a:ext cx="1045973" cy="1008658"/>
        </a:xfrm>
        <a:prstGeom prst="rect">
          <a:avLst/>
        </a:prstGeom>
      </xdr:spPr>
    </xdr:pic>
    <xdr:clientData/>
  </xdr:twoCellAnchor>
  <xdr:twoCellAnchor editAs="oneCell">
    <xdr:from>
      <xdr:col>21</xdr:col>
      <xdr:colOff>686203</xdr:colOff>
      <xdr:row>0</xdr:row>
      <xdr:rowOff>76667</xdr:rowOff>
    </xdr:from>
    <xdr:to>
      <xdr:col>22</xdr:col>
      <xdr:colOff>1094706</xdr:colOff>
      <xdr:row>4</xdr:row>
      <xdr:rowOff>73067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3F87280-A80F-4DE8-B006-AA6333AF5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3381123" y="76667"/>
          <a:ext cx="1307664" cy="9946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133894</xdr:colOff>
      <xdr:row>0</xdr:row>
      <xdr:rowOff>79466</xdr:rowOff>
    </xdr:from>
    <xdr:to>
      <xdr:col>2</xdr:col>
      <xdr:colOff>419100</xdr:colOff>
      <xdr:row>4</xdr:row>
      <xdr:rowOff>18279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EEA6345-58C4-47EC-82BE-69C301D8F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894" y="79466"/>
          <a:ext cx="1306286" cy="93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O179"/>
  <sheetViews>
    <sheetView tabSelected="1" view="pageBreakPreview" topLeftCell="A16" zoomScaleNormal="100" zoomScaleSheetLayoutView="100" workbookViewId="0">
      <selection activeCell="E31" sqref="E1:E1048576"/>
    </sheetView>
  </sheetViews>
  <sheetFormatPr defaultColWidth="9.109375" defaultRowHeight="13.8" x14ac:dyDescent="0.25"/>
  <cols>
    <col min="1" max="1" width="7" style="1" customWidth="1"/>
    <col min="2" max="2" width="7" style="13" customWidth="1"/>
    <col min="3" max="3" width="13.33203125" style="13" customWidth="1"/>
    <col min="4" max="4" width="19.6640625" style="1" customWidth="1"/>
    <col min="5" max="5" width="11.6640625" style="1" customWidth="1"/>
    <col min="6" max="6" width="7.6640625" style="1" customWidth="1"/>
    <col min="7" max="7" width="21.5546875" style="1" customWidth="1"/>
    <col min="8" max="9" width="12.33203125" style="1" customWidth="1"/>
    <col min="10" max="10" width="13.5546875" style="46" customWidth="1"/>
    <col min="11" max="11" width="13.33203125" style="1" customWidth="1"/>
    <col min="12" max="12" width="18.6640625" style="1" customWidth="1"/>
    <col min="13" max="16384" width="9.109375" style="1"/>
  </cols>
  <sheetData>
    <row r="1" spans="1:15" ht="15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5" ht="15.75" customHeight="1" x14ac:dyDescent="0.25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ht="15.75" customHeight="1" x14ac:dyDescent="0.2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5" ht="21" x14ac:dyDescent="0.25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5" ht="7.2" customHeight="1" x14ac:dyDescent="0.3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O5" s="25"/>
    </row>
    <row r="6" spans="1:15" s="2" customFormat="1" ht="28.8" x14ac:dyDescent="0.25">
      <c r="A6" s="117" t="s">
        <v>59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5" s="2" customFormat="1" ht="18" customHeight="1" x14ac:dyDescent="0.2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5" s="2" customFormat="1" ht="4.5" customHeight="1" thickBot="1" x14ac:dyDescent="0.3">
      <c r="A8" s="119" t="s">
        <v>78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5" ht="19.5" customHeight="1" thickTop="1" x14ac:dyDescent="0.25">
      <c r="A9" s="120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5" ht="18" customHeight="1" x14ac:dyDescent="0.25">
      <c r="A10" s="123" t="s">
        <v>37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5" ht="19.5" customHeight="1" x14ac:dyDescent="0.25">
      <c r="A11" s="123" t="s">
        <v>84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15" ht="5.25" customHeight="1" x14ac:dyDescent="0.25">
      <c r="A12" s="112" t="s">
        <v>78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5" ht="15.6" x14ac:dyDescent="0.3">
      <c r="A13" s="39" t="s">
        <v>79</v>
      </c>
      <c r="B13" s="22"/>
      <c r="C13" s="22"/>
      <c r="D13" s="67"/>
      <c r="E13" s="5"/>
      <c r="F13" s="5"/>
      <c r="G13" s="32" t="s">
        <v>80</v>
      </c>
      <c r="H13" s="5"/>
      <c r="I13" s="5"/>
      <c r="J13" s="40"/>
      <c r="K13" s="29"/>
      <c r="L13" s="30" t="s">
        <v>81</v>
      </c>
    </row>
    <row r="14" spans="1:15" ht="15.6" x14ac:dyDescent="0.3">
      <c r="A14" s="17" t="s">
        <v>85</v>
      </c>
      <c r="B14" s="12"/>
      <c r="C14" s="12"/>
      <c r="D14" s="70"/>
      <c r="E14" s="6"/>
      <c r="F14" s="6"/>
      <c r="G14" s="7" t="s">
        <v>86</v>
      </c>
      <c r="H14" s="6"/>
      <c r="I14" s="6"/>
      <c r="J14" s="41"/>
      <c r="K14" s="31"/>
      <c r="L14" s="69" t="s">
        <v>91</v>
      </c>
    </row>
    <row r="15" spans="1:15" ht="14.4" x14ac:dyDescent="0.25">
      <c r="A15" s="126" t="s">
        <v>10</v>
      </c>
      <c r="B15" s="127"/>
      <c r="C15" s="127"/>
      <c r="D15" s="127"/>
      <c r="E15" s="127"/>
      <c r="F15" s="127"/>
      <c r="G15" s="128"/>
      <c r="H15" s="20" t="s">
        <v>1</v>
      </c>
      <c r="I15" s="19"/>
      <c r="J15" s="42"/>
      <c r="K15" s="19"/>
      <c r="L15" s="21"/>
    </row>
    <row r="16" spans="1:15" ht="14.4" x14ac:dyDescent="0.25">
      <c r="A16" s="18" t="s">
        <v>18</v>
      </c>
      <c r="B16" s="14"/>
      <c r="C16" s="14"/>
      <c r="D16" s="11"/>
      <c r="E16" s="8"/>
      <c r="F16" s="11"/>
      <c r="G16" s="10" t="s">
        <v>78</v>
      </c>
      <c r="H16" s="34" t="s">
        <v>82</v>
      </c>
      <c r="I16" s="8"/>
      <c r="J16" s="43"/>
      <c r="K16" s="8"/>
      <c r="L16" s="76"/>
    </row>
    <row r="17" spans="1:14" ht="14.4" x14ac:dyDescent="0.25">
      <c r="A17" s="18" t="s">
        <v>19</v>
      </c>
      <c r="B17" s="14"/>
      <c r="C17" s="14"/>
      <c r="D17" s="10"/>
      <c r="E17" s="8"/>
      <c r="F17" s="11"/>
      <c r="G17" s="10" t="s">
        <v>88</v>
      </c>
      <c r="H17" s="34" t="s">
        <v>41</v>
      </c>
      <c r="I17" s="8"/>
      <c r="J17" s="43"/>
      <c r="K17" s="8"/>
      <c r="L17" s="33"/>
    </row>
    <row r="18" spans="1:14" ht="14.4" x14ac:dyDescent="0.25">
      <c r="A18" s="18" t="s">
        <v>20</v>
      </c>
      <c r="B18" s="14"/>
      <c r="C18" s="14"/>
      <c r="D18" s="10"/>
      <c r="E18" s="8"/>
      <c r="F18" s="11"/>
      <c r="G18" s="10" t="s">
        <v>87</v>
      </c>
      <c r="H18" s="34" t="s">
        <v>42</v>
      </c>
      <c r="I18" s="8"/>
      <c r="J18" s="43"/>
      <c r="K18" s="8"/>
      <c r="L18" s="33"/>
    </row>
    <row r="19" spans="1:14" ht="16.2" thickBot="1" x14ac:dyDescent="0.3">
      <c r="A19" s="18" t="s">
        <v>16</v>
      </c>
      <c r="B19" s="15"/>
      <c r="C19" s="15"/>
      <c r="D19" s="75"/>
      <c r="E19" s="9"/>
      <c r="F19" s="9"/>
      <c r="G19" s="10" t="s">
        <v>89</v>
      </c>
      <c r="H19" s="154" t="s">
        <v>40</v>
      </c>
      <c r="I19" s="8"/>
      <c r="J19" s="81">
        <v>100</v>
      </c>
      <c r="L19" s="82" t="s">
        <v>90</v>
      </c>
    </row>
    <row r="20" spans="1:14" ht="6.6" customHeight="1" thickTop="1" thickBot="1" x14ac:dyDescent="0.3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4" s="3" customFormat="1" ht="21" customHeight="1" thickTop="1" x14ac:dyDescent="0.25">
      <c r="A21" s="129" t="s">
        <v>7</v>
      </c>
      <c r="B21" s="131" t="s">
        <v>13</v>
      </c>
      <c r="C21" s="131" t="s">
        <v>39</v>
      </c>
      <c r="D21" s="131" t="s">
        <v>2</v>
      </c>
      <c r="E21" s="131" t="s">
        <v>38</v>
      </c>
      <c r="F21" s="131" t="s">
        <v>9</v>
      </c>
      <c r="G21" s="131" t="s">
        <v>14</v>
      </c>
      <c r="H21" s="131" t="s">
        <v>8</v>
      </c>
      <c r="I21" s="131" t="s">
        <v>27</v>
      </c>
      <c r="J21" s="135" t="s">
        <v>23</v>
      </c>
      <c r="K21" s="137" t="s">
        <v>26</v>
      </c>
      <c r="L21" s="139" t="s">
        <v>15</v>
      </c>
    </row>
    <row r="22" spans="1:14" s="3" customFormat="1" ht="13.5" customHeight="1" x14ac:dyDescent="0.25">
      <c r="A22" s="130"/>
      <c r="B22" s="132"/>
      <c r="C22" s="132"/>
      <c r="D22" s="132"/>
      <c r="E22" s="132"/>
      <c r="F22" s="132"/>
      <c r="G22" s="132"/>
      <c r="H22" s="132"/>
      <c r="I22" s="132"/>
      <c r="J22" s="136"/>
      <c r="K22" s="138"/>
      <c r="L22" s="140"/>
    </row>
    <row r="23" spans="1:14" x14ac:dyDescent="0.25">
      <c r="A23" s="99">
        <v>1</v>
      </c>
      <c r="B23" s="93">
        <v>3</v>
      </c>
      <c r="C23" s="93">
        <v>10023500858</v>
      </c>
      <c r="D23" s="94" t="s">
        <v>96</v>
      </c>
      <c r="E23" s="91">
        <v>35854</v>
      </c>
      <c r="F23" s="95" t="s">
        <v>25</v>
      </c>
      <c r="G23" s="156" t="s">
        <v>24</v>
      </c>
      <c r="H23" s="92">
        <v>0.12204861111111111</v>
      </c>
      <c r="I23" s="92" t="s">
        <v>78</v>
      </c>
      <c r="J23" s="96">
        <f>$J$19/((H23*24))</f>
        <v>34.139402560455189</v>
      </c>
      <c r="K23" s="97"/>
      <c r="L23" s="100"/>
    </row>
    <row r="24" spans="1:14" x14ac:dyDescent="0.25">
      <c r="A24" s="101">
        <v>2</v>
      </c>
      <c r="B24" s="93">
        <v>19</v>
      </c>
      <c r="C24" s="93">
        <v>10036042251</v>
      </c>
      <c r="D24" s="94" t="s">
        <v>97</v>
      </c>
      <c r="E24" s="91">
        <v>37325</v>
      </c>
      <c r="F24" s="95" t="s">
        <v>25</v>
      </c>
      <c r="G24" s="156" t="s">
        <v>98</v>
      </c>
      <c r="H24" s="92">
        <v>0.12204861111111111</v>
      </c>
      <c r="I24" s="92">
        <f>H24-$H$23</f>
        <v>0</v>
      </c>
      <c r="J24" s="96">
        <f t="shared" ref="J24:J41" si="0">$J$19/((H24*24))</f>
        <v>34.139402560455189</v>
      </c>
      <c r="K24" s="97"/>
      <c r="L24" s="100"/>
    </row>
    <row r="25" spans="1:14" x14ac:dyDescent="0.25">
      <c r="A25" s="99">
        <v>3</v>
      </c>
      <c r="B25" s="97">
        <v>22</v>
      </c>
      <c r="C25" s="93">
        <v>10093888708</v>
      </c>
      <c r="D25" s="94" t="s">
        <v>99</v>
      </c>
      <c r="E25" s="91">
        <v>36544</v>
      </c>
      <c r="F25" s="95" t="s">
        <v>25</v>
      </c>
      <c r="G25" s="156" t="s">
        <v>61</v>
      </c>
      <c r="H25" s="92">
        <v>0.12204861111111111</v>
      </c>
      <c r="I25" s="92">
        <f>H25-$H$23</f>
        <v>0</v>
      </c>
      <c r="J25" s="96">
        <f t="shared" si="0"/>
        <v>34.139402560455189</v>
      </c>
      <c r="K25" s="97"/>
      <c r="L25" s="100"/>
    </row>
    <row r="26" spans="1:14" x14ac:dyDescent="0.25">
      <c r="A26" s="101">
        <v>4</v>
      </c>
      <c r="B26" s="97">
        <v>4</v>
      </c>
      <c r="C26" s="93">
        <v>10036064681</v>
      </c>
      <c r="D26" s="94" t="s">
        <v>100</v>
      </c>
      <c r="E26" s="91">
        <v>37700</v>
      </c>
      <c r="F26" s="95" t="s">
        <v>34</v>
      </c>
      <c r="G26" s="156" t="s">
        <v>24</v>
      </c>
      <c r="H26" s="92">
        <v>0.12302083333333334</v>
      </c>
      <c r="I26" s="92">
        <f>H26-$H$23</f>
        <v>9.7222222222223542E-4</v>
      </c>
      <c r="J26" s="96">
        <f t="shared" si="0"/>
        <v>33.869602032176118</v>
      </c>
      <c r="K26" s="97"/>
      <c r="L26" s="100"/>
    </row>
    <row r="27" spans="1:14" x14ac:dyDescent="0.25">
      <c r="A27" s="99">
        <v>5</v>
      </c>
      <c r="B27" s="97">
        <v>2</v>
      </c>
      <c r="C27" s="93">
        <v>10036018306</v>
      </c>
      <c r="D27" s="94" t="s">
        <v>101</v>
      </c>
      <c r="E27" s="91">
        <v>37284</v>
      </c>
      <c r="F27" s="95" t="s">
        <v>25</v>
      </c>
      <c r="G27" s="156" t="s">
        <v>24</v>
      </c>
      <c r="H27" s="92">
        <v>0.12302083333333334</v>
      </c>
      <c r="I27" s="92">
        <f t="shared" ref="I27:I41" si="1">H27-$H$23</f>
        <v>9.7222222222223542E-4</v>
      </c>
      <c r="J27" s="96">
        <f t="shared" si="0"/>
        <v>33.869602032176118</v>
      </c>
      <c r="K27" s="97"/>
      <c r="L27" s="100"/>
    </row>
    <row r="28" spans="1:14" x14ac:dyDescent="0.25">
      <c r="A28" s="101">
        <v>6</v>
      </c>
      <c r="B28" s="97">
        <v>18</v>
      </c>
      <c r="C28" s="93">
        <v>10036015070</v>
      </c>
      <c r="D28" s="94" t="s">
        <v>102</v>
      </c>
      <c r="E28" s="91">
        <v>36912</v>
      </c>
      <c r="F28" s="95" t="s">
        <v>25</v>
      </c>
      <c r="G28" s="156" t="s">
        <v>98</v>
      </c>
      <c r="H28" s="92">
        <v>0.12302083333333334</v>
      </c>
      <c r="I28" s="92">
        <f t="shared" si="1"/>
        <v>9.7222222222223542E-4</v>
      </c>
      <c r="J28" s="96">
        <f t="shared" si="0"/>
        <v>33.869602032176118</v>
      </c>
      <c r="K28" s="97"/>
      <c r="L28" s="100"/>
    </row>
    <row r="29" spans="1:14" x14ac:dyDescent="0.25">
      <c r="A29" s="99">
        <v>7</v>
      </c>
      <c r="B29" s="97">
        <v>10</v>
      </c>
      <c r="C29" s="93">
        <v>10012584621</v>
      </c>
      <c r="D29" s="94" t="s">
        <v>103</v>
      </c>
      <c r="E29" s="91">
        <v>31552</v>
      </c>
      <c r="F29" s="95" t="s">
        <v>25</v>
      </c>
      <c r="G29" s="156" t="s">
        <v>104</v>
      </c>
      <c r="H29" s="92">
        <v>0.12302083333333334</v>
      </c>
      <c r="I29" s="92">
        <f t="shared" si="1"/>
        <v>9.7222222222223542E-4</v>
      </c>
      <c r="J29" s="96">
        <f t="shared" si="0"/>
        <v>33.869602032176118</v>
      </c>
      <c r="K29" s="97"/>
      <c r="L29" s="100"/>
    </row>
    <row r="30" spans="1:14" x14ac:dyDescent="0.25">
      <c r="A30" s="101">
        <v>8</v>
      </c>
      <c r="B30" s="97">
        <v>25</v>
      </c>
      <c r="C30" s="93">
        <v>10034947868</v>
      </c>
      <c r="D30" s="94" t="s">
        <v>105</v>
      </c>
      <c r="E30" s="91">
        <v>36839</v>
      </c>
      <c r="F30" s="95" t="s">
        <v>25</v>
      </c>
      <c r="G30" s="156" t="s">
        <v>60</v>
      </c>
      <c r="H30" s="92">
        <v>0.12302083333333334</v>
      </c>
      <c r="I30" s="92">
        <f t="shared" si="1"/>
        <v>9.7222222222223542E-4</v>
      </c>
      <c r="J30" s="96">
        <f t="shared" si="0"/>
        <v>33.869602032176118</v>
      </c>
      <c r="K30" s="97"/>
      <c r="L30" s="100"/>
    </row>
    <row r="31" spans="1:14" x14ac:dyDescent="0.25">
      <c r="A31" s="99">
        <v>9</v>
      </c>
      <c r="B31" s="97">
        <v>5</v>
      </c>
      <c r="C31" s="93">
        <v>10050875369</v>
      </c>
      <c r="D31" s="94" t="s">
        <v>106</v>
      </c>
      <c r="E31" s="91">
        <v>37306</v>
      </c>
      <c r="F31" s="95" t="s">
        <v>25</v>
      </c>
      <c r="G31" s="156" t="s">
        <v>24</v>
      </c>
      <c r="H31" s="92">
        <v>0.12302083333333334</v>
      </c>
      <c r="I31" s="92">
        <f t="shared" si="1"/>
        <v>9.7222222222223542E-4</v>
      </c>
      <c r="J31" s="96">
        <f t="shared" si="0"/>
        <v>33.869602032176118</v>
      </c>
      <c r="K31" s="97"/>
      <c r="L31" s="100"/>
    </row>
    <row r="32" spans="1:14" x14ac:dyDescent="0.25">
      <c r="A32" s="101">
        <v>10</v>
      </c>
      <c r="B32" s="97">
        <v>26</v>
      </c>
      <c r="C32" s="93">
        <v>10083380473</v>
      </c>
      <c r="D32" s="94" t="s">
        <v>107</v>
      </c>
      <c r="E32" s="91">
        <v>37347</v>
      </c>
      <c r="F32" s="95" t="s">
        <v>25</v>
      </c>
      <c r="G32" s="156" t="s">
        <v>60</v>
      </c>
      <c r="H32" s="92">
        <v>0.12302083333333334</v>
      </c>
      <c r="I32" s="92">
        <f t="shared" si="1"/>
        <v>9.7222222222223542E-4</v>
      </c>
      <c r="J32" s="96">
        <f t="shared" si="0"/>
        <v>33.869602032176118</v>
      </c>
      <c r="K32" s="97"/>
      <c r="L32" s="100"/>
      <c r="N32" s="71"/>
    </row>
    <row r="33" spans="1:14" x14ac:dyDescent="0.25">
      <c r="A33" s="99">
        <v>11</v>
      </c>
      <c r="B33" s="97">
        <v>21</v>
      </c>
      <c r="C33" s="93">
        <v>10080746117</v>
      </c>
      <c r="D33" s="94" t="s">
        <v>108</v>
      </c>
      <c r="E33" s="91">
        <v>37876</v>
      </c>
      <c r="F33" s="95" t="s">
        <v>34</v>
      </c>
      <c r="G33" s="156" t="s">
        <v>61</v>
      </c>
      <c r="H33" s="92">
        <v>0.12302083333333334</v>
      </c>
      <c r="I33" s="92">
        <f t="shared" si="1"/>
        <v>9.7222222222223542E-4</v>
      </c>
      <c r="J33" s="96">
        <f t="shared" si="0"/>
        <v>33.869602032176118</v>
      </c>
      <c r="K33" s="97"/>
      <c r="L33" s="100"/>
      <c r="N33" s="71"/>
    </row>
    <row r="34" spans="1:14" x14ac:dyDescent="0.25">
      <c r="A34" s="101">
        <v>12</v>
      </c>
      <c r="B34" s="97">
        <v>23</v>
      </c>
      <c r="C34" s="93">
        <v>10036017393</v>
      </c>
      <c r="D34" s="94" t="s">
        <v>109</v>
      </c>
      <c r="E34" s="91">
        <v>37128</v>
      </c>
      <c r="F34" s="95" t="s">
        <v>25</v>
      </c>
      <c r="G34" s="156" t="s">
        <v>61</v>
      </c>
      <c r="H34" s="92">
        <v>0.12302083333333334</v>
      </c>
      <c r="I34" s="92">
        <f t="shared" si="1"/>
        <v>9.7222222222223542E-4</v>
      </c>
      <c r="J34" s="96">
        <f t="shared" si="0"/>
        <v>33.869602032176118</v>
      </c>
      <c r="K34" s="97"/>
      <c r="L34" s="100"/>
      <c r="N34" s="71"/>
    </row>
    <row r="35" spans="1:14" ht="30.6" x14ac:dyDescent="0.25">
      <c r="A35" s="99">
        <v>13</v>
      </c>
      <c r="B35" s="97">
        <v>6</v>
      </c>
      <c r="C35" s="93">
        <v>10034971211</v>
      </c>
      <c r="D35" s="94" t="s">
        <v>110</v>
      </c>
      <c r="E35" s="91">
        <v>36766</v>
      </c>
      <c r="F35" s="95" t="s">
        <v>34</v>
      </c>
      <c r="G35" s="156" t="s">
        <v>24</v>
      </c>
      <c r="H35" s="92">
        <v>0.12302083333333334</v>
      </c>
      <c r="I35" s="92">
        <f t="shared" si="1"/>
        <v>9.7222222222223542E-4</v>
      </c>
      <c r="J35" s="96">
        <f t="shared" si="0"/>
        <v>33.869602032176118</v>
      </c>
      <c r="K35" s="97"/>
      <c r="L35" s="155" t="s">
        <v>124</v>
      </c>
      <c r="N35" s="71"/>
    </row>
    <row r="36" spans="1:14" x14ac:dyDescent="0.25">
      <c r="A36" s="101">
        <v>14</v>
      </c>
      <c r="B36" s="97">
        <v>14</v>
      </c>
      <c r="C36" s="93">
        <v>10082146856</v>
      </c>
      <c r="D36" s="94" t="s">
        <v>111</v>
      </c>
      <c r="E36" s="91">
        <v>38316</v>
      </c>
      <c r="F36" s="95" t="s">
        <v>34</v>
      </c>
      <c r="G36" s="156" t="s">
        <v>66</v>
      </c>
      <c r="H36" s="92">
        <v>0.12302083333333334</v>
      </c>
      <c r="I36" s="92">
        <f t="shared" si="1"/>
        <v>9.7222222222223542E-4</v>
      </c>
      <c r="J36" s="96">
        <f t="shared" si="0"/>
        <v>33.869602032176118</v>
      </c>
      <c r="K36" s="97"/>
      <c r="L36" s="100"/>
      <c r="N36" s="71"/>
    </row>
    <row r="37" spans="1:14" x14ac:dyDescent="0.25">
      <c r="A37" s="99">
        <v>15</v>
      </c>
      <c r="B37" s="97">
        <v>15</v>
      </c>
      <c r="C37" s="93">
        <v>10114015396</v>
      </c>
      <c r="D37" s="94" t="s">
        <v>112</v>
      </c>
      <c r="E37" s="91">
        <v>36017</v>
      </c>
      <c r="F37" s="95" t="s">
        <v>34</v>
      </c>
      <c r="G37" s="156" t="s">
        <v>66</v>
      </c>
      <c r="H37" s="92">
        <v>0.12302083333333334</v>
      </c>
      <c r="I37" s="92">
        <f t="shared" si="1"/>
        <v>9.7222222222223542E-4</v>
      </c>
      <c r="J37" s="96">
        <f t="shared" si="0"/>
        <v>33.869602032176118</v>
      </c>
      <c r="K37" s="97"/>
      <c r="L37" s="100"/>
      <c r="N37" s="71"/>
    </row>
    <row r="38" spans="1:14" x14ac:dyDescent="0.25">
      <c r="A38" s="101">
        <v>16</v>
      </c>
      <c r="B38" s="97">
        <v>30</v>
      </c>
      <c r="C38" s="93">
        <v>10004705389</v>
      </c>
      <c r="D38" s="94" t="s">
        <v>113</v>
      </c>
      <c r="E38" s="91">
        <v>30159</v>
      </c>
      <c r="F38" s="95" t="s">
        <v>21</v>
      </c>
      <c r="G38" s="156" t="s">
        <v>114</v>
      </c>
      <c r="H38" s="92">
        <v>0.12302083333333334</v>
      </c>
      <c r="I38" s="92">
        <f t="shared" si="1"/>
        <v>9.7222222222223542E-4</v>
      </c>
      <c r="J38" s="96">
        <f t="shared" si="0"/>
        <v>33.869602032176118</v>
      </c>
      <c r="K38" s="97"/>
      <c r="L38" s="100"/>
      <c r="N38" s="71"/>
    </row>
    <row r="39" spans="1:14" x14ac:dyDescent="0.25">
      <c r="A39" s="99">
        <v>17</v>
      </c>
      <c r="B39" s="97">
        <v>32</v>
      </c>
      <c r="C39" s="93">
        <v>10023524807</v>
      </c>
      <c r="D39" s="94" t="s">
        <v>115</v>
      </c>
      <c r="E39" s="91">
        <v>36182</v>
      </c>
      <c r="F39" s="95" t="s">
        <v>25</v>
      </c>
      <c r="G39" s="156" t="s">
        <v>61</v>
      </c>
      <c r="H39" s="92">
        <v>0.12302083333333334</v>
      </c>
      <c r="I39" s="92">
        <f t="shared" si="1"/>
        <v>9.7222222222223542E-4</v>
      </c>
      <c r="J39" s="96">
        <f t="shared" si="0"/>
        <v>33.869602032176118</v>
      </c>
      <c r="K39" s="97"/>
      <c r="L39" s="100"/>
      <c r="N39" s="71"/>
    </row>
    <row r="40" spans="1:14" x14ac:dyDescent="0.25">
      <c r="A40" s="101">
        <v>18</v>
      </c>
      <c r="B40" s="97">
        <v>13</v>
      </c>
      <c r="C40" s="93">
        <v>10052804154</v>
      </c>
      <c r="D40" s="94" t="s">
        <v>116</v>
      </c>
      <c r="E40" s="91">
        <v>37537</v>
      </c>
      <c r="F40" s="95" t="s">
        <v>34</v>
      </c>
      <c r="G40" s="156" t="s">
        <v>62</v>
      </c>
      <c r="H40" s="92">
        <v>0.12302083333333334</v>
      </c>
      <c r="I40" s="92">
        <f t="shared" si="1"/>
        <v>9.7222222222223542E-4</v>
      </c>
      <c r="J40" s="96">
        <f t="shared" si="0"/>
        <v>33.869602032176118</v>
      </c>
      <c r="K40" s="97"/>
      <c r="L40" s="100"/>
      <c r="N40" s="71"/>
    </row>
    <row r="41" spans="1:14" x14ac:dyDescent="0.25">
      <c r="A41" s="99">
        <v>19</v>
      </c>
      <c r="B41" s="97">
        <v>9</v>
      </c>
      <c r="C41" s="93">
        <v>10126421090</v>
      </c>
      <c r="D41" s="94" t="s">
        <v>117</v>
      </c>
      <c r="E41" s="91">
        <v>37209</v>
      </c>
      <c r="F41" s="95" t="s">
        <v>34</v>
      </c>
      <c r="G41" s="156" t="s">
        <v>104</v>
      </c>
      <c r="H41" s="92">
        <v>0.12302083333333334</v>
      </c>
      <c r="I41" s="92">
        <f t="shared" si="1"/>
        <v>9.7222222222223542E-4</v>
      </c>
      <c r="J41" s="96">
        <f t="shared" si="0"/>
        <v>33.869602032176118</v>
      </c>
      <c r="K41" s="97"/>
      <c r="L41" s="100"/>
      <c r="N41" s="71"/>
    </row>
    <row r="42" spans="1:14" x14ac:dyDescent="0.3">
      <c r="A42" s="101" t="s">
        <v>69</v>
      </c>
      <c r="B42" s="97">
        <v>11</v>
      </c>
      <c r="C42" s="93">
        <v>10059040143</v>
      </c>
      <c r="D42" s="94" t="s">
        <v>118</v>
      </c>
      <c r="E42" s="91">
        <v>37426</v>
      </c>
      <c r="F42" s="95" t="s">
        <v>25</v>
      </c>
      <c r="G42" s="156" t="s">
        <v>62</v>
      </c>
      <c r="H42" s="92"/>
      <c r="I42" s="92"/>
      <c r="J42" s="96"/>
      <c r="K42" s="97"/>
      <c r="L42" s="100"/>
      <c r="N42" s="25"/>
    </row>
    <row r="43" spans="1:14" x14ac:dyDescent="0.25">
      <c r="A43" s="99" t="s">
        <v>77</v>
      </c>
      <c r="B43" s="97">
        <v>16</v>
      </c>
      <c r="C43" s="93">
        <v>10007913564</v>
      </c>
      <c r="D43" s="94" t="s">
        <v>119</v>
      </c>
      <c r="E43" s="91">
        <v>33173</v>
      </c>
      <c r="F43" s="95" t="s">
        <v>25</v>
      </c>
      <c r="G43" s="156" t="s">
        <v>120</v>
      </c>
      <c r="H43" s="92"/>
      <c r="I43" s="92"/>
      <c r="J43" s="96"/>
      <c r="K43" s="97"/>
      <c r="L43" s="100"/>
      <c r="N43" s="71"/>
    </row>
    <row r="44" spans="1:14" x14ac:dyDescent="0.3">
      <c r="A44" s="101" t="s">
        <v>77</v>
      </c>
      <c r="B44" s="97">
        <v>17</v>
      </c>
      <c r="C44" s="93">
        <v>10015267578</v>
      </c>
      <c r="D44" s="94" t="s">
        <v>121</v>
      </c>
      <c r="E44" s="91">
        <v>36846</v>
      </c>
      <c r="F44" s="95" t="s">
        <v>25</v>
      </c>
      <c r="G44" s="156" t="s">
        <v>98</v>
      </c>
      <c r="H44" s="92"/>
      <c r="I44" s="92"/>
      <c r="J44" s="96"/>
      <c r="K44" s="97"/>
      <c r="L44" s="100"/>
      <c r="N44" s="25"/>
    </row>
    <row r="45" spans="1:14" x14ac:dyDescent="0.3">
      <c r="A45" s="99" t="s">
        <v>77</v>
      </c>
      <c r="B45" s="97">
        <v>24</v>
      </c>
      <c r="C45" s="93">
        <v>10006503832</v>
      </c>
      <c r="D45" s="94" t="s">
        <v>122</v>
      </c>
      <c r="E45" s="91">
        <v>33408</v>
      </c>
      <c r="F45" s="95" t="s">
        <v>25</v>
      </c>
      <c r="G45" s="156" t="s">
        <v>61</v>
      </c>
      <c r="H45" s="92"/>
      <c r="I45" s="92"/>
      <c r="J45" s="96"/>
      <c r="K45" s="97"/>
      <c r="L45" s="100"/>
      <c r="N45" s="25"/>
    </row>
    <row r="46" spans="1:14" ht="14.4" thickBot="1" x14ac:dyDescent="0.35">
      <c r="A46" s="102" t="s">
        <v>77</v>
      </c>
      <c r="B46" s="103">
        <v>31</v>
      </c>
      <c r="C46" s="104">
        <v>10009045333</v>
      </c>
      <c r="D46" s="105" t="s">
        <v>123</v>
      </c>
      <c r="E46" s="106">
        <v>35438</v>
      </c>
      <c r="F46" s="107" t="s">
        <v>25</v>
      </c>
      <c r="G46" s="157" t="s">
        <v>68</v>
      </c>
      <c r="H46" s="108"/>
      <c r="I46" s="108"/>
      <c r="J46" s="109"/>
      <c r="K46" s="103"/>
      <c r="L46" s="110"/>
      <c r="N46" s="25"/>
    </row>
    <row r="47" spans="1:14" s="4" customFormat="1" ht="6.6" customHeight="1" thickTop="1" thickBot="1" x14ac:dyDescent="0.3">
      <c r="A47" s="62"/>
      <c r="B47" s="78"/>
      <c r="C47" s="63"/>
      <c r="D47" s="64"/>
      <c r="E47" s="68"/>
      <c r="F47" s="65"/>
      <c r="G47" s="71"/>
      <c r="H47" s="79"/>
      <c r="I47" s="79"/>
      <c r="J47" s="80"/>
      <c r="K47" s="62"/>
      <c r="L47" s="63"/>
      <c r="N47"/>
    </row>
    <row r="48" spans="1:14" ht="15" thickTop="1" x14ac:dyDescent="0.25">
      <c r="A48" s="141" t="s">
        <v>5</v>
      </c>
      <c r="B48" s="142"/>
      <c r="C48" s="142"/>
      <c r="D48" s="142"/>
      <c r="E48" s="142"/>
      <c r="F48" s="142"/>
      <c r="G48" s="142" t="s">
        <v>6</v>
      </c>
      <c r="H48" s="142"/>
      <c r="I48" s="142"/>
      <c r="J48" s="142"/>
      <c r="K48" s="142"/>
      <c r="L48" s="143"/>
      <c r="N48"/>
    </row>
    <row r="49" spans="1:14" x14ac:dyDescent="0.25">
      <c r="A49" s="72" t="s">
        <v>92</v>
      </c>
      <c r="B49" s="9"/>
      <c r="C49" s="83"/>
      <c r="D49" s="26"/>
      <c r="E49" s="48"/>
      <c r="F49" s="55"/>
      <c r="G49" s="35" t="s">
        <v>35</v>
      </c>
      <c r="H49" s="111">
        <v>10</v>
      </c>
      <c r="I49" s="48"/>
      <c r="J49" s="49"/>
      <c r="K49" s="45" t="s">
        <v>33</v>
      </c>
      <c r="L49" s="54">
        <f>COUNTIF(F23:F47,"ЗМС")</f>
        <v>0</v>
      </c>
      <c r="N49"/>
    </row>
    <row r="50" spans="1:14" x14ac:dyDescent="0.25">
      <c r="A50" s="72" t="s">
        <v>93</v>
      </c>
      <c r="B50" s="9"/>
      <c r="C50" s="84"/>
      <c r="D50" s="26"/>
      <c r="E50" s="56"/>
      <c r="F50" s="57"/>
      <c r="G50" s="36" t="s">
        <v>28</v>
      </c>
      <c r="H50" s="111">
        <f>H51+H56</f>
        <v>24</v>
      </c>
      <c r="I50" s="50"/>
      <c r="J50" s="51"/>
      <c r="K50" s="45" t="s">
        <v>21</v>
      </c>
      <c r="L50" s="54">
        <f>COUNTIF(F23:F47,"МСМК")</f>
        <v>1</v>
      </c>
      <c r="N50"/>
    </row>
    <row r="51" spans="1:14" x14ac:dyDescent="0.25">
      <c r="A51" s="72" t="s">
        <v>94</v>
      </c>
      <c r="B51" s="9"/>
      <c r="C51" s="38"/>
      <c r="D51" s="26"/>
      <c r="E51" s="56"/>
      <c r="F51" s="57"/>
      <c r="G51" s="36" t="s">
        <v>29</v>
      </c>
      <c r="H51" s="111">
        <f>H52+H53+H54+H55</f>
        <v>20</v>
      </c>
      <c r="I51" s="50"/>
      <c r="J51" s="51"/>
      <c r="K51" s="45" t="s">
        <v>25</v>
      </c>
      <c r="L51" s="54">
        <f>COUNTIF(F23:F47,"МС")</f>
        <v>16</v>
      </c>
      <c r="N51"/>
    </row>
    <row r="52" spans="1:14" x14ac:dyDescent="0.25">
      <c r="A52" s="72" t="s">
        <v>95</v>
      </c>
      <c r="B52" s="9"/>
      <c r="C52" s="38"/>
      <c r="D52" s="26"/>
      <c r="E52" s="56"/>
      <c r="F52" s="57"/>
      <c r="G52" s="36" t="s">
        <v>30</v>
      </c>
      <c r="H52" s="111">
        <f>COUNT(A23:A66)</f>
        <v>19</v>
      </c>
      <c r="I52" s="50"/>
      <c r="J52" s="51"/>
      <c r="K52" s="45" t="s">
        <v>34</v>
      </c>
      <c r="L52" s="54">
        <f>COUNTIF(F23:F47,"КМС")</f>
        <v>7</v>
      </c>
      <c r="N52"/>
    </row>
    <row r="53" spans="1:14" x14ac:dyDescent="0.25">
      <c r="A53" s="72"/>
      <c r="B53" s="9"/>
      <c r="C53" s="38"/>
      <c r="D53" s="26"/>
      <c r="E53" s="56"/>
      <c r="F53" s="57"/>
      <c r="G53" s="36" t="s">
        <v>55</v>
      </c>
      <c r="H53" s="111">
        <f>COUNTIF(A23:A66,"ЛИМ")</f>
        <v>0</v>
      </c>
      <c r="I53" s="50"/>
      <c r="J53" s="51"/>
      <c r="K53" s="45" t="s">
        <v>54</v>
      </c>
      <c r="L53" s="54">
        <f>COUNTIF(F23:F47,"1 СР")</f>
        <v>0</v>
      </c>
      <c r="N53"/>
    </row>
    <row r="54" spans="1:14" x14ac:dyDescent="0.25">
      <c r="A54" s="72"/>
      <c r="B54" s="9"/>
      <c r="C54" s="9"/>
      <c r="D54" s="26"/>
      <c r="E54" s="56"/>
      <c r="F54" s="57"/>
      <c r="G54" s="36" t="s">
        <v>31</v>
      </c>
      <c r="H54" s="111">
        <f>COUNTIF(A23:A66,"НФ")</f>
        <v>1</v>
      </c>
      <c r="I54" s="50"/>
      <c r="J54" s="51"/>
      <c r="K54" s="45" t="s">
        <v>71</v>
      </c>
      <c r="L54" s="54">
        <f>COUNTIF(F23:F47,"2 СР")</f>
        <v>0</v>
      </c>
      <c r="N54"/>
    </row>
    <row r="55" spans="1:14" x14ac:dyDescent="0.25">
      <c r="A55" s="72"/>
      <c r="B55" s="9"/>
      <c r="C55" s="9"/>
      <c r="D55" s="26"/>
      <c r="E55" s="56"/>
      <c r="F55" s="57"/>
      <c r="G55" s="36" t="s">
        <v>36</v>
      </c>
      <c r="H55" s="111">
        <f>COUNTIF(A23:A66,"ДСКВ")</f>
        <v>0</v>
      </c>
      <c r="I55" s="50"/>
      <c r="J55" s="51"/>
      <c r="K55" s="45" t="s">
        <v>83</v>
      </c>
      <c r="L55" s="54">
        <f>COUNTIF(F23:F47,"3 СР")</f>
        <v>0</v>
      </c>
      <c r="N55"/>
    </row>
    <row r="56" spans="1:14" x14ac:dyDescent="0.25">
      <c r="A56" s="72"/>
      <c r="B56" s="9"/>
      <c r="C56" s="9"/>
      <c r="D56" s="26"/>
      <c r="E56" s="58"/>
      <c r="F56" s="59"/>
      <c r="G56" s="36" t="s">
        <v>32</v>
      </c>
      <c r="H56" s="111">
        <f>COUNTIF(A23:A66,"НС")</f>
        <v>4</v>
      </c>
      <c r="I56" s="52"/>
      <c r="J56" s="53"/>
      <c r="K56" s="45"/>
      <c r="L56" s="37"/>
    </row>
    <row r="57" spans="1:14" ht="9.75" customHeight="1" x14ac:dyDescent="0.25">
      <c r="A57" s="56"/>
      <c r="L57" s="16"/>
    </row>
    <row r="58" spans="1:14" ht="15.6" x14ac:dyDescent="0.25">
      <c r="A58" s="144" t="s">
        <v>3</v>
      </c>
      <c r="B58" s="145"/>
      <c r="C58" s="145"/>
      <c r="D58" s="145"/>
      <c r="E58" s="145" t="s">
        <v>12</v>
      </c>
      <c r="F58" s="145"/>
      <c r="G58" s="145"/>
      <c r="H58" s="145"/>
      <c r="I58" s="145" t="s">
        <v>4</v>
      </c>
      <c r="J58" s="145"/>
      <c r="K58" s="145"/>
      <c r="L58" s="146"/>
    </row>
    <row r="59" spans="1:14" x14ac:dyDescent="0.25">
      <c r="A59" s="133"/>
      <c r="B59" s="116"/>
      <c r="C59" s="116"/>
      <c r="D59" s="116"/>
      <c r="E59" s="116"/>
      <c r="F59" s="147"/>
      <c r="G59" s="147"/>
      <c r="H59" s="147"/>
      <c r="I59" s="147"/>
      <c r="J59" s="147"/>
      <c r="K59" s="147"/>
      <c r="L59" s="148"/>
    </row>
    <row r="60" spans="1:14" x14ac:dyDescent="0.25">
      <c r="A60" s="73"/>
      <c r="D60" s="13"/>
      <c r="E60" s="13"/>
      <c r="F60" s="13"/>
      <c r="G60" s="13"/>
      <c r="H60" s="13"/>
      <c r="I60" s="13"/>
      <c r="J60" s="13"/>
      <c r="K60" s="13"/>
      <c r="L60" s="60"/>
    </row>
    <row r="61" spans="1:14" x14ac:dyDescent="0.25">
      <c r="A61" s="73"/>
      <c r="D61" s="13"/>
      <c r="E61" s="13"/>
      <c r="F61" s="13"/>
      <c r="G61" s="13"/>
      <c r="H61" s="13"/>
      <c r="I61" s="13"/>
      <c r="J61" s="13"/>
      <c r="K61" s="13"/>
      <c r="L61" s="60"/>
    </row>
    <row r="62" spans="1:14" x14ac:dyDescent="0.25">
      <c r="A62" s="133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34"/>
    </row>
    <row r="63" spans="1:14" x14ac:dyDescent="0.25">
      <c r="A63" s="133"/>
      <c r="B63" s="116"/>
      <c r="C63" s="116"/>
      <c r="D63" s="116"/>
      <c r="E63" s="116"/>
      <c r="F63" s="149"/>
      <c r="G63" s="149"/>
      <c r="H63" s="149"/>
      <c r="I63" s="149"/>
      <c r="J63" s="149"/>
      <c r="K63" s="149"/>
      <c r="L63" s="150"/>
    </row>
    <row r="64" spans="1:14" ht="16.2" thickBot="1" x14ac:dyDescent="0.3">
      <c r="A64" s="151"/>
      <c r="B64" s="152"/>
      <c r="C64" s="152"/>
      <c r="D64" s="152"/>
      <c r="E64" s="152" t="str">
        <f>G17</f>
        <v>Попова Е.В. (ВК, Воронежская область)</v>
      </c>
      <c r="F64" s="152"/>
      <c r="G64" s="152"/>
      <c r="H64" s="152"/>
      <c r="I64" s="152" t="str">
        <f>G18</f>
        <v>Иванова М.А. (ВК, Псковская область)</v>
      </c>
      <c r="J64" s="152"/>
      <c r="K64" s="152"/>
      <c r="L64" s="153"/>
    </row>
    <row r="65" spans="1:4" ht="14.4" thickTop="1" x14ac:dyDescent="0.25">
      <c r="A65" s="56"/>
    </row>
    <row r="66" spans="1:4" x14ac:dyDescent="0.25">
      <c r="A66" s="56"/>
    </row>
    <row r="67" spans="1:4" x14ac:dyDescent="0.25">
      <c r="A67" s="56"/>
    </row>
    <row r="68" spans="1:4" ht="15.6" x14ac:dyDescent="0.25">
      <c r="A68" s="56"/>
      <c r="B68" s="77"/>
    </row>
    <row r="69" spans="1:4" x14ac:dyDescent="0.25">
      <c r="A69" s="56"/>
    </row>
    <row r="70" spans="1:4" x14ac:dyDescent="0.25">
      <c r="A70" s="56" t="s">
        <v>43</v>
      </c>
    </row>
    <row r="71" spans="1:4" x14ac:dyDescent="0.25">
      <c r="A71" s="56" t="s">
        <v>44</v>
      </c>
    </row>
    <row r="72" spans="1:4" x14ac:dyDescent="0.25">
      <c r="A72" s="56" t="s">
        <v>46</v>
      </c>
    </row>
    <row r="73" spans="1:4" x14ac:dyDescent="0.25">
      <c r="A73" s="56" t="s">
        <v>45</v>
      </c>
    </row>
    <row r="74" spans="1:4" x14ac:dyDescent="0.25">
      <c r="A74" s="56" t="s">
        <v>47</v>
      </c>
    </row>
    <row r="75" spans="1:4" x14ac:dyDescent="0.25">
      <c r="A75" s="56" t="s">
        <v>48</v>
      </c>
    </row>
    <row r="76" spans="1:4" x14ac:dyDescent="0.25">
      <c r="A76" s="56" t="s">
        <v>49</v>
      </c>
    </row>
    <row r="77" spans="1:4" x14ac:dyDescent="0.25">
      <c r="A77" s="34" t="s">
        <v>41</v>
      </c>
      <c r="D77" s="1" t="s">
        <v>50</v>
      </c>
    </row>
    <row r="78" spans="1:4" x14ac:dyDescent="0.25">
      <c r="A78" s="34" t="s">
        <v>42</v>
      </c>
    </row>
    <row r="79" spans="1:4" x14ac:dyDescent="0.25">
      <c r="A79" s="34" t="s">
        <v>52</v>
      </c>
    </row>
    <row r="80" spans="1:4" x14ac:dyDescent="0.25">
      <c r="A80" s="66" t="s">
        <v>58</v>
      </c>
    </row>
    <row r="81" spans="1:3" x14ac:dyDescent="0.25">
      <c r="A81" s="66" t="s">
        <v>57</v>
      </c>
    </row>
    <row r="82" spans="1:3" x14ac:dyDescent="0.25">
      <c r="A82" s="61" t="s">
        <v>35</v>
      </c>
      <c r="C82" s="47" t="s">
        <v>51</v>
      </c>
    </row>
    <row r="83" spans="1:3" x14ac:dyDescent="0.25">
      <c r="A83" s="74" t="s">
        <v>56</v>
      </c>
      <c r="C83" s="47"/>
    </row>
    <row r="84" spans="1:3" x14ac:dyDescent="0.25">
      <c r="A84" s="56" t="s">
        <v>53</v>
      </c>
    </row>
    <row r="85" spans="1:3" x14ac:dyDescent="0.25">
      <c r="A85" s="56"/>
    </row>
    <row r="86" spans="1:3" x14ac:dyDescent="0.25">
      <c r="A86" s="56"/>
    </row>
    <row r="87" spans="1:3" x14ac:dyDescent="0.25">
      <c r="A87" s="56"/>
    </row>
    <row r="88" spans="1:3" x14ac:dyDescent="0.25">
      <c r="A88" s="56"/>
    </row>
    <row r="89" spans="1:3" x14ac:dyDescent="0.25">
      <c r="A89" s="56"/>
    </row>
    <row r="90" spans="1:3" x14ac:dyDescent="0.25">
      <c r="A90" s="56"/>
    </row>
    <row r="91" spans="1:3" x14ac:dyDescent="0.25">
      <c r="A91" s="56"/>
    </row>
    <row r="92" spans="1:3" x14ac:dyDescent="0.25">
      <c r="A92" s="56"/>
    </row>
    <row r="93" spans="1:3" x14ac:dyDescent="0.25">
      <c r="A93" s="56"/>
    </row>
    <row r="94" spans="1:3" x14ac:dyDescent="0.25">
      <c r="A94" s="56"/>
    </row>
    <row r="95" spans="1:3" x14ac:dyDescent="0.25">
      <c r="A95" s="56"/>
    </row>
    <row r="96" spans="1:3" x14ac:dyDescent="0.25">
      <c r="A96" s="56"/>
    </row>
    <row r="97" spans="1:9" x14ac:dyDescent="0.25">
      <c r="A97" s="56"/>
    </row>
    <row r="98" spans="1:9" x14ac:dyDescent="0.25">
      <c r="A98" s="56"/>
    </row>
    <row r="99" spans="1:9" x14ac:dyDescent="0.25">
      <c r="A99" s="56"/>
    </row>
    <row r="100" spans="1:9" x14ac:dyDescent="0.25">
      <c r="A100" s="56"/>
    </row>
    <row r="101" spans="1:9" x14ac:dyDescent="0.25">
      <c r="A101" s="56"/>
    </row>
    <row r="102" spans="1:9" x14ac:dyDescent="0.25">
      <c r="A102" s="56"/>
    </row>
    <row r="103" spans="1:9" x14ac:dyDescent="0.25">
      <c r="A103" s="56"/>
    </row>
    <row r="104" spans="1:9" x14ac:dyDescent="0.25">
      <c r="A104" s="56"/>
    </row>
    <row r="105" spans="1:9" x14ac:dyDescent="0.25">
      <c r="A105" s="56"/>
    </row>
    <row r="106" spans="1:9" x14ac:dyDescent="0.25">
      <c r="A106" s="56"/>
      <c r="I106"/>
    </row>
    <row r="107" spans="1:9" x14ac:dyDescent="0.25">
      <c r="A107" s="56"/>
      <c r="I107"/>
    </row>
    <row r="108" spans="1:9" x14ac:dyDescent="0.25">
      <c r="A108" s="56"/>
      <c r="I108"/>
    </row>
    <row r="109" spans="1:9" x14ac:dyDescent="0.25">
      <c r="A109" s="56"/>
      <c r="I109"/>
    </row>
    <row r="110" spans="1:9" x14ac:dyDescent="0.25">
      <c r="A110" s="56"/>
      <c r="I110"/>
    </row>
    <row r="111" spans="1:9" x14ac:dyDescent="0.25">
      <c r="A111" s="56"/>
      <c r="I111"/>
    </row>
    <row r="112" spans="1:9" x14ac:dyDescent="0.25">
      <c r="A112" s="56"/>
      <c r="I112"/>
    </row>
    <row r="113" spans="1:9" x14ac:dyDescent="0.25">
      <c r="A113" s="56"/>
      <c r="I113"/>
    </row>
    <row r="114" spans="1:9" x14ac:dyDescent="0.25">
      <c r="A114" s="56"/>
      <c r="I114"/>
    </row>
    <row r="115" spans="1:9" x14ac:dyDescent="0.25">
      <c r="A115" s="56"/>
      <c r="I115"/>
    </row>
    <row r="116" spans="1:9" x14ac:dyDescent="0.25">
      <c r="A116" s="56"/>
      <c r="I116"/>
    </row>
    <row r="117" spans="1:9" x14ac:dyDescent="0.25">
      <c r="A117" s="56"/>
      <c r="I117"/>
    </row>
    <row r="118" spans="1:9" x14ac:dyDescent="0.25">
      <c r="A118" s="56"/>
      <c r="I118"/>
    </row>
    <row r="119" spans="1:9" x14ac:dyDescent="0.25">
      <c r="A119" s="56"/>
      <c r="I119"/>
    </row>
    <row r="120" spans="1:9" x14ac:dyDescent="0.25">
      <c r="A120" s="56"/>
      <c r="I120"/>
    </row>
    <row r="121" spans="1:9" x14ac:dyDescent="0.25">
      <c r="A121" s="56"/>
      <c r="I121"/>
    </row>
    <row r="122" spans="1:9" x14ac:dyDescent="0.25">
      <c r="A122" s="56"/>
      <c r="I122"/>
    </row>
    <row r="123" spans="1:9" x14ac:dyDescent="0.25">
      <c r="A123" s="56"/>
      <c r="I123"/>
    </row>
    <row r="124" spans="1:9" x14ac:dyDescent="0.25">
      <c r="A124" s="56"/>
      <c r="I124"/>
    </row>
    <row r="125" spans="1:9" x14ac:dyDescent="0.25">
      <c r="A125" s="56"/>
      <c r="I125"/>
    </row>
    <row r="126" spans="1:9" x14ac:dyDescent="0.25">
      <c r="A126" s="56"/>
      <c r="I126"/>
    </row>
    <row r="127" spans="1:9" x14ac:dyDescent="0.25">
      <c r="A127" s="56"/>
      <c r="I127"/>
    </row>
    <row r="128" spans="1:9" x14ac:dyDescent="0.25">
      <c r="A128" s="56"/>
      <c r="I128"/>
    </row>
    <row r="129" spans="1:9" x14ac:dyDescent="0.25">
      <c r="A129" s="56"/>
      <c r="I129"/>
    </row>
    <row r="130" spans="1:9" x14ac:dyDescent="0.25">
      <c r="A130" s="56"/>
      <c r="I130"/>
    </row>
    <row r="131" spans="1:9" x14ac:dyDescent="0.25">
      <c r="A131" s="56"/>
      <c r="I131"/>
    </row>
    <row r="132" spans="1:9" x14ac:dyDescent="0.25">
      <c r="A132" s="56"/>
      <c r="I132"/>
    </row>
    <row r="133" spans="1:9" x14ac:dyDescent="0.25">
      <c r="I133"/>
    </row>
    <row r="134" spans="1:9" x14ac:dyDescent="0.25">
      <c r="I134"/>
    </row>
    <row r="135" spans="1:9" x14ac:dyDescent="0.25">
      <c r="I135"/>
    </row>
    <row r="136" spans="1:9" x14ac:dyDescent="0.25">
      <c r="I136"/>
    </row>
    <row r="137" spans="1:9" x14ac:dyDescent="0.25">
      <c r="I137"/>
    </row>
    <row r="138" spans="1:9" x14ac:dyDescent="0.25">
      <c r="I138"/>
    </row>
    <row r="139" spans="1:9" x14ac:dyDescent="0.25">
      <c r="I139"/>
    </row>
    <row r="140" spans="1:9" x14ac:dyDescent="0.25">
      <c r="I140"/>
    </row>
    <row r="141" spans="1:9" x14ac:dyDescent="0.25">
      <c r="I141"/>
    </row>
    <row r="142" spans="1:9" x14ac:dyDescent="0.25">
      <c r="I142"/>
    </row>
    <row r="143" spans="1:9" x14ac:dyDescent="0.25">
      <c r="I143"/>
    </row>
    <row r="144" spans="1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</sheetData>
  <sortState xmlns:xlrd2="http://schemas.microsoft.com/office/spreadsheetml/2017/richdata2" ref="I88:I179">
    <sortCondition ref="I88:I179"/>
  </sortState>
  <mergeCells count="39">
    <mergeCell ref="A63:E63"/>
    <mergeCell ref="F63:L63"/>
    <mergeCell ref="A64:D64"/>
    <mergeCell ref="E64:H64"/>
    <mergeCell ref="I64:L64"/>
    <mergeCell ref="A62:E62"/>
    <mergeCell ref="F62:L62"/>
    <mergeCell ref="H21:H22"/>
    <mergeCell ref="I21:I22"/>
    <mergeCell ref="J21:J22"/>
    <mergeCell ref="K21:K22"/>
    <mergeCell ref="L21:L22"/>
    <mergeCell ref="A48:F48"/>
    <mergeCell ref="G48:L48"/>
    <mergeCell ref="A58:D58"/>
    <mergeCell ref="E58:H58"/>
    <mergeCell ref="I58:L58"/>
    <mergeCell ref="A59:E59"/>
    <mergeCell ref="F59:L59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:B1048576">
    <cfRule type="duplicateValues" dxfId="15" priority="2"/>
  </conditionalFormatting>
  <conditionalFormatting sqref="B2">
    <cfRule type="duplicateValues" dxfId="14" priority="5"/>
  </conditionalFormatting>
  <conditionalFormatting sqref="B3">
    <cfRule type="duplicateValues" dxfId="13" priority="4"/>
  </conditionalFormatting>
  <conditionalFormatting sqref="B4">
    <cfRule type="duplicateValues" dxfId="12" priority="3"/>
  </conditionalFormatting>
  <conditionalFormatting sqref="B48:B1048576 B1 B6:B7 B9:B11 B13:B46">
    <cfRule type="duplicateValues" dxfId="11" priority="6"/>
  </conditionalFormatting>
  <conditionalFormatting sqref="B23:B46">
    <cfRule type="duplicateValues" dxfId="10" priority="1443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521C-D326-449E-B211-EC5CA991CB3C}">
  <sheetPr>
    <tabColor theme="3" tint="-0.249977111117893"/>
    <pageSetUpPr fitToPage="1"/>
  </sheetPr>
  <dimension ref="A1:O174"/>
  <sheetViews>
    <sheetView view="pageBreakPreview" topLeftCell="A10" zoomScaleNormal="100" zoomScaleSheetLayoutView="100" workbookViewId="0">
      <selection activeCell="H21" sqref="H1:H1048576"/>
    </sheetView>
  </sheetViews>
  <sheetFormatPr defaultColWidth="9.109375" defaultRowHeight="13.8" x14ac:dyDescent="0.25"/>
  <cols>
    <col min="1" max="1" width="7" style="1" customWidth="1"/>
    <col min="2" max="2" width="7" style="85" customWidth="1"/>
    <col min="3" max="3" width="13.33203125" style="85" customWidth="1"/>
    <col min="4" max="4" width="20" style="1" customWidth="1"/>
    <col min="5" max="5" width="11.6640625" style="1" customWidth="1"/>
    <col min="6" max="6" width="7.6640625" style="1" customWidth="1"/>
    <col min="7" max="7" width="19.77734375" style="1" customWidth="1"/>
    <col min="8" max="9" width="12.33203125" style="1" customWidth="1"/>
    <col min="10" max="10" width="13.5546875" style="46" customWidth="1"/>
    <col min="11" max="11" width="13.33203125" style="1" customWidth="1"/>
    <col min="12" max="12" width="18.6640625" style="1" customWidth="1"/>
    <col min="13" max="16384" width="9.109375" style="1"/>
  </cols>
  <sheetData>
    <row r="1" spans="1:15" ht="15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5" ht="15.75" customHeight="1" x14ac:dyDescent="0.25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ht="15.75" customHeight="1" x14ac:dyDescent="0.2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5" ht="21" x14ac:dyDescent="0.25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5" ht="7.2" customHeight="1" x14ac:dyDescent="0.3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O5" s="25"/>
    </row>
    <row r="6" spans="1:15" s="2" customFormat="1" ht="28.8" x14ac:dyDescent="0.25">
      <c r="A6" s="117" t="s">
        <v>59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5" s="2" customFormat="1" ht="18" customHeight="1" x14ac:dyDescent="0.2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5" s="2" customFormat="1" ht="4.5" customHeight="1" thickBot="1" x14ac:dyDescent="0.3">
      <c r="A8" s="119" t="s">
        <v>78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5" ht="19.5" customHeight="1" thickTop="1" x14ac:dyDescent="0.25">
      <c r="A9" s="120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5" ht="18" customHeight="1" x14ac:dyDescent="0.25">
      <c r="A10" s="123" t="s">
        <v>37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5" ht="19.5" customHeight="1" x14ac:dyDescent="0.25">
      <c r="A11" s="123" t="s">
        <v>125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15" ht="5.25" customHeight="1" x14ac:dyDescent="0.25">
      <c r="A12" s="112" t="s">
        <v>78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5" ht="15.6" x14ac:dyDescent="0.3">
      <c r="A13" s="39" t="s">
        <v>79</v>
      </c>
      <c r="B13" s="22"/>
      <c r="C13" s="22"/>
      <c r="D13" s="67"/>
      <c r="E13" s="5"/>
      <c r="F13" s="5"/>
      <c r="G13" s="32" t="s">
        <v>80</v>
      </c>
      <c r="H13" s="5"/>
      <c r="I13" s="5"/>
      <c r="J13" s="40"/>
      <c r="K13" s="29"/>
      <c r="L13" s="30" t="s">
        <v>81</v>
      </c>
    </row>
    <row r="14" spans="1:15" ht="15.6" x14ac:dyDescent="0.3">
      <c r="A14" s="17" t="s">
        <v>85</v>
      </c>
      <c r="B14" s="12"/>
      <c r="C14" s="12"/>
      <c r="D14" s="70"/>
      <c r="E14" s="6"/>
      <c r="F14" s="6"/>
      <c r="G14" s="7" t="s">
        <v>127</v>
      </c>
      <c r="H14" s="6"/>
      <c r="I14" s="6"/>
      <c r="J14" s="41"/>
      <c r="K14" s="31"/>
      <c r="L14" s="69" t="s">
        <v>91</v>
      </c>
    </row>
    <row r="15" spans="1:15" ht="14.4" x14ac:dyDescent="0.25">
      <c r="A15" s="126" t="s">
        <v>10</v>
      </c>
      <c r="B15" s="127"/>
      <c r="C15" s="127"/>
      <c r="D15" s="127"/>
      <c r="E15" s="127"/>
      <c r="F15" s="127"/>
      <c r="G15" s="128"/>
      <c r="H15" s="20" t="s">
        <v>1</v>
      </c>
      <c r="I15" s="19"/>
      <c r="J15" s="42"/>
      <c r="K15" s="19"/>
      <c r="L15" s="21"/>
    </row>
    <row r="16" spans="1:15" ht="14.4" x14ac:dyDescent="0.25">
      <c r="A16" s="18" t="s">
        <v>18</v>
      </c>
      <c r="B16" s="14"/>
      <c r="C16" s="14"/>
      <c r="D16" s="11"/>
      <c r="E16" s="8"/>
      <c r="F16" s="11"/>
      <c r="G16" s="10" t="s">
        <v>78</v>
      </c>
      <c r="H16" s="34" t="s">
        <v>159</v>
      </c>
      <c r="I16" s="8"/>
      <c r="J16" s="43"/>
      <c r="K16" s="8"/>
      <c r="L16" s="76"/>
    </row>
    <row r="17" spans="1:14" ht="14.4" x14ac:dyDescent="0.25">
      <c r="A17" s="18" t="s">
        <v>19</v>
      </c>
      <c r="B17" s="14"/>
      <c r="C17" s="14"/>
      <c r="D17" s="10"/>
      <c r="E17" s="8"/>
      <c r="F17" s="11"/>
      <c r="G17" s="10" t="s">
        <v>88</v>
      </c>
      <c r="H17" s="34" t="s">
        <v>41</v>
      </c>
      <c r="I17" s="8"/>
      <c r="J17" s="43"/>
      <c r="K17" s="8"/>
      <c r="L17" s="33"/>
    </row>
    <row r="18" spans="1:14" ht="14.4" x14ac:dyDescent="0.25">
      <c r="A18" s="18" t="s">
        <v>20</v>
      </c>
      <c r="B18" s="14"/>
      <c r="C18" s="14"/>
      <c r="D18" s="10"/>
      <c r="E18" s="8"/>
      <c r="F18" s="11"/>
      <c r="G18" s="10" t="s">
        <v>87</v>
      </c>
      <c r="H18" s="34" t="s">
        <v>42</v>
      </c>
      <c r="I18" s="8"/>
      <c r="J18" s="43"/>
      <c r="K18" s="8"/>
      <c r="L18" s="33"/>
    </row>
    <row r="19" spans="1:14" ht="16.2" thickBot="1" x14ac:dyDescent="0.3">
      <c r="A19" s="18" t="s">
        <v>16</v>
      </c>
      <c r="B19" s="15"/>
      <c r="C19" s="15"/>
      <c r="D19" s="75"/>
      <c r="E19" s="9"/>
      <c r="F19" s="9"/>
      <c r="G19" s="10" t="s">
        <v>89</v>
      </c>
      <c r="H19" s="154" t="s">
        <v>40</v>
      </c>
      <c r="I19" s="8"/>
      <c r="J19" s="81">
        <v>75</v>
      </c>
      <c r="L19" s="82" t="s">
        <v>126</v>
      </c>
    </row>
    <row r="20" spans="1:14" ht="6" customHeight="1" thickTop="1" thickBot="1" x14ac:dyDescent="0.3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4" s="3" customFormat="1" ht="21" customHeight="1" thickTop="1" x14ac:dyDescent="0.25">
      <c r="A21" s="129" t="s">
        <v>7</v>
      </c>
      <c r="B21" s="131" t="s">
        <v>13</v>
      </c>
      <c r="C21" s="131" t="s">
        <v>39</v>
      </c>
      <c r="D21" s="131" t="s">
        <v>2</v>
      </c>
      <c r="E21" s="131" t="s">
        <v>38</v>
      </c>
      <c r="F21" s="131" t="s">
        <v>9</v>
      </c>
      <c r="G21" s="131" t="s">
        <v>14</v>
      </c>
      <c r="H21" s="131" t="s">
        <v>8</v>
      </c>
      <c r="I21" s="131" t="s">
        <v>27</v>
      </c>
      <c r="J21" s="135" t="s">
        <v>23</v>
      </c>
      <c r="K21" s="137" t="s">
        <v>26</v>
      </c>
      <c r="L21" s="139" t="s">
        <v>15</v>
      </c>
    </row>
    <row r="22" spans="1:14" s="3" customFormat="1" ht="13.5" customHeight="1" x14ac:dyDescent="0.25">
      <c r="A22" s="130"/>
      <c r="B22" s="132"/>
      <c r="C22" s="132"/>
      <c r="D22" s="132"/>
      <c r="E22" s="132"/>
      <c r="F22" s="132"/>
      <c r="G22" s="132"/>
      <c r="H22" s="132"/>
      <c r="I22" s="132"/>
      <c r="J22" s="136"/>
      <c r="K22" s="138"/>
      <c r="L22" s="140"/>
    </row>
    <row r="23" spans="1:14" x14ac:dyDescent="0.25">
      <c r="A23" s="99">
        <v>1</v>
      </c>
      <c r="B23" s="93">
        <v>52</v>
      </c>
      <c r="C23" s="93">
        <v>10093565473</v>
      </c>
      <c r="D23" s="94" t="s">
        <v>128</v>
      </c>
      <c r="E23" s="91">
        <v>38388</v>
      </c>
      <c r="F23" s="95" t="s">
        <v>34</v>
      </c>
      <c r="G23" s="156" t="s">
        <v>24</v>
      </c>
      <c r="H23" s="92">
        <v>8.9386999999999994E-2</v>
      </c>
      <c r="I23" s="92" t="s">
        <v>78</v>
      </c>
      <c r="J23" s="96">
        <f>$J$19/((H23*24))</f>
        <v>34.960340989181873</v>
      </c>
      <c r="K23" s="97" t="s">
        <v>25</v>
      </c>
      <c r="L23" s="100"/>
    </row>
    <row r="24" spans="1:14" x14ac:dyDescent="0.25">
      <c r="A24" s="101">
        <v>2</v>
      </c>
      <c r="B24" s="93">
        <v>59</v>
      </c>
      <c r="C24" s="93">
        <v>10113514434</v>
      </c>
      <c r="D24" s="94" t="s">
        <v>76</v>
      </c>
      <c r="E24" s="91">
        <v>39413</v>
      </c>
      <c r="F24" s="95" t="s">
        <v>34</v>
      </c>
      <c r="G24" s="156" t="s">
        <v>24</v>
      </c>
      <c r="H24" s="92">
        <v>8.9386999999999994E-2</v>
      </c>
      <c r="I24" s="92">
        <f>H24-$H$23</f>
        <v>0</v>
      </c>
      <c r="J24" s="96">
        <f t="shared" ref="J24:J41" si="0">$J$19/((H24*24))</f>
        <v>34.960340989181873</v>
      </c>
      <c r="K24" s="97" t="s">
        <v>34</v>
      </c>
      <c r="L24" s="100"/>
    </row>
    <row r="25" spans="1:14" x14ac:dyDescent="0.25">
      <c r="A25" s="99">
        <v>3</v>
      </c>
      <c r="B25" s="97">
        <v>56</v>
      </c>
      <c r="C25" s="93">
        <v>10104652068</v>
      </c>
      <c r="D25" s="94" t="s">
        <v>72</v>
      </c>
      <c r="E25" s="91">
        <v>39101</v>
      </c>
      <c r="F25" s="95" t="s">
        <v>54</v>
      </c>
      <c r="G25" s="156" t="s">
        <v>24</v>
      </c>
      <c r="H25" s="92">
        <v>8.9386999999999994E-2</v>
      </c>
      <c r="I25" s="92">
        <f>H25-$H$23</f>
        <v>0</v>
      </c>
      <c r="J25" s="96">
        <f t="shared" si="0"/>
        <v>34.960340989181873</v>
      </c>
      <c r="K25" s="97" t="s">
        <v>34</v>
      </c>
      <c r="L25" s="100"/>
    </row>
    <row r="26" spans="1:14" x14ac:dyDescent="0.25">
      <c r="A26" s="101">
        <v>4</v>
      </c>
      <c r="B26" s="97">
        <v>55</v>
      </c>
      <c r="C26" s="93">
        <v>10094924079</v>
      </c>
      <c r="D26" s="94" t="s">
        <v>129</v>
      </c>
      <c r="E26" s="91">
        <v>38788</v>
      </c>
      <c r="F26" s="95" t="s">
        <v>34</v>
      </c>
      <c r="G26" s="156" t="s">
        <v>24</v>
      </c>
      <c r="H26" s="92">
        <v>9.0891E-2</v>
      </c>
      <c r="I26" s="92">
        <f>H26-$H$23</f>
        <v>1.5040000000000053E-3</v>
      </c>
      <c r="J26" s="96">
        <f t="shared" si="0"/>
        <v>34.381841986555322</v>
      </c>
      <c r="K26" s="97" t="s">
        <v>34</v>
      </c>
      <c r="L26" s="100"/>
    </row>
    <row r="27" spans="1:14" x14ac:dyDescent="0.25">
      <c r="A27" s="99">
        <v>5</v>
      </c>
      <c r="B27" s="97">
        <v>66</v>
      </c>
      <c r="C27" s="93">
        <v>10117684020</v>
      </c>
      <c r="D27" s="94" t="s">
        <v>75</v>
      </c>
      <c r="E27" s="91">
        <v>39268</v>
      </c>
      <c r="F27" s="95" t="s">
        <v>34</v>
      </c>
      <c r="G27" s="156" t="s">
        <v>66</v>
      </c>
      <c r="H27" s="92">
        <v>9.0891E-2</v>
      </c>
      <c r="I27" s="92">
        <f t="shared" ref="I27:I41" si="1">H27-$H$23</f>
        <v>1.5040000000000053E-3</v>
      </c>
      <c r="J27" s="96">
        <f t="shared" si="0"/>
        <v>34.381841986555322</v>
      </c>
      <c r="K27" s="97" t="s">
        <v>34</v>
      </c>
      <c r="L27" s="100"/>
    </row>
    <row r="28" spans="1:14" x14ac:dyDescent="0.25">
      <c r="A28" s="101">
        <v>6</v>
      </c>
      <c r="B28" s="97">
        <v>54</v>
      </c>
      <c r="C28" s="93">
        <v>10083214765</v>
      </c>
      <c r="D28" s="94" t="s">
        <v>130</v>
      </c>
      <c r="E28" s="91">
        <v>38652</v>
      </c>
      <c r="F28" s="95" t="s">
        <v>25</v>
      </c>
      <c r="G28" s="156" t="s">
        <v>24</v>
      </c>
      <c r="H28" s="92">
        <v>9.2130000000000004E-2</v>
      </c>
      <c r="I28" s="92">
        <f t="shared" si="1"/>
        <v>2.7430000000000093E-3</v>
      </c>
      <c r="J28" s="96">
        <f t="shared" si="0"/>
        <v>33.919461630305001</v>
      </c>
      <c r="K28" s="97" t="s">
        <v>34</v>
      </c>
      <c r="L28" s="100"/>
    </row>
    <row r="29" spans="1:14" x14ac:dyDescent="0.25">
      <c r="A29" s="99">
        <v>7</v>
      </c>
      <c r="B29" s="97">
        <v>51</v>
      </c>
      <c r="C29" s="93">
        <v>10092421378</v>
      </c>
      <c r="D29" s="94" t="s">
        <v>131</v>
      </c>
      <c r="E29" s="91">
        <v>38855</v>
      </c>
      <c r="F29" s="95" t="s">
        <v>34</v>
      </c>
      <c r="G29" s="156" t="s">
        <v>24</v>
      </c>
      <c r="H29" s="92">
        <v>9.2130000000000004E-2</v>
      </c>
      <c r="I29" s="92">
        <f t="shared" si="1"/>
        <v>2.7430000000000093E-3</v>
      </c>
      <c r="J29" s="96">
        <f t="shared" si="0"/>
        <v>33.919461630305001</v>
      </c>
      <c r="K29" s="97"/>
      <c r="L29" s="100"/>
    </row>
    <row r="30" spans="1:14" x14ac:dyDescent="0.25">
      <c r="A30" s="101">
        <v>8</v>
      </c>
      <c r="B30" s="97">
        <v>60</v>
      </c>
      <c r="C30" s="93">
        <v>10128681695</v>
      </c>
      <c r="D30" s="94" t="s">
        <v>132</v>
      </c>
      <c r="E30" s="91">
        <v>39139</v>
      </c>
      <c r="F30" s="95" t="s">
        <v>34</v>
      </c>
      <c r="G30" s="156" t="s">
        <v>24</v>
      </c>
      <c r="H30" s="92">
        <v>9.2592999999999995E-2</v>
      </c>
      <c r="I30" s="92">
        <f t="shared" si="1"/>
        <v>3.2060000000000005E-3</v>
      </c>
      <c r="J30" s="96">
        <f t="shared" si="0"/>
        <v>33.749851500653399</v>
      </c>
      <c r="K30" s="97"/>
      <c r="L30" s="100"/>
    </row>
    <row r="31" spans="1:14" x14ac:dyDescent="0.25">
      <c r="A31" s="99">
        <v>9</v>
      </c>
      <c r="B31" s="97">
        <v>53</v>
      </c>
      <c r="C31" s="93">
        <v>10101383875</v>
      </c>
      <c r="D31" s="94" t="s">
        <v>133</v>
      </c>
      <c r="E31" s="91">
        <v>38568</v>
      </c>
      <c r="F31" s="95" t="s">
        <v>25</v>
      </c>
      <c r="G31" s="156" t="s">
        <v>24</v>
      </c>
      <c r="H31" s="92">
        <v>9.2592999999999995E-2</v>
      </c>
      <c r="I31" s="92">
        <f t="shared" si="1"/>
        <v>3.2060000000000005E-3</v>
      </c>
      <c r="J31" s="96">
        <f t="shared" si="0"/>
        <v>33.749851500653399</v>
      </c>
      <c r="K31" s="97"/>
      <c r="L31" s="100"/>
    </row>
    <row r="32" spans="1:14" x14ac:dyDescent="0.25">
      <c r="A32" s="101">
        <v>10</v>
      </c>
      <c r="B32" s="97">
        <v>68</v>
      </c>
      <c r="C32" s="93">
        <v>10091170179</v>
      </c>
      <c r="D32" s="94" t="s">
        <v>134</v>
      </c>
      <c r="E32" s="91">
        <v>38712</v>
      </c>
      <c r="F32" s="95" t="s">
        <v>25</v>
      </c>
      <c r="G32" s="156" t="s">
        <v>98</v>
      </c>
      <c r="H32" s="92">
        <v>9.2592999999999995E-2</v>
      </c>
      <c r="I32" s="92">
        <f t="shared" si="1"/>
        <v>3.2060000000000005E-3</v>
      </c>
      <c r="J32" s="96">
        <f t="shared" si="0"/>
        <v>33.749851500653399</v>
      </c>
      <c r="K32" s="97"/>
      <c r="L32" s="100"/>
      <c r="N32" s="71"/>
    </row>
    <row r="33" spans="1:14" x14ac:dyDescent="0.25">
      <c r="A33" s="99">
        <v>11</v>
      </c>
      <c r="B33" s="97">
        <v>69</v>
      </c>
      <c r="C33" s="93">
        <v>10119756483</v>
      </c>
      <c r="D33" s="94" t="s">
        <v>135</v>
      </c>
      <c r="E33" s="91">
        <v>38441</v>
      </c>
      <c r="F33" s="95" t="s">
        <v>34</v>
      </c>
      <c r="G33" s="156" t="s">
        <v>61</v>
      </c>
      <c r="H33" s="92">
        <v>9.2592999999999995E-2</v>
      </c>
      <c r="I33" s="92">
        <f t="shared" si="1"/>
        <v>3.2060000000000005E-3</v>
      </c>
      <c r="J33" s="96">
        <f t="shared" si="0"/>
        <v>33.749851500653399</v>
      </c>
      <c r="K33" s="97"/>
      <c r="L33" s="100"/>
      <c r="N33" s="71"/>
    </row>
    <row r="34" spans="1:14" x14ac:dyDescent="0.25">
      <c r="A34" s="101">
        <v>12</v>
      </c>
      <c r="B34" s="97">
        <v>65</v>
      </c>
      <c r="C34" s="93">
        <v>10101387010</v>
      </c>
      <c r="D34" s="94" t="s">
        <v>136</v>
      </c>
      <c r="E34" s="91">
        <v>38387</v>
      </c>
      <c r="F34" s="95" t="s">
        <v>25</v>
      </c>
      <c r="G34" s="156" t="s">
        <v>62</v>
      </c>
      <c r="H34" s="92">
        <v>9.2592999999999995E-2</v>
      </c>
      <c r="I34" s="92">
        <f t="shared" si="1"/>
        <v>3.2060000000000005E-3</v>
      </c>
      <c r="J34" s="96">
        <f t="shared" si="0"/>
        <v>33.749851500653399</v>
      </c>
      <c r="K34" s="97"/>
      <c r="L34" s="100"/>
      <c r="N34" s="71"/>
    </row>
    <row r="35" spans="1:14" x14ac:dyDescent="0.25">
      <c r="A35" s="99">
        <v>13</v>
      </c>
      <c r="B35" s="97">
        <v>71</v>
      </c>
      <c r="C35" s="93">
        <v>10126045319</v>
      </c>
      <c r="D35" s="94" t="s">
        <v>137</v>
      </c>
      <c r="E35" s="91">
        <v>38921</v>
      </c>
      <c r="F35" s="95" t="s">
        <v>54</v>
      </c>
      <c r="G35" s="156" t="s">
        <v>61</v>
      </c>
      <c r="H35" s="92">
        <v>9.2592999999999995E-2</v>
      </c>
      <c r="I35" s="92">
        <f t="shared" si="1"/>
        <v>3.2060000000000005E-3</v>
      </c>
      <c r="J35" s="96">
        <f t="shared" si="0"/>
        <v>33.749851500653399</v>
      </c>
      <c r="K35" s="97"/>
      <c r="L35" s="158"/>
      <c r="N35" s="71"/>
    </row>
    <row r="36" spans="1:14" x14ac:dyDescent="0.25">
      <c r="A36" s="101">
        <v>14</v>
      </c>
      <c r="B36" s="97">
        <v>58</v>
      </c>
      <c r="C36" s="93">
        <v>10095661683</v>
      </c>
      <c r="D36" s="94" t="s">
        <v>70</v>
      </c>
      <c r="E36" s="91">
        <v>39098</v>
      </c>
      <c r="F36" s="95" t="s">
        <v>34</v>
      </c>
      <c r="G36" s="156" t="s">
        <v>24</v>
      </c>
      <c r="H36" s="92">
        <v>9.2592999999999995E-2</v>
      </c>
      <c r="I36" s="92">
        <f t="shared" si="1"/>
        <v>3.2060000000000005E-3</v>
      </c>
      <c r="J36" s="96">
        <f t="shared" si="0"/>
        <v>33.749851500653399</v>
      </c>
      <c r="K36" s="97"/>
      <c r="L36" s="100"/>
      <c r="N36" s="71"/>
    </row>
    <row r="37" spans="1:14" x14ac:dyDescent="0.25">
      <c r="A37" s="99">
        <v>15</v>
      </c>
      <c r="B37" s="97">
        <v>70</v>
      </c>
      <c r="C37" s="93">
        <v>10108261680</v>
      </c>
      <c r="D37" s="94" t="s">
        <v>138</v>
      </c>
      <c r="E37" s="91">
        <v>38525</v>
      </c>
      <c r="F37" s="95" t="s">
        <v>34</v>
      </c>
      <c r="G37" s="156" t="s">
        <v>61</v>
      </c>
      <c r="H37" s="92">
        <v>9.2592999999999995E-2</v>
      </c>
      <c r="I37" s="92">
        <f t="shared" si="1"/>
        <v>3.2060000000000005E-3</v>
      </c>
      <c r="J37" s="96">
        <f t="shared" si="0"/>
        <v>33.749851500653399</v>
      </c>
      <c r="K37" s="97"/>
      <c r="L37" s="100"/>
      <c r="N37" s="71"/>
    </row>
    <row r="38" spans="1:14" x14ac:dyDescent="0.25">
      <c r="A38" s="101">
        <v>16</v>
      </c>
      <c r="B38" s="97">
        <v>67</v>
      </c>
      <c r="C38" s="93">
        <v>10120121851</v>
      </c>
      <c r="D38" s="94" t="s">
        <v>139</v>
      </c>
      <c r="E38" s="91">
        <v>39020</v>
      </c>
      <c r="F38" s="95" t="s">
        <v>54</v>
      </c>
      <c r="G38" s="156" t="s">
        <v>66</v>
      </c>
      <c r="H38" s="92">
        <v>9.2592999999999995E-2</v>
      </c>
      <c r="I38" s="92">
        <f t="shared" si="1"/>
        <v>3.2060000000000005E-3</v>
      </c>
      <c r="J38" s="96">
        <f t="shared" si="0"/>
        <v>33.749851500653399</v>
      </c>
      <c r="K38" s="97"/>
      <c r="L38" s="100"/>
      <c r="N38" s="71"/>
    </row>
    <row r="39" spans="1:14" x14ac:dyDescent="0.25">
      <c r="A39" s="99">
        <v>17</v>
      </c>
      <c r="B39" s="97">
        <v>57</v>
      </c>
      <c r="C39" s="93">
        <v>10111188252</v>
      </c>
      <c r="D39" s="94" t="s">
        <v>73</v>
      </c>
      <c r="E39" s="91">
        <v>39157</v>
      </c>
      <c r="F39" s="95" t="s">
        <v>54</v>
      </c>
      <c r="G39" s="156" t="s">
        <v>24</v>
      </c>
      <c r="H39" s="92">
        <v>0.10138900000000001</v>
      </c>
      <c r="I39" s="92">
        <f t="shared" si="1"/>
        <v>1.2002000000000013E-2</v>
      </c>
      <c r="J39" s="96">
        <f t="shared" si="0"/>
        <v>30.821884030812019</v>
      </c>
      <c r="K39" s="97"/>
      <c r="L39" s="100"/>
      <c r="N39" s="71"/>
    </row>
    <row r="40" spans="1:14" x14ac:dyDescent="0.25">
      <c r="A40" s="101">
        <v>18</v>
      </c>
      <c r="B40" s="97">
        <v>64</v>
      </c>
      <c r="C40" s="93">
        <v>10104450792</v>
      </c>
      <c r="D40" s="94" t="s">
        <v>140</v>
      </c>
      <c r="E40" s="91">
        <v>38473</v>
      </c>
      <c r="F40" s="95" t="s">
        <v>34</v>
      </c>
      <c r="G40" s="156" t="s">
        <v>62</v>
      </c>
      <c r="H40" s="92">
        <v>0.103947</v>
      </c>
      <c r="I40" s="92">
        <f t="shared" si="1"/>
        <v>1.4560000000000003E-2</v>
      </c>
      <c r="J40" s="96">
        <f t="shared" si="0"/>
        <v>30.063397693055116</v>
      </c>
      <c r="K40" s="97"/>
      <c r="L40" s="100"/>
      <c r="N40" s="71"/>
    </row>
    <row r="41" spans="1:14" ht="14.4" thickBot="1" x14ac:dyDescent="0.3">
      <c r="A41" s="159">
        <v>19</v>
      </c>
      <c r="B41" s="103">
        <v>63</v>
      </c>
      <c r="C41" s="104">
        <v>10104450186</v>
      </c>
      <c r="D41" s="105" t="s">
        <v>141</v>
      </c>
      <c r="E41" s="106">
        <v>38405</v>
      </c>
      <c r="F41" s="107" t="s">
        <v>34</v>
      </c>
      <c r="G41" s="157" t="s">
        <v>62</v>
      </c>
      <c r="H41" s="108">
        <v>0.104259</v>
      </c>
      <c r="I41" s="108">
        <f t="shared" si="1"/>
        <v>1.487200000000001E-2</v>
      </c>
      <c r="J41" s="109">
        <f t="shared" si="0"/>
        <v>29.973431550273833</v>
      </c>
      <c r="K41" s="103"/>
      <c r="L41" s="110"/>
      <c r="N41" s="71"/>
    </row>
    <row r="42" spans="1:14" s="4" customFormat="1" ht="6.6" customHeight="1" thickTop="1" thickBot="1" x14ac:dyDescent="0.3">
      <c r="A42" s="62"/>
      <c r="B42" s="78"/>
      <c r="C42" s="63"/>
      <c r="D42" s="64"/>
      <c r="E42" s="68"/>
      <c r="F42" s="65"/>
      <c r="G42" s="71"/>
      <c r="H42" s="79"/>
      <c r="I42" s="79"/>
      <c r="J42" s="80"/>
      <c r="K42" s="62"/>
      <c r="L42" s="63"/>
      <c r="N42"/>
    </row>
    <row r="43" spans="1:14" ht="15" thickTop="1" x14ac:dyDescent="0.25">
      <c r="A43" s="141" t="s">
        <v>5</v>
      </c>
      <c r="B43" s="142"/>
      <c r="C43" s="142"/>
      <c r="D43" s="142"/>
      <c r="E43" s="142"/>
      <c r="F43" s="142"/>
      <c r="G43" s="142" t="s">
        <v>6</v>
      </c>
      <c r="H43" s="142"/>
      <c r="I43" s="142"/>
      <c r="J43" s="142"/>
      <c r="K43" s="142"/>
      <c r="L43" s="143"/>
      <c r="N43"/>
    </row>
    <row r="44" spans="1:14" x14ac:dyDescent="0.25">
      <c r="A44" s="72" t="s">
        <v>92</v>
      </c>
      <c r="B44" s="9"/>
      <c r="C44" s="83"/>
      <c r="D44" s="26"/>
      <c r="E44" s="48"/>
      <c r="F44" s="55"/>
      <c r="G44" s="35" t="s">
        <v>35</v>
      </c>
      <c r="H44" s="111">
        <v>5</v>
      </c>
      <c r="I44" s="48"/>
      <c r="J44" s="49"/>
      <c r="K44" s="45" t="s">
        <v>33</v>
      </c>
      <c r="L44" s="54">
        <f>COUNTIF(F23:F42,"ЗМС")</f>
        <v>0</v>
      </c>
      <c r="N44"/>
    </row>
    <row r="45" spans="1:14" x14ac:dyDescent="0.25">
      <c r="A45" s="72" t="s">
        <v>93</v>
      </c>
      <c r="B45" s="9"/>
      <c r="C45" s="84"/>
      <c r="D45" s="26"/>
      <c r="E45" s="56"/>
      <c r="F45" s="57"/>
      <c r="G45" s="36" t="s">
        <v>28</v>
      </c>
      <c r="H45" s="111">
        <f>H46+H51</f>
        <v>19</v>
      </c>
      <c r="I45" s="50"/>
      <c r="J45" s="51"/>
      <c r="K45" s="45" t="s">
        <v>21</v>
      </c>
      <c r="L45" s="54">
        <f>COUNTIF(F23:F42,"МСМК")</f>
        <v>0</v>
      </c>
      <c r="N45"/>
    </row>
    <row r="46" spans="1:14" x14ac:dyDescent="0.25">
      <c r="A46" s="72" t="s">
        <v>94</v>
      </c>
      <c r="B46" s="9"/>
      <c r="C46" s="38"/>
      <c r="D46" s="26"/>
      <c r="E46" s="56"/>
      <c r="F46" s="57"/>
      <c r="G46" s="36" t="s">
        <v>29</v>
      </c>
      <c r="H46" s="111">
        <f>H47+H48+H49+H50</f>
        <v>19</v>
      </c>
      <c r="I46" s="50"/>
      <c r="J46" s="51"/>
      <c r="K46" s="45" t="s">
        <v>25</v>
      </c>
      <c r="L46" s="54">
        <f>COUNTIF(F23:F42,"МС")</f>
        <v>4</v>
      </c>
      <c r="N46"/>
    </row>
    <row r="47" spans="1:14" x14ac:dyDescent="0.25">
      <c r="A47" s="72" t="s">
        <v>95</v>
      </c>
      <c r="B47" s="9"/>
      <c r="C47" s="38"/>
      <c r="D47" s="26"/>
      <c r="E47" s="56"/>
      <c r="F47" s="57"/>
      <c r="G47" s="36" t="s">
        <v>30</v>
      </c>
      <c r="H47" s="111">
        <f>COUNT(A23:A61)</f>
        <v>19</v>
      </c>
      <c r="I47" s="50"/>
      <c r="J47" s="51"/>
      <c r="K47" s="45" t="s">
        <v>34</v>
      </c>
      <c r="L47" s="54">
        <f>COUNTIF(F23:F42,"КМС")</f>
        <v>11</v>
      </c>
      <c r="N47"/>
    </row>
    <row r="48" spans="1:14" x14ac:dyDescent="0.25">
      <c r="A48" s="72"/>
      <c r="B48" s="9"/>
      <c r="C48" s="38"/>
      <c r="D48" s="26"/>
      <c r="E48" s="56"/>
      <c r="F48" s="57"/>
      <c r="G48" s="36" t="s">
        <v>55</v>
      </c>
      <c r="H48" s="111">
        <f>COUNTIF(A23:A61,"ЛИМ")</f>
        <v>0</v>
      </c>
      <c r="I48" s="50"/>
      <c r="J48" s="51"/>
      <c r="K48" s="45" t="s">
        <v>54</v>
      </c>
      <c r="L48" s="54">
        <f>COUNTIF(F23:F42,"1 СР")</f>
        <v>4</v>
      </c>
      <c r="N48"/>
    </row>
    <row r="49" spans="1:14" x14ac:dyDescent="0.25">
      <c r="A49" s="72"/>
      <c r="B49" s="9"/>
      <c r="C49" s="9"/>
      <c r="D49" s="26"/>
      <c r="E49" s="56"/>
      <c r="F49" s="57"/>
      <c r="G49" s="36" t="s">
        <v>31</v>
      </c>
      <c r="H49" s="111">
        <f>COUNTIF(A23:A61,"НФ")</f>
        <v>0</v>
      </c>
      <c r="I49" s="50"/>
      <c r="J49" s="51"/>
      <c r="K49" s="45" t="s">
        <v>71</v>
      </c>
      <c r="L49" s="54">
        <f>COUNTIF(F23:F42,"2 СР")</f>
        <v>0</v>
      </c>
      <c r="N49"/>
    </row>
    <row r="50" spans="1:14" x14ac:dyDescent="0.25">
      <c r="A50" s="72"/>
      <c r="B50" s="9"/>
      <c r="C50" s="9"/>
      <c r="D50" s="26"/>
      <c r="E50" s="56"/>
      <c r="F50" s="57"/>
      <c r="G50" s="36" t="s">
        <v>36</v>
      </c>
      <c r="H50" s="111">
        <f>COUNTIF(A23:A61,"ДСКВ")</f>
        <v>0</v>
      </c>
      <c r="I50" s="50"/>
      <c r="J50" s="51"/>
      <c r="K50" s="45" t="s">
        <v>83</v>
      </c>
      <c r="L50" s="54">
        <f>COUNTIF(F23:F42,"3 СР")</f>
        <v>0</v>
      </c>
      <c r="N50"/>
    </row>
    <row r="51" spans="1:14" x14ac:dyDescent="0.25">
      <c r="A51" s="72"/>
      <c r="B51" s="9"/>
      <c r="C51" s="9"/>
      <c r="D51" s="26"/>
      <c r="E51" s="58"/>
      <c r="F51" s="59"/>
      <c r="G51" s="36" t="s">
        <v>32</v>
      </c>
      <c r="H51" s="111">
        <f>COUNTIF(A23:A61,"НС")</f>
        <v>0</v>
      </c>
      <c r="I51" s="52"/>
      <c r="J51" s="53"/>
      <c r="K51" s="45"/>
      <c r="L51" s="37"/>
    </row>
    <row r="52" spans="1:14" ht="9.75" customHeight="1" x14ac:dyDescent="0.25">
      <c r="A52" s="56"/>
      <c r="L52" s="16"/>
    </row>
    <row r="53" spans="1:14" ht="15.6" x14ac:dyDescent="0.25">
      <c r="A53" s="144" t="s">
        <v>3</v>
      </c>
      <c r="B53" s="145"/>
      <c r="C53" s="145"/>
      <c r="D53" s="145"/>
      <c r="E53" s="145" t="s">
        <v>12</v>
      </c>
      <c r="F53" s="145"/>
      <c r="G53" s="145"/>
      <c r="H53" s="145"/>
      <c r="I53" s="145" t="s">
        <v>4</v>
      </c>
      <c r="J53" s="145"/>
      <c r="K53" s="145"/>
      <c r="L53" s="146"/>
    </row>
    <row r="54" spans="1:14" x14ac:dyDescent="0.25">
      <c r="A54" s="133"/>
      <c r="B54" s="116"/>
      <c r="C54" s="116"/>
      <c r="D54" s="116"/>
      <c r="E54" s="116"/>
      <c r="F54" s="147"/>
      <c r="G54" s="147"/>
      <c r="H54" s="147"/>
      <c r="I54" s="147"/>
      <c r="J54" s="147"/>
      <c r="K54" s="147"/>
      <c r="L54" s="148"/>
    </row>
    <row r="55" spans="1:14" x14ac:dyDescent="0.25">
      <c r="A55" s="89"/>
      <c r="D55" s="85"/>
      <c r="E55" s="85"/>
      <c r="F55" s="85"/>
      <c r="G55" s="85"/>
      <c r="H55" s="85"/>
      <c r="I55" s="85"/>
      <c r="J55" s="85"/>
      <c r="K55" s="85"/>
      <c r="L55" s="90"/>
    </row>
    <row r="56" spans="1:14" x14ac:dyDescent="0.25">
      <c r="A56" s="89"/>
      <c r="D56" s="85"/>
      <c r="E56" s="85"/>
      <c r="F56" s="85"/>
      <c r="G56" s="85"/>
      <c r="H56" s="85"/>
      <c r="I56" s="85"/>
      <c r="J56" s="85"/>
      <c r="K56" s="85"/>
      <c r="L56" s="90"/>
    </row>
    <row r="57" spans="1:14" x14ac:dyDescent="0.25">
      <c r="A57" s="13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34"/>
    </row>
    <row r="58" spans="1:14" x14ac:dyDescent="0.25">
      <c r="A58" s="133"/>
      <c r="B58" s="116"/>
      <c r="C58" s="116"/>
      <c r="D58" s="116"/>
      <c r="E58" s="116"/>
      <c r="F58" s="149"/>
      <c r="G58" s="149"/>
      <c r="H58" s="149"/>
      <c r="I58" s="149"/>
      <c r="J58" s="149"/>
      <c r="K58" s="149"/>
      <c r="L58" s="150"/>
    </row>
    <row r="59" spans="1:14" ht="16.2" thickBot="1" x14ac:dyDescent="0.3">
      <c r="A59" s="151"/>
      <c r="B59" s="152"/>
      <c r="C59" s="152"/>
      <c r="D59" s="152"/>
      <c r="E59" s="152" t="str">
        <f>G17</f>
        <v>Попова Е.В. (ВК, Воронежская область)</v>
      </c>
      <c r="F59" s="152"/>
      <c r="G59" s="152"/>
      <c r="H59" s="152"/>
      <c r="I59" s="152" t="str">
        <f>G18</f>
        <v>Иванова М.А. (ВК, Псковская область)</v>
      </c>
      <c r="J59" s="152"/>
      <c r="K59" s="152"/>
      <c r="L59" s="153"/>
    </row>
    <row r="60" spans="1:14" ht="14.4" thickTop="1" x14ac:dyDescent="0.25">
      <c r="A60" s="56"/>
    </row>
    <row r="61" spans="1:14" x14ac:dyDescent="0.25">
      <c r="A61" s="56"/>
    </row>
    <row r="62" spans="1:14" x14ac:dyDescent="0.25">
      <c r="A62" s="56"/>
    </row>
    <row r="63" spans="1:14" ht="15.6" x14ac:dyDescent="0.25">
      <c r="A63" s="56"/>
      <c r="B63" s="77"/>
    </row>
    <row r="64" spans="1:14" x14ac:dyDescent="0.25">
      <c r="A64" s="56"/>
    </row>
    <row r="65" spans="1:4" x14ac:dyDescent="0.25">
      <c r="A65" s="56" t="s">
        <v>43</v>
      </c>
    </row>
    <row r="66" spans="1:4" x14ac:dyDescent="0.25">
      <c r="A66" s="56" t="s">
        <v>44</v>
      </c>
    </row>
    <row r="67" spans="1:4" x14ac:dyDescent="0.25">
      <c r="A67" s="56" t="s">
        <v>46</v>
      </c>
    </row>
    <row r="68" spans="1:4" x14ac:dyDescent="0.25">
      <c r="A68" s="56" t="s">
        <v>45</v>
      </c>
    </row>
    <row r="69" spans="1:4" x14ac:dyDescent="0.25">
      <c r="A69" s="56" t="s">
        <v>47</v>
      </c>
    </row>
    <row r="70" spans="1:4" x14ac:dyDescent="0.25">
      <c r="A70" s="56" t="s">
        <v>48</v>
      </c>
    </row>
    <row r="71" spans="1:4" x14ac:dyDescent="0.25">
      <c r="A71" s="56" t="s">
        <v>49</v>
      </c>
    </row>
    <row r="72" spans="1:4" x14ac:dyDescent="0.25">
      <c r="A72" s="34" t="s">
        <v>41</v>
      </c>
      <c r="D72" s="1" t="s">
        <v>50</v>
      </c>
    </row>
    <row r="73" spans="1:4" x14ac:dyDescent="0.25">
      <c r="A73" s="34" t="s">
        <v>42</v>
      </c>
    </row>
    <row r="74" spans="1:4" x14ac:dyDescent="0.25">
      <c r="A74" s="34" t="s">
        <v>52</v>
      </c>
    </row>
    <row r="75" spans="1:4" x14ac:dyDescent="0.25">
      <c r="A75" s="66" t="s">
        <v>58</v>
      </c>
    </row>
    <row r="76" spans="1:4" x14ac:dyDescent="0.25">
      <c r="A76" s="66" t="s">
        <v>57</v>
      </c>
    </row>
    <row r="77" spans="1:4" x14ac:dyDescent="0.25">
      <c r="A77" s="61" t="s">
        <v>35</v>
      </c>
      <c r="C77" s="47" t="s">
        <v>51</v>
      </c>
    </row>
    <row r="78" spans="1:4" x14ac:dyDescent="0.25">
      <c r="A78" s="74" t="s">
        <v>56</v>
      </c>
      <c r="C78" s="47"/>
    </row>
    <row r="79" spans="1:4" x14ac:dyDescent="0.25">
      <c r="A79" s="56" t="s">
        <v>53</v>
      </c>
    </row>
    <row r="80" spans="1:4" x14ac:dyDescent="0.25">
      <c r="A80" s="56"/>
    </row>
    <row r="81" spans="1:15" x14ac:dyDescent="0.25">
      <c r="A81" s="56"/>
    </row>
    <row r="82" spans="1:15" x14ac:dyDescent="0.25">
      <c r="A82" s="56"/>
    </row>
    <row r="83" spans="1:15" x14ac:dyDescent="0.25">
      <c r="A83" s="56"/>
    </row>
    <row r="84" spans="1:15" x14ac:dyDescent="0.25">
      <c r="A84" s="56"/>
    </row>
    <row r="85" spans="1:15" x14ac:dyDescent="0.25">
      <c r="A85" s="56"/>
    </row>
    <row r="86" spans="1:15" x14ac:dyDescent="0.25">
      <c r="A86" s="56"/>
    </row>
    <row r="87" spans="1:15" x14ac:dyDescent="0.25">
      <c r="A87" s="56"/>
    </row>
    <row r="88" spans="1:15" x14ac:dyDescent="0.25">
      <c r="A88" s="56"/>
    </row>
    <row r="89" spans="1:15" x14ac:dyDescent="0.25">
      <c r="A89" s="56"/>
    </row>
    <row r="90" spans="1:15" x14ac:dyDescent="0.25">
      <c r="A90" s="56"/>
    </row>
    <row r="91" spans="1:15" x14ac:dyDescent="0.25">
      <c r="A91" s="56"/>
    </row>
    <row r="92" spans="1:15" s="46" customFormat="1" x14ac:dyDescent="0.25">
      <c r="A92" s="56"/>
      <c r="B92" s="85"/>
      <c r="C92" s="85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</row>
    <row r="93" spans="1:15" s="46" customFormat="1" x14ac:dyDescent="0.25">
      <c r="A93" s="56"/>
      <c r="B93" s="85"/>
      <c r="C93" s="85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</row>
    <row r="94" spans="1:15" s="46" customFormat="1" x14ac:dyDescent="0.25">
      <c r="A94" s="56"/>
      <c r="B94" s="85"/>
      <c r="C94" s="85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</row>
    <row r="95" spans="1:15" s="46" customFormat="1" x14ac:dyDescent="0.25">
      <c r="A95" s="56"/>
      <c r="B95" s="85"/>
      <c r="C95" s="85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</row>
    <row r="96" spans="1:15" s="46" customFormat="1" x14ac:dyDescent="0.25">
      <c r="A96" s="56"/>
      <c r="B96" s="85"/>
      <c r="C96" s="85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</row>
    <row r="97" spans="1:15" s="46" customFormat="1" x14ac:dyDescent="0.25">
      <c r="A97" s="56"/>
      <c r="B97" s="85"/>
      <c r="C97" s="85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</row>
    <row r="98" spans="1:15" s="46" customFormat="1" x14ac:dyDescent="0.25">
      <c r="A98" s="56"/>
      <c r="B98" s="85"/>
      <c r="C98" s="85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</row>
    <row r="99" spans="1:15" s="46" customFormat="1" x14ac:dyDescent="0.25">
      <c r="A99" s="56"/>
      <c r="B99" s="85"/>
      <c r="C99" s="85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</row>
    <row r="100" spans="1:15" s="46" customFormat="1" x14ac:dyDescent="0.25">
      <c r="A100" s="56"/>
      <c r="B100" s="85"/>
      <c r="C100" s="85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</row>
    <row r="101" spans="1:15" s="46" customFormat="1" x14ac:dyDescent="0.25">
      <c r="A101" s="56"/>
      <c r="B101" s="85"/>
      <c r="C101" s="85"/>
      <c r="D101" s="1"/>
      <c r="E101" s="1"/>
      <c r="F101" s="1"/>
      <c r="G101" s="1"/>
      <c r="H101" s="1"/>
      <c r="I101"/>
      <c r="K101" s="1"/>
      <c r="L101" s="1"/>
      <c r="M101" s="1"/>
      <c r="N101" s="1"/>
      <c r="O101" s="1"/>
    </row>
    <row r="102" spans="1:15" s="46" customFormat="1" x14ac:dyDescent="0.25">
      <c r="A102" s="56"/>
      <c r="B102" s="85"/>
      <c r="C102" s="85"/>
      <c r="D102" s="1"/>
      <c r="E102" s="1"/>
      <c r="F102" s="1"/>
      <c r="G102" s="1"/>
      <c r="H102" s="1"/>
      <c r="I102"/>
      <c r="K102" s="1"/>
      <c r="L102" s="1"/>
      <c r="M102" s="1"/>
      <c r="N102" s="1"/>
      <c r="O102" s="1"/>
    </row>
    <row r="103" spans="1:15" s="46" customFormat="1" x14ac:dyDescent="0.25">
      <c r="A103" s="56"/>
      <c r="B103" s="85"/>
      <c r="C103" s="85"/>
      <c r="D103" s="1"/>
      <c r="E103" s="1"/>
      <c r="F103" s="1"/>
      <c r="G103" s="1"/>
      <c r="H103" s="1"/>
      <c r="I103"/>
      <c r="K103" s="1"/>
      <c r="L103" s="1"/>
      <c r="M103" s="1"/>
      <c r="N103" s="1"/>
      <c r="O103" s="1"/>
    </row>
    <row r="104" spans="1:15" s="46" customFormat="1" x14ac:dyDescent="0.25">
      <c r="A104" s="56"/>
      <c r="B104" s="85"/>
      <c r="C104" s="85"/>
      <c r="D104" s="1"/>
      <c r="E104" s="1"/>
      <c r="F104" s="1"/>
      <c r="G104" s="1"/>
      <c r="H104" s="1"/>
      <c r="I104"/>
      <c r="K104" s="1"/>
      <c r="L104" s="1"/>
      <c r="M104" s="1"/>
      <c r="N104" s="1"/>
      <c r="O104" s="1"/>
    </row>
    <row r="105" spans="1:15" s="46" customFormat="1" x14ac:dyDescent="0.25">
      <c r="A105" s="56"/>
      <c r="B105" s="85"/>
      <c r="C105" s="85"/>
      <c r="D105" s="1"/>
      <c r="E105" s="1"/>
      <c r="F105" s="1"/>
      <c r="G105" s="1"/>
      <c r="H105" s="1"/>
      <c r="I105"/>
      <c r="K105" s="1"/>
      <c r="L105" s="1"/>
      <c r="M105" s="1"/>
      <c r="N105" s="1"/>
      <c r="O105" s="1"/>
    </row>
    <row r="106" spans="1:15" s="46" customFormat="1" x14ac:dyDescent="0.25">
      <c r="A106" s="56"/>
      <c r="B106" s="85"/>
      <c r="C106" s="85"/>
      <c r="D106" s="1"/>
      <c r="E106" s="1"/>
      <c r="F106" s="1"/>
      <c r="G106" s="1"/>
      <c r="H106" s="1"/>
      <c r="I106"/>
      <c r="K106" s="1"/>
      <c r="L106" s="1"/>
      <c r="M106" s="1"/>
      <c r="N106" s="1"/>
      <c r="O106" s="1"/>
    </row>
    <row r="107" spans="1:15" s="46" customFormat="1" x14ac:dyDescent="0.25">
      <c r="A107" s="56"/>
      <c r="B107" s="85"/>
      <c r="C107" s="85"/>
      <c r="D107" s="1"/>
      <c r="E107" s="1"/>
      <c r="F107" s="1"/>
      <c r="G107" s="1"/>
      <c r="H107" s="1"/>
      <c r="I107"/>
      <c r="K107" s="1"/>
      <c r="L107" s="1"/>
      <c r="M107" s="1"/>
      <c r="N107" s="1"/>
      <c r="O107" s="1"/>
    </row>
    <row r="108" spans="1:15" s="46" customFormat="1" x14ac:dyDescent="0.25">
      <c r="A108" s="56"/>
      <c r="B108" s="85"/>
      <c r="C108" s="85"/>
      <c r="D108" s="1"/>
      <c r="E108" s="1"/>
      <c r="F108" s="1"/>
      <c r="G108" s="1"/>
      <c r="H108" s="1"/>
      <c r="I108"/>
      <c r="K108" s="1"/>
      <c r="L108" s="1"/>
      <c r="M108" s="1"/>
      <c r="N108" s="1"/>
      <c r="O108" s="1"/>
    </row>
    <row r="109" spans="1:15" s="46" customFormat="1" x14ac:dyDescent="0.25">
      <c r="A109" s="56"/>
      <c r="B109" s="85"/>
      <c r="C109" s="85"/>
      <c r="D109" s="1"/>
      <c r="E109" s="1"/>
      <c r="F109" s="1"/>
      <c r="G109" s="1"/>
      <c r="H109" s="1"/>
      <c r="I109"/>
      <c r="K109" s="1"/>
      <c r="L109" s="1"/>
      <c r="M109" s="1"/>
      <c r="N109" s="1"/>
      <c r="O109" s="1"/>
    </row>
    <row r="110" spans="1:15" s="46" customFormat="1" x14ac:dyDescent="0.25">
      <c r="A110" s="56"/>
      <c r="B110" s="85"/>
      <c r="C110" s="85"/>
      <c r="D110" s="1"/>
      <c r="E110" s="1"/>
      <c r="F110" s="1"/>
      <c r="G110" s="1"/>
      <c r="H110" s="1"/>
      <c r="I110"/>
      <c r="K110" s="1"/>
      <c r="L110" s="1"/>
      <c r="M110" s="1"/>
      <c r="N110" s="1"/>
      <c r="O110" s="1"/>
    </row>
    <row r="111" spans="1:15" s="46" customFormat="1" x14ac:dyDescent="0.25">
      <c r="A111" s="56"/>
      <c r="B111" s="85"/>
      <c r="C111" s="85"/>
      <c r="D111" s="1"/>
      <c r="E111" s="1"/>
      <c r="F111" s="1"/>
      <c r="G111" s="1"/>
      <c r="H111" s="1"/>
      <c r="I111"/>
      <c r="K111" s="1"/>
      <c r="L111" s="1"/>
      <c r="M111" s="1"/>
      <c r="N111" s="1"/>
      <c r="O111" s="1"/>
    </row>
    <row r="112" spans="1:15" s="46" customFormat="1" x14ac:dyDescent="0.25">
      <c r="A112" s="56"/>
      <c r="B112" s="85"/>
      <c r="C112" s="85"/>
      <c r="D112" s="1"/>
      <c r="E112" s="1"/>
      <c r="F112" s="1"/>
      <c r="G112" s="1"/>
      <c r="H112" s="1"/>
      <c r="I112"/>
      <c r="K112" s="1"/>
      <c r="L112" s="1"/>
      <c r="M112" s="1"/>
      <c r="N112" s="1"/>
      <c r="O112" s="1"/>
    </row>
    <row r="113" spans="1:15" s="46" customFormat="1" x14ac:dyDescent="0.25">
      <c r="A113" s="56"/>
      <c r="B113" s="85"/>
      <c r="C113" s="85"/>
      <c r="D113" s="1"/>
      <c r="E113" s="1"/>
      <c r="F113" s="1"/>
      <c r="G113" s="1"/>
      <c r="H113" s="1"/>
      <c r="I113"/>
      <c r="K113" s="1"/>
      <c r="L113" s="1"/>
      <c r="M113" s="1"/>
      <c r="N113" s="1"/>
      <c r="O113" s="1"/>
    </row>
    <row r="114" spans="1:15" s="46" customFormat="1" x14ac:dyDescent="0.25">
      <c r="A114" s="56"/>
      <c r="B114" s="85"/>
      <c r="C114" s="85"/>
      <c r="D114" s="1"/>
      <c r="E114" s="1"/>
      <c r="F114" s="1"/>
      <c r="G114" s="1"/>
      <c r="H114" s="1"/>
      <c r="I114"/>
      <c r="K114" s="1"/>
      <c r="L114" s="1"/>
      <c r="M114" s="1"/>
      <c r="N114" s="1"/>
      <c r="O114" s="1"/>
    </row>
    <row r="115" spans="1:15" s="46" customFormat="1" x14ac:dyDescent="0.25">
      <c r="A115" s="56"/>
      <c r="B115" s="85"/>
      <c r="C115" s="85"/>
      <c r="D115" s="1"/>
      <c r="E115" s="1"/>
      <c r="F115" s="1"/>
      <c r="G115" s="1"/>
      <c r="H115" s="1"/>
      <c r="I115"/>
      <c r="K115" s="1"/>
      <c r="L115" s="1"/>
      <c r="M115" s="1"/>
      <c r="N115" s="1"/>
      <c r="O115" s="1"/>
    </row>
    <row r="116" spans="1:15" s="46" customFormat="1" x14ac:dyDescent="0.25">
      <c r="A116" s="56"/>
      <c r="B116" s="85"/>
      <c r="C116" s="85"/>
      <c r="D116" s="1"/>
      <c r="E116" s="1"/>
      <c r="F116" s="1"/>
      <c r="G116" s="1"/>
      <c r="H116" s="1"/>
      <c r="I116"/>
      <c r="K116" s="1"/>
      <c r="L116" s="1"/>
      <c r="M116" s="1"/>
      <c r="N116" s="1"/>
      <c r="O116" s="1"/>
    </row>
    <row r="117" spans="1:15" s="46" customFormat="1" x14ac:dyDescent="0.25">
      <c r="A117" s="56"/>
      <c r="B117" s="85"/>
      <c r="C117" s="85"/>
      <c r="D117" s="1"/>
      <c r="E117" s="1"/>
      <c r="F117" s="1"/>
      <c r="G117" s="1"/>
      <c r="H117" s="1"/>
      <c r="I117"/>
      <c r="K117" s="1"/>
      <c r="L117" s="1"/>
      <c r="M117" s="1"/>
      <c r="N117" s="1"/>
      <c r="O117" s="1"/>
    </row>
    <row r="118" spans="1:15" s="46" customFormat="1" x14ac:dyDescent="0.25">
      <c r="A118" s="56"/>
      <c r="B118" s="85"/>
      <c r="C118" s="85"/>
      <c r="D118" s="1"/>
      <c r="E118" s="1"/>
      <c r="F118" s="1"/>
      <c r="G118" s="1"/>
      <c r="H118" s="1"/>
      <c r="I118"/>
      <c r="K118" s="1"/>
      <c r="L118" s="1"/>
      <c r="M118" s="1"/>
      <c r="N118" s="1"/>
      <c r="O118" s="1"/>
    </row>
    <row r="119" spans="1:15" s="46" customFormat="1" x14ac:dyDescent="0.25">
      <c r="A119" s="56"/>
      <c r="B119" s="85"/>
      <c r="C119" s="85"/>
      <c r="D119" s="1"/>
      <c r="E119" s="1"/>
      <c r="F119" s="1"/>
      <c r="G119" s="1"/>
      <c r="H119" s="1"/>
      <c r="I119"/>
      <c r="K119" s="1"/>
      <c r="L119" s="1"/>
      <c r="M119" s="1"/>
      <c r="N119" s="1"/>
      <c r="O119" s="1"/>
    </row>
    <row r="120" spans="1:15" s="46" customFormat="1" x14ac:dyDescent="0.25">
      <c r="A120" s="56"/>
      <c r="B120" s="85"/>
      <c r="C120" s="85"/>
      <c r="D120" s="1"/>
      <c r="E120" s="1"/>
      <c r="F120" s="1"/>
      <c r="G120" s="1"/>
      <c r="H120" s="1"/>
      <c r="I120"/>
      <c r="K120" s="1"/>
      <c r="L120" s="1"/>
      <c r="M120" s="1"/>
      <c r="N120" s="1"/>
      <c r="O120" s="1"/>
    </row>
    <row r="121" spans="1:15" s="46" customFormat="1" x14ac:dyDescent="0.25">
      <c r="A121" s="56"/>
      <c r="B121" s="85"/>
      <c r="C121" s="85"/>
      <c r="D121" s="1"/>
      <c r="E121" s="1"/>
      <c r="F121" s="1"/>
      <c r="G121" s="1"/>
      <c r="H121" s="1"/>
      <c r="I121"/>
      <c r="K121" s="1"/>
      <c r="L121" s="1"/>
      <c r="M121" s="1"/>
      <c r="N121" s="1"/>
      <c r="O121" s="1"/>
    </row>
    <row r="122" spans="1:15" s="46" customFormat="1" x14ac:dyDescent="0.25">
      <c r="A122" s="56"/>
      <c r="B122" s="85"/>
      <c r="C122" s="85"/>
      <c r="D122" s="1"/>
      <c r="E122" s="1"/>
      <c r="F122" s="1"/>
      <c r="G122" s="1"/>
      <c r="H122" s="1"/>
      <c r="I122"/>
      <c r="K122" s="1"/>
      <c r="L122" s="1"/>
      <c r="M122" s="1"/>
      <c r="N122" s="1"/>
      <c r="O122" s="1"/>
    </row>
    <row r="123" spans="1:15" s="46" customFormat="1" x14ac:dyDescent="0.25">
      <c r="A123" s="56"/>
      <c r="B123" s="85"/>
      <c r="C123" s="85"/>
      <c r="D123" s="1"/>
      <c r="E123" s="1"/>
      <c r="F123" s="1"/>
      <c r="G123" s="1"/>
      <c r="H123" s="1"/>
      <c r="I123"/>
      <c r="K123" s="1"/>
      <c r="L123" s="1"/>
      <c r="M123" s="1"/>
      <c r="N123" s="1"/>
      <c r="O123" s="1"/>
    </row>
    <row r="124" spans="1:15" s="46" customFormat="1" x14ac:dyDescent="0.25">
      <c r="A124" s="56"/>
      <c r="B124" s="85"/>
      <c r="C124" s="85"/>
      <c r="D124" s="1"/>
      <c r="E124" s="1"/>
      <c r="F124" s="1"/>
      <c r="G124" s="1"/>
      <c r="H124" s="1"/>
      <c r="I124"/>
      <c r="K124" s="1"/>
      <c r="L124" s="1"/>
      <c r="M124" s="1"/>
      <c r="N124" s="1"/>
      <c r="O124" s="1"/>
    </row>
    <row r="125" spans="1:15" s="46" customFormat="1" x14ac:dyDescent="0.25">
      <c r="A125" s="56"/>
      <c r="B125" s="85"/>
      <c r="C125" s="85"/>
      <c r="D125" s="1"/>
      <c r="E125" s="1"/>
      <c r="F125" s="1"/>
      <c r="G125" s="1"/>
      <c r="H125" s="1"/>
      <c r="I125"/>
      <c r="K125" s="1"/>
      <c r="L125" s="1"/>
      <c r="M125" s="1"/>
      <c r="N125" s="1"/>
      <c r="O125" s="1"/>
    </row>
    <row r="126" spans="1:15" s="46" customFormat="1" x14ac:dyDescent="0.25">
      <c r="A126" s="56"/>
      <c r="B126" s="85"/>
      <c r="C126" s="85"/>
      <c r="D126" s="1"/>
      <c r="E126" s="1"/>
      <c r="F126" s="1"/>
      <c r="G126" s="1"/>
      <c r="H126" s="1"/>
      <c r="I126"/>
      <c r="K126" s="1"/>
      <c r="L126" s="1"/>
      <c r="M126" s="1"/>
      <c r="N126" s="1"/>
      <c r="O126" s="1"/>
    </row>
    <row r="127" spans="1:15" s="46" customFormat="1" x14ac:dyDescent="0.25">
      <c r="A127" s="56"/>
      <c r="B127" s="85"/>
      <c r="C127" s="85"/>
      <c r="D127" s="1"/>
      <c r="E127" s="1"/>
      <c r="F127" s="1"/>
      <c r="G127" s="1"/>
      <c r="H127" s="1"/>
      <c r="I127"/>
      <c r="K127" s="1"/>
      <c r="L127" s="1"/>
      <c r="M127" s="1"/>
      <c r="N127" s="1"/>
      <c r="O127" s="1"/>
    </row>
    <row r="128" spans="1:15" s="46" customFormat="1" x14ac:dyDescent="0.25">
      <c r="A128" s="1"/>
      <c r="B128" s="85"/>
      <c r="C128" s="85"/>
      <c r="D128" s="1"/>
      <c r="E128" s="1"/>
      <c r="F128" s="1"/>
      <c r="G128" s="1"/>
      <c r="H128" s="1"/>
      <c r="I128"/>
      <c r="K128" s="1"/>
      <c r="L128" s="1"/>
      <c r="M128" s="1"/>
      <c r="N128" s="1"/>
      <c r="O128" s="1"/>
    </row>
    <row r="129" spans="1:15" s="46" customFormat="1" x14ac:dyDescent="0.25">
      <c r="A129" s="1"/>
      <c r="B129" s="85"/>
      <c r="C129" s="85"/>
      <c r="D129" s="1"/>
      <c r="E129" s="1"/>
      <c r="F129" s="1"/>
      <c r="G129" s="1"/>
      <c r="H129" s="1"/>
      <c r="I129"/>
      <c r="K129" s="1"/>
      <c r="L129" s="1"/>
      <c r="M129" s="1"/>
      <c r="N129" s="1"/>
      <c r="O129" s="1"/>
    </row>
    <row r="130" spans="1:15" s="46" customFormat="1" x14ac:dyDescent="0.25">
      <c r="A130" s="1"/>
      <c r="B130" s="85"/>
      <c r="C130" s="85"/>
      <c r="D130" s="1"/>
      <c r="E130" s="1"/>
      <c r="F130" s="1"/>
      <c r="G130" s="1"/>
      <c r="H130" s="1"/>
      <c r="I130"/>
      <c r="K130" s="1"/>
      <c r="L130" s="1"/>
      <c r="M130" s="1"/>
      <c r="N130" s="1"/>
      <c r="O130" s="1"/>
    </row>
    <row r="131" spans="1:15" s="46" customFormat="1" x14ac:dyDescent="0.25">
      <c r="A131" s="1"/>
      <c r="B131" s="85"/>
      <c r="C131" s="85"/>
      <c r="D131" s="1"/>
      <c r="E131" s="1"/>
      <c r="F131" s="1"/>
      <c r="G131" s="1"/>
      <c r="H131" s="1"/>
      <c r="I131"/>
      <c r="K131" s="1"/>
      <c r="L131" s="1"/>
      <c r="M131" s="1"/>
      <c r="N131" s="1"/>
      <c r="O131" s="1"/>
    </row>
    <row r="132" spans="1:15" s="46" customFormat="1" x14ac:dyDescent="0.25">
      <c r="A132" s="1"/>
      <c r="B132" s="85"/>
      <c r="C132" s="85"/>
      <c r="D132" s="1"/>
      <c r="E132" s="1"/>
      <c r="F132" s="1"/>
      <c r="G132" s="1"/>
      <c r="H132" s="1"/>
      <c r="I132"/>
      <c r="K132" s="1"/>
      <c r="L132" s="1"/>
      <c r="M132" s="1"/>
      <c r="N132" s="1"/>
      <c r="O132" s="1"/>
    </row>
    <row r="133" spans="1:15" s="46" customFormat="1" x14ac:dyDescent="0.25">
      <c r="A133" s="1"/>
      <c r="B133" s="85"/>
      <c r="C133" s="85"/>
      <c r="D133" s="1"/>
      <c r="E133" s="1"/>
      <c r="F133" s="1"/>
      <c r="G133" s="1"/>
      <c r="H133" s="1"/>
      <c r="I133"/>
      <c r="K133" s="1"/>
      <c r="L133" s="1"/>
      <c r="M133" s="1"/>
      <c r="N133" s="1"/>
      <c r="O133" s="1"/>
    </row>
    <row r="134" spans="1:15" s="46" customFormat="1" x14ac:dyDescent="0.25">
      <c r="A134" s="1"/>
      <c r="B134" s="85"/>
      <c r="C134" s="85"/>
      <c r="D134" s="1"/>
      <c r="E134" s="1"/>
      <c r="F134" s="1"/>
      <c r="G134" s="1"/>
      <c r="H134" s="1"/>
      <c r="I134"/>
      <c r="K134" s="1"/>
      <c r="L134" s="1"/>
      <c r="M134" s="1"/>
      <c r="N134" s="1"/>
      <c r="O134" s="1"/>
    </row>
    <row r="135" spans="1:15" s="46" customFormat="1" x14ac:dyDescent="0.25">
      <c r="A135" s="1"/>
      <c r="B135" s="85"/>
      <c r="C135" s="85"/>
      <c r="D135" s="1"/>
      <c r="E135" s="1"/>
      <c r="F135" s="1"/>
      <c r="G135" s="1"/>
      <c r="H135" s="1"/>
      <c r="I135"/>
      <c r="K135" s="1"/>
      <c r="L135" s="1"/>
      <c r="M135" s="1"/>
      <c r="N135" s="1"/>
      <c r="O135" s="1"/>
    </row>
    <row r="136" spans="1:15" s="46" customFormat="1" x14ac:dyDescent="0.25">
      <c r="A136" s="1"/>
      <c r="B136" s="85"/>
      <c r="C136" s="85"/>
      <c r="D136" s="1"/>
      <c r="E136" s="1"/>
      <c r="F136" s="1"/>
      <c r="G136" s="1"/>
      <c r="H136" s="1"/>
      <c r="I136"/>
      <c r="K136" s="1"/>
      <c r="L136" s="1"/>
      <c r="M136" s="1"/>
      <c r="N136" s="1"/>
      <c r="O136" s="1"/>
    </row>
    <row r="137" spans="1:15" s="46" customFormat="1" x14ac:dyDescent="0.25">
      <c r="A137" s="1"/>
      <c r="B137" s="85"/>
      <c r="C137" s="85"/>
      <c r="D137" s="1"/>
      <c r="E137" s="1"/>
      <c r="F137" s="1"/>
      <c r="G137" s="1"/>
      <c r="H137" s="1"/>
      <c r="I137"/>
      <c r="K137" s="1"/>
      <c r="L137" s="1"/>
      <c r="M137" s="1"/>
      <c r="N137" s="1"/>
      <c r="O137" s="1"/>
    </row>
    <row r="138" spans="1:15" s="46" customFormat="1" x14ac:dyDescent="0.25">
      <c r="A138" s="1"/>
      <c r="B138" s="85"/>
      <c r="C138" s="85"/>
      <c r="D138" s="1"/>
      <c r="E138" s="1"/>
      <c r="F138" s="1"/>
      <c r="G138" s="1"/>
      <c r="H138" s="1"/>
      <c r="I138"/>
      <c r="K138" s="1"/>
      <c r="L138" s="1"/>
      <c r="M138" s="1"/>
      <c r="N138" s="1"/>
      <c r="O138" s="1"/>
    </row>
    <row r="139" spans="1:15" s="46" customFormat="1" x14ac:dyDescent="0.25">
      <c r="A139" s="1"/>
      <c r="B139" s="85"/>
      <c r="C139" s="85"/>
      <c r="D139" s="1"/>
      <c r="E139" s="1"/>
      <c r="F139" s="1"/>
      <c r="G139" s="1"/>
      <c r="H139" s="1"/>
      <c r="I139"/>
      <c r="K139" s="1"/>
      <c r="L139" s="1"/>
      <c r="M139" s="1"/>
      <c r="N139" s="1"/>
      <c r="O139" s="1"/>
    </row>
    <row r="140" spans="1:15" s="46" customFormat="1" x14ac:dyDescent="0.25">
      <c r="A140" s="1"/>
      <c r="B140" s="85"/>
      <c r="C140" s="85"/>
      <c r="D140" s="1"/>
      <c r="E140" s="1"/>
      <c r="F140" s="1"/>
      <c r="G140" s="1"/>
      <c r="H140" s="1"/>
      <c r="I140"/>
      <c r="K140" s="1"/>
      <c r="L140" s="1"/>
      <c r="M140" s="1"/>
      <c r="N140" s="1"/>
      <c r="O140" s="1"/>
    </row>
    <row r="141" spans="1:15" s="46" customFormat="1" x14ac:dyDescent="0.25">
      <c r="A141" s="1"/>
      <c r="B141" s="85"/>
      <c r="C141" s="85"/>
      <c r="D141" s="1"/>
      <c r="E141" s="1"/>
      <c r="F141" s="1"/>
      <c r="G141" s="1"/>
      <c r="H141" s="1"/>
      <c r="I141"/>
      <c r="K141" s="1"/>
      <c r="L141" s="1"/>
      <c r="M141" s="1"/>
      <c r="N141" s="1"/>
      <c r="O141" s="1"/>
    </row>
    <row r="142" spans="1:15" s="46" customFormat="1" x14ac:dyDescent="0.25">
      <c r="A142" s="1"/>
      <c r="B142" s="85"/>
      <c r="C142" s="85"/>
      <c r="D142" s="1"/>
      <c r="E142" s="1"/>
      <c r="F142" s="1"/>
      <c r="G142" s="1"/>
      <c r="H142" s="1"/>
      <c r="I142"/>
      <c r="K142" s="1"/>
      <c r="L142" s="1"/>
      <c r="M142" s="1"/>
      <c r="N142" s="1"/>
      <c r="O142" s="1"/>
    </row>
    <row r="143" spans="1:15" s="46" customFormat="1" x14ac:dyDescent="0.25">
      <c r="A143" s="1"/>
      <c r="B143" s="85"/>
      <c r="C143" s="85"/>
      <c r="D143" s="1"/>
      <c r="E143" s="1"/>
      <c r="F143" s="1"/>
      <c r="G143" s="1"/>
      <c r="H143" s="1"/>
      <c r="I143"/>
      <c r="K143" s="1"/>
      <c r="L143" s="1"/>
      <c r="M143" s="1"/>
      <c r="N143" s="1"/>
      <c r="O143" s="1"/>
    </row>
    <row r="144" spans="1:15" s="46" customFormat="1" x14ac:dyDescent="0.25">
      <c r="A144" s="1"/>
      <c r="B144" s="85"/>
      <c r="C144" s="85"/>
      <c r="D144" s="1"/>
      <c r="E144" s="1"/>
      <c r="F144" s="1"/>
      <c r="G144" s="1"/>
      <c r="H144" s="1"/>
      <c r="I144"/>
      <c r="K144" s="1"/>
      <c r="L144" s="1"/>
      <c r="M144" s="1"/>
      <c r="N144" s="1"/>
      <c r="O144" s="1"/>
    </row>
    <row r="145" spans="1:15" s="46" customFormat="1" x14ac:dyDescent="0.25">
      <c r="A145" s="1"/>
      <c r="B145" s="85"/>
      <c r="C145" s="85"/>
      <c r="D145" s="1"/>
      <c r="E145" s="1"/>
      <c r="F145" s="1"/>
      <c r="G145" s="1"/>
      <c r="H145" s="1"/>
      <c r="I145"/>
      <c r="K145" s="1"/>
      <c r="L145" s="1"/>
      <c r="M145" s="1"/>
      <c r="N145" s="1"/>
      <c r="O145" s="1"/>
    </row>
    <row r="146" spans="1:15" s="46" customFormat="1" x14ac:dyDescent="0.25">
      <c r="A146" s="1"/>
      <c r="B146" s="85"/>
      <c r="C146" s="85"/>
      <c r="D146" s="1"/>
      <c r="E146" s="1"/>
      <c r="F146" s="1"/>
      <c r="G146" s="1"/>
      <c r="H146" s="1"/>
      <c r="I146"/>
      <c r="K146" s="1"/>
      <c r="L146" s="1"/>
      <c r="M146" s="1"/>
      <c r="N146" s="1"/>
      <c r="O146" s="1"/>
    </row>
    <row r="147" spans="1:15" s="46" customFormat="1" x14ac:dyDescent="0.25">
      <c r="A147" s="1"/>
      <c r="B147" s="85"/>
      <c r="C147" s="85"/>
      <c r="D147" s="1"/>
      <c r="E147" s="1"/>
      <c r="F147" s="1"/>
      <c r="G147" s="1"/>
      <c r="H147" s="1"/>
      <c r="I147"/>
      <c r="K147" s="1"/>
      <c r="L147" s="1"/>
      <c r="M147" s="1"/>
      <c r="N147" s="1"/>
      <c r="O147" s="1"/>
    </row>
    <row r="148" spans="1:15" s="46" customFormat="1" x14ac:dyDescent="0.25">
      <c r="A148" s="1"/>
      <c r="B148" s="85"/>
      <c r="C148" s="85"/>
      <c r="D148" s="1"/>
      <c r="E148" s="1"/>
      <c r="F148" s="1"/>
      <c r="G148" s="1"/>
      <c r="H148" s="1"/>
      <c r="I148"/>
      <c r="K148" s="1"/>
      <c r="L148" s="1"/>
      <c r="M148" s="1"/>
      <c r="N148" s="1"/>
      <c r="O148" s="1"/>
    </row>
    <row r="149" spans="1:15" s="46" customFormat="1" x14ac:dyDescent="0.25">
      <c r="A149" s="1"/>
      <c r="B149" s="85"/>
      <c r="C149" s="85"/>
      <c r="D149" s="1"/>
      <c r="E149" s="1"/>
      <c r="F149" s="1"/>
      <c r="G149" s="1"/>
      <c r="H149" s="1"/>
      <c r="I149"/>
      <c r="K149" s="1"/>
      <c r="L149" s="1"/>
      <c r="M149" s="1"/>
      <c r="N149" s="1"/>
      <c r="O149" s="1"/>
    </row>
    <row r="150" spans="1:15" s="46" customFormat="1" x14ac:dyDescent="0.25">
      <c r="A150" s="1"/>
      <c r="B150" s="85"/>
      <c r="C150" s="85"/>
      <c r="D150" s="1"/>
      <c r="E150" s="1"/>
      <c r="F150" s="1"/>
      <c r="G150" s="1"/>
      <c r="H150" s="1"/>
      <c r="I150"/>
      <c r="K150" s="1"/>
      <c r="L150" s="1"/>
      <c r="M150" s="1"/>
      <c r="N150" s="1"/>
      <c r="O150" s="1"/>
    </row>
    <row r="151" spans="1:15" s="46" customFormat="1" x14ac:dyDescent="0.25">
      <c r="A151" s="1"/>
      <c r="B151" s="85"/>
      <c r="C151" s="85"/>
      <c r="D151" s="1"/>
      <c r="E151" s="1"/>
      <c r="F151" s="1"/>
      <c r="G151" s="1"/>
      <c r="H151" s="1"/>
      <c r="I151"/>
      <c r="K151" s="1"/>
      <c r="L151" s="1"/>
      <c r="M151" s="1"/>
      <c r="N151" s="1"/>
      <c r="O151" s="1"/>
    </row>
    <row r="152" spans="1:15" s="46" customFormat="1" x14ac:dyDescent="0.25">
      <c r="A152" s="1"/>
      <c r="B152" s="85"/>
      <c r="C152" s="85"/>
      <c r="D152" s="1"/>
      <c r="E152" s="1"/>
      <c r="F152" s="1"/>
      <c r="G152" s="1"/>
      <c r="H152" s="1"/>
      <c r="I152"/>
      <c r="K152" s="1"/>
      <c r="L152" s="1"/>
      <c r="M152" s="1"/>
      <c r="N152" s="1"/>
      <c r="O152" s="1"/>
    </row>
    <row r="153" spans="1:15" s="46" customFormat="1" x14ac:dyDescent="0.25">
      <c r="A153" s="1"/>
      <c r="B153" s="85"/>
      <c r="C153" s="85"/>
      <c r="D153" s="1"/>
      <c r="E153" s="1"/>
      <c r="F153" s="1"/>
      <c r="G153" s="1"/>
      <c r="H153" s="1"/>
      <c r="I153"/>
      <c r="K153" s="1"/>
      <c r="L153" s="1"/>
      <c r="M153" s="1"/>
      <c r="N153" s="1"/>
      <c r="O153" s="1"/>
    </row>
    <row r="154" spans="1:15" s="46" customFormat="1" x14ac:dyDescent="0.25">
      <c r="A154" s="1"/>
      <c r="B154" s="85"/>
      <c r="C154" s="85"/>
      <c r="D154" s="1"/>
      <c r="E154" s="1"/>
      <c r="F154" s="1"/>
      <c r="G154" s="1"/>
      <c r="H154" s="1"/>
      <c r="I154"/>
      <c r="K154" s="1"/>
      <c r="L154" s="1"/>
      <c r="M154" s="1"/>
      <c r="N154" s="1"/>
      <c r="O154" s="1"/>
    </row>
    <row r="155" spans="1:15" s="46" customFormat="1" x14ac:dyDescent="0.25">
      <c r="A155" s="1"/>
      <c r="B155" s="85"/>
      <c r="C155" s="85"/>
      <c r="D155" s="1"/>
      <c r="E155" s="1"/>
      <c r="F155" s="1"/>
      <c r="G155" s="1"/>
      <c r="H155" s="1"/>
      <c r="I155"/>
      <c r="K155" s="1"/>
      <c r="L155" s="1"/>
      <c r="M155" s="1"/>
      <c r="N155" s="1"/>
      <c r="O155" s="1"/>
    </row>
    <row r="156" spans="1:15" s="46" customFormat="1" x14ac:dyDescent="0.25">
      <c r="A156" s="1"/>
      <c r="B156" s="85"/>
      <c r="C156" s="85"/>
      <c r="D156" s="1"/>
      <c r="E156" s="1"/>
      <c r="F156" s="1"/>
      <c r="G156" s="1"/>
      <c r="H156" s="1"/>
      <c r="I156"/>
      <c r="K156" s="1"/>
      <c r="L156" s="1"/>
      <c r="M156" s="1"/>
      <c r="N156" s="1"/>
      <c r="O156" s="1"/>
    </row>
    <row r="157" spans="1:15" s="46" customFormat="1" x14ac:dyDescent="0.25">
      <c r="A157" s="1"/>
      <c r="B157" s="85"/>
      <c r="C157" s="85"/>
      <c r="D157" s="1"/>
      <c r="E157" s="1"/>
      <c r="F157" s="1"/>
      <c r="G157" s="1"/>
      <c r="H157" s="1"/>
      <c r="I157"/>
      <c r="K157" s="1"/>
      <c r="L157" s="1"/>
      <c r="M157" s="1"/>
      <c r="N157" s="1"/>
      <c r="O157" s="1"/>
    </row>
    <row r="158" spans="1:15" s="46" customFormat="1" x14ac:dyDescent="0.25">
      <c r="A158" s="1"/>
      <c r="B158" s="85"/>
      <c r="C158" s="85"/>
      <c r="D158" s="1"/>
      <c r="E158" s="1"/>
      <c r="F158" s="1"/>
      <c r="G158" s="1"/>
      <c r="H158" s="1"/>
      <c r="I158"/>
      <c r="K158" s="1"/>
      <c r="L158" s="1"/>
      <c r="M158" s="1"/>
      <c r="N158" s="1"/>
      <c r="O158" s="1"/>
    </row>
    <row r="159" spans="1:15" s="46" customFormat="1" x14ac:dyDescent="0.25">
      <c r="A159" s="1"/>
      <c r="B159" s="85"/>
      <c r="C159" s="85"/>
      <c r="D159" s="1"/>
      <c r="E159" s="1"/>
      <c r="F159" s="1"/>
      <c r="G159" s="1"/>
      <c r="H159" s="1"/>
      <c r="I159"/>
      <c r="K159" s="1"/>
      <c r="L159" s="1"/>
      <c r="M159" s="1"/>
      <c r="N159" s="1"/>
      <c r="O159" s="1"/>
    </row>
    <row r="160" spans="1:15" s="46" customFormat="1" x14ac:dyDescent="0.25">
      <c r="A160" s="1"/>
      <c r="B160" s="85"/>
      <c r="C160" s="85"/>
      <c r="D160" s="1"/>
      <c r="E160" s="1"/>
      <c r="F160" s="1"/>
      <c r="G160" s="1"/>
      <c r="H160" s="1"/>
      <c r="I160"/>
      <c r="K160" s="1"/>
      <c r="L160" s="1"/>
      <c r="M160" s="1"/>
      <c r="N160" s="1"/>
      <c r="O160" s="1"/>
    </row>
    <row r="161" spans="1:15" s="46" customFormat="1" x14ac:dyDescent="0.25">
      <c r="A161" s="1"/>
      <c r="B161" s="85"/>
      <c r="C161" s="85"/>
      <c r="D161" s="1"/>
      <c r="E161" s="1"/>
      <c r="F161" s="1"/>
      <c r="G161" s="1"/>
      <c r="H161" s="1"/>
      <c r="I161"/>
      <c r="K161" s="1"/>
      <c r="L161" s="1"/>
      <c r="M161" s="1"/>
      <c r="N161" s="1"/>
      <c r="O161" s="1"/>
    </row>
    <row r="162" spans="1:15" s="46" customFormat="1" x14ac:dyDescent="0.25">
      <c r="A162" s="1"/>
      <c r="B162" s="85"/>
      <c r="C162" s="85"/>
      <c r="D162" s="1"/>
      <c r="E162" s="1"/>
      <c r="F162" s="1"/>
      <c r="G162" s="1"/>
      <c r="H162" s="1"/>
      <c r="I162"/>
      <c r="K162" s="1"/>
      <c r="L162" s="1"/>
      <c r="M162" s="1"/>
      <c r="N162" s="1"/>
      <c r="O162" s="1"/>
    </row>
    <row r="163" spans="1:15" s="46" customFormat="1" x14ac:dyDescent="0.25">
      <c r="A163" s="1"/>
      <c r="B163" s="85"/>
      <c r="C163" s="85"/>
      <c r="D163" s="1"/>
      <c r="E163" s="1"/>
      <c r="F163" s="1"/>
      <c r="G163" s="1"/>
      <c r="H163" s="1"/>
      <c r="I163"/>
      <c r="K163" s="1"/>
      <c r="L163" s="1"/>
      <c r="M163" s="1"/>
      <c r="N163" s="1"/>
      <c r="O163" s="1"/>
    </row>
    <row r="164" spans="1:15" s="46" customFormat="1" x14ac:dyDescent="0.25">
      <c r="A164" s="1"/>
      <c r="B164" s="85"/>
      <c r="C164" s="85"/>
      <c r="D164" s="1"/>
      <c r="E164" s="1"/>
      <c r="F164" s="1"/>
      <c r="G164" s="1"/>
      <c r="H164" s="1"/>
      <c r="I164"/>
      <c r="K164" s="1"/>
      <c r="L164" s="1"/>
      <c r="M164" s="1"/>
      <c r="N164" s="1"/>
      <c r="O164" s="1"/>
    </row>
    <row r="165" spans="1:15" s="46" customFormat="1" x14ac:dyDescent="0.25">
      <c r="A165" s="1"/>
      <c r="B165" s="85"/>
      <c r="C165" s="85"/>
      <c r="D165" s="1"/>
      <c r="E165" s="1"/>
      <c r="F165" s="1"/>
      <c r="G165" s="1"/>
      <c r="H165" s="1"/>
      <c r="I165"/>
      <c r="K165" s="1"/>
      <c r="L165" s="1"/>
      <c r="M165" s="1"/>
      <c r="N165" s="1"/>
      <c r="O165" s="1"/>
    </row>
    <row r="166" spans="1:15" s="46" customFormat="1" x14ac:dyDescent="0.25">
      <c r="A166" s="1"/>
      <c r="B166" s="85"/>
      <c r="C166" s="85"/>
      <c r="D166" s="1"/>
      <c r="E166" s="1"/>
      <c r="F166" s="1"/>
      <c r="G166" s="1"/>
      <c r="H166" s="1"/>
      <c r="I166"/>
      <c r="K166" s="1"/>
      <c r="L166" s="1"/>
      <c r="M166" s="1"/>
      <c r="N166" s="1"/>
      <c r="O166" s="1"/>
    </row>
    <row r="167" spans="1:15" s="46" customFormat="1" x14ac:dyDescent="0.25">
      <c r="A167" s="1"/>
      <c r="B167" s="85"/>
      <c r="C167" s="85"/>
      <c r="D167" s="1"/>
      <c r="E167" s="1"/>
      <c r="F167" s="1"/>
      <c r="G167" s="1"/>
      <c r="H167" s="1"/>
      <c r="I167"/>
      <c r="K167" s="1"/>
      <c r="L167" s="1"/>
      <c r="M167" s="1"/>
      <c r="N167" s="1"/>
      <c r="O167" s="1"/>
    </row>
    <row r="168" spans="1:15" s="46" customFormat="1" x14ac:dyDescent="0.25">
      <c r="A168" s="1"/>
      <c r="B168" s="85"/>
      <c r="C168" s="85"/>
      <c r="D168" s="1"/>
      <c r="E168" s="1"/>
      <c r="F168" s="1"/>
      <c r="G168" s="1"/>
      <c r="H168" s="1"/>
      <c r="I168"/>
      <c r="K168" s="1"/>
      <c r="L168" s="1"/>
      <c r="M168" s="1"/>
      <c r="N168" s="1"/>
      <c r="O168" s="1"/>
    </row>
    <row r="169" spans="1:15" s="46" customFormat="1" x14ac:dyDescent="0.25">
      <c r="A169" s="1"/>
      <c r="B169" s="85"/>
      <c r="C169" s="85"/>
      <c r="D169" s="1"/>
      <c r="E169" s="1"/>
      <c r="F169" s="1"/>
      <c r="G169" s="1"/>
      <c r="H169" s="1"/>
      <c r="I169"/>
      <c r="K169" s="1"/>
      <c r="L169" s="1"/>
      <c r="M169" s="1"/>
      <c r="N169" s="1"/>
      <c r="O169" s="1"/>
    </row>
    <row r="170" spans="1:15" s="46" customFormat="1" x14ac:dyDescent="0.25">
      <c r="A170" s="1"/>
      <c r="B170" s="85"/>
      <c r="C170" s="85"/>
      <c r="D170" s="1"/>
      <c r="E170" s="1"/>
      <c r="F170" s="1"/>
      <c r="G170" s="1"/>
      <c r="H170" s="1"/>
      <c r="I170"/>
      <c r="K170" s="1"/>
      <c r="L170" s="1"/>
      <c r="M170" s="1"/>
      <c r="N170" s="1"/>
      <c r="O170" s="1"/>
    </row>
    <row r="171" spans="1:15" s="46" customFormat="1" x14ac:dyDescent="0.25">
      <c r="A171" s="1"/>
      <c r="B171" s="85"/>
      <c r="C171" s="85"/>
      <c r="D171" s="1"/>
      <c r="E171" s="1"/>
      <c r="F171" s="1"/>
      <c r="G171" s="1"/>
      <c r="H171" s="1"/>
      <c r="I171"/>
      <c r="K171" s="1"/>
      <c r="L171" s="1"/>
      <c r="M171" s="1"/>
      <c r="N171" s="1"/>
      <c r="O171" s="1"/>
    </row>
    <row r="172" spans="1:15" s="46" customFormat="1" x14ac:dyDescent="0.25">
      <c r="A172" s="1"/>
      <c r="B172" s="85"/>
      <c r="C172" s="85"/>
      <c r="D172" s="1"/>
      <c r="E172" s="1"/>
      <c r="F172" s="1"/>
      <c r="G172" s="1"/>
      <c r="H172" s="1"/>
      <c r="I172"/>
      <c r="K172" s="1"/>
      <c r="L172" s="1"/>
      <c r="M172" s="1"/>
      <c r="N172" s="1"/>
      <c r="O172" s="1"/>
    </row>
    <row r="173" spans="1:15" s="46" customFormat="1" x14ac:dyDescent="0.25">
      <c r="A173" s="1"/>
      <c r="B173" s="85"/>
      <c r="C173" s="85"/>
      <c r="D173" s="1"/>
      <c r="E173" s="1"/>
      <c r="F173" s="1"/>
      <c r="G173" s="1"/>
      <c r="H173" s="1"/>
      <c r="I173"/>
      <c r="K173" s="1"/>
      <c r="L173" s="1"/>
      <c r="M173" s="1"/>
      <c r="N173" s="1"/>
      <c r="O173" s="1"/>
    </row>
    <row r="174" spans="1:15" s="46" customFormat="1" x14ac:dyDescent="0.25">
      <c r="A174" s="1"/>
      <c r="B174" s="85"/>
      <c r="C174" s="85"/>
      <c r="D174" s="1"/>
      <c r="E174" s="1"/>
      <c r="F174" s="1"/>
      <c r="G174" s="1"/>
      <c r="H174" s="1"/>
      <c r="I174"/>
      <c r="K174" s="1"/>
      <c r="L174" s="1"/>
      <c r="M174" s="1"/>
      <c r="N174" s="1"/>
      <c r="O174" s="1"/>
    </row>
  </sheetData>
  <mergeCells count="39">
    <mergeCell ref="A58:E58"/>
    <mergeCell ref="F58:L58"/>
    <mergeCell ref="A59:D59"/>
    <mergeCell ref="E59:H59"/>
    <mergeCell ref="I59:L59"/>
    <mergeCell ref="A53:D53"/>
    <mergeCell ref="E53:H53"/>
    <mergeCell ref="I53:L53"/>
    <mergeCell ref="A54:E54"/>
    <mergeCell ref="F54:L54"/>
    <mergeCell ref="A57:E57"/>
    <mergeCell ref="F57:L57"/>
    <mergeCell ref="H21:H22"/>
    <mergeCell ref="I21:I22"/>
    <mergeCell ref="J21:J22"/>
    <mergeCell ref="K21:K22"/>
    <mergeCell ref="L21:L22"/>
    <mergeCell ref="A43:F43"/>
    <mergeCell ref="G43:L43"/>
    <mergeCell ref="A15:G15"/>
    <mergeCell ref="A21:A22"/>
    <mergeCell ref="B21:B22"/>
    <mergeCell ref="C21:C22"/>
    <mergeCell ref="D21:D22"/>
    <mergeCell ref="E21:E22"/>
    <mergeCell ref="F21:F22"/>
    <mergeCell ref="G21:G22"/>
    <mergeCell ref="A7:L7"/>
    <mergeCell ref="A8:L8"/>
    <mergeCell ref="A9:L9"/>
    <mergeCell ref="A10:L10"/>
    <mergeCell ref="A11:L11"/>
    <mergeCell ref="A12:L12"/>
    <mergeCell ref="A1:L1"/>
    <mergeCell ref="A2:L2"/>
    <mergeCell ref="A3:L3"/>
    <mergeCell ref="A4:L4"/>
    <mergeCell ref="A5:L5"/>
    <mergeCell ref="A6:L6"/>
  </mergeCells>
  <conditionalFormatting sqref="B1:B1048576">
    <cfRule type="duplicateValues" dxfId="9" priority="1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4">
    <cfRule type="duplicateValues" dxfId="6" priority="2"/>
  </conditionalFormatting>
  <conditionalFormatting sqref="B43:B1048576 B1 B6:B7 B9:B11 B13:B41">
    <cfRule type="duplicateValues" dxfId="5" priority="5"/>
  </conditionalFormatting>
  <conditionalFormatting sqref="B23:B41">
    <cfRule type="duplicateValues" dxfId="4" priority="145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32C0-CA57-46FB-9197-5F754B7FFEDD}">
  <dimension ref="A1:X82"/>
  <sheetViews>
    <sheetView topLeftCell="A8" zoomScale="73" zoomScaleNormal="73" workbookViewId="0">
      <selection activeCell="H15" sqref="H15:X15"/>
    </sheetView>
  </sheetViews>
  <sheetFormatPr defaultColWidth="9.109375" defaultRowHeight="13.8" x14ac:dyDescent="0.25"/>
  <cols>
    <col min="1" max="1" width="7" style="1" customWidth="1"/>
    <col min="2" max="2" width="7.88671875" style="85" customWidth="1"/>
    <col min="3" max="3" width="14.77734375" style="85" customWidth="1"/>
    <col min="4" max="4" width="27.44140625" style="1" customWidth="1"/>
    <col min="5" max="5" width="12.33203125" style="216" customWidth="1"/>
    <col min="6" max="6" width="8.88671875" style="1" customWidth="1"/>
    <col min="7" max="7" width="26.109375" style="1" customWidth="1"/>
    <col min="8" max="20" width="3.6640625" style="1" customWidth="1"/>
    <col min="21" max="21" width="19.33203125" style="1" customWidth="1"/>
    <col min="22" max="22" width="10.33203125" style="1" customWidth="1"/>
    <col min="23" max="23" width="13.109375" style="1" customWidth="1"/>
    <col min="24" max="24" width="18.6640625" style="1" customWidth="1"/>
    <col min="25" max="16384" width="9.109375" style="1"/>
  </cols>
  <sheetData>
    <row r="1" spans="1:24" ht="15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21" x14ac:dyDescent="0.25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21" x14ac:dyDescent="0.2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21" x14ac:dyDescent="0.25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9.6" customHeight="1" x14ac:dyDescent="0.25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s="2" customFormat="1" ht="20.25" customHeight="1" x14ac:dyDescent="0.25">
      <c r="A6" s="117" t="s">
        <v>59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s="2" customFormat="1" ht="18" customHeight="1" x14ac:dyDescent="0.2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s="2" customFormat="1" ht="3" customHeight="1" thickBot="1" x14ac:dyDescent="0.3">
      <c r="A8" s="118" t="s">
        <v>78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24" customHeight="1" thickTop="1" x14ac:dyDescent="0.25">
      <c r="A9" s="120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</row>
    <row r="10" spans="1:24" ht="18" customHeight="1" x14ac:dyDescent="0.25">
      <c r="A10" s="123" t="s">
        <v>142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</row>
    <row r="11" spans="1:24" ht="19.5" customHeight="1" x14ac:dyDescent="0.25">
      <c r="A11" s="123" t="s">
        <v>84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</row>
    <row r="12" spans="1:24" ht="3.75" customHeight="1" x14ac:dyDescent="0.25">
      <c r="A12" s="160" t="s">
        <v>78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</row>
    <row r="13" spans="1:24" ht="15.6" x14ac:dyDescent="0.25">
      <c r="A13" s="163" t="s">
        <v>143</v>
      </c>
      <c r="B13" s="22"/>
      <c r="C13" s="88"/>
      <c r="D13" s="164"/>
      <c r="E13" s="165"/>
      <c r="F13" s="5"/>
      <c r="G13" s="32" t="s">
        <v>151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9"/>
      <c r="X13" s="30" t="s">
        <v>145</v>
      </c>
    </row>
    <row r="14" spans="1:24" ht="15.6" x14ac:dyDescent="0.25">
      <c r="A14" s="17" t="s">
        <v>160</v>
      </c>
      <c r="B14" s="12"/>
      <c r="C14" s="12"/>
      <c r="D14" s="166"/>
      <c r="E14" s="167"/>
      <c r="F14" s="6"/>
      <c r="G14" s="168" t="s">
        <v>152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1"/>
      <c r="X14" s="169" t="s">
        <v>91</v>
      </c>
    </row>
    <row r="15" spans="1:24" ht="14.4" x14ac:dyDescent="0.25">
      <c r="A15" s="126" t="s">
        <v>10</v>
      </c>
      <c r="B15" s="127"/>
      <c r="C15" s="127"/>
      <c r="D15" s="127"/>
      <c r="E15" s="127"/>
      <c r="F15" s="127"/>
      <c r="G15" s="128"/>
      <c r="H15" s="170" t="s">
        <v>1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71"/>
    </row>
    <row r="16" spans="1:24" ht="14.4" x14ac:dyDescent="0.25">
      <c r="A16" s="18" t="s">
        <v>18</v>
      </c>
      <c r="B16" s="172"/>
      <c r="C16" s="172"/>
      <c r="D16" s="8"/>
      <c r="E16" s="173"/>
      <c r="F16" s="8"/>
      <c r="G16" s="10" t="s">
        <v>78</v>
      </c>
      <c r="H16" s="174" t="s">
        <v>159</v>
      </c>
      <c r="I16" s="175"/>
      <c r="J16" s="175"/>
      <c r="K16" s="175"/>
      <c r="L16" s="175"/>
      <c r="M16" s="175"/>
      <c r="N16" s="8"/>
      <c r="O16" s="8"/>
      <c r="P16" s="8"/>
      <c r="Q16" s="8"/>
      <c r="R16" s="8"/>
      <c r="S16" s="8"/>
      <c r="T16" s="8"/>
      <c r="U16" s="8"/>
      <c r="V16" s="8"/>
      <c r="W16" s="172"/>
      <c r="X16" s="82"/>
    </row>
    <row r="17" spans="1:24" ht="14.4" x14ac:dyDescent="0.25">
      <c r="A17" s="18" t="s">
        <v>19</v>
      </c>
      <c r="B17" s="172"/>
      <c r="C17" s="172"/>
      <c r="D17" s="9"/>
      <c r="E17" s="176"/>
      <c r="F17" s="9"/>
      <c r="G17" s="10" t="s">
        <v>88</v>
      </c>
      <c r="H17" s="174" t="s">
        <v>41</v>
      </c>
      <c r="I17" s="175"/>
      <c r="J17" s="175"/>
      <c r="K17" s="175"/>
      <c r="L17" s="175"/>
      <c r="M17" s="175"/>
      <c r="N17" s="8"/>
      <c r="O17" s="8"/>
      <c r="P17" s="8"/>
      <c r="Q17" s="8"/>
      <c r="R17" s="8"/>
      <c r="S17" s="8"/>
      <c r="T17" s="8"/>
      <c r="U17" s="8"/>
      <c r="V17" s="8"/>
      <c r="W17" s="172"/>
      <c r="X17" s="82"/>
    </row>
    <row r="18" spans="1:24" ht="14.4" x14ac:dyDescent="0.25">
      <c r="A18" s="18" t="s">
        <v>20</v>
      </c>
      <c r="B18" s="172"/>
      <c r="C18" s="172"/>
      <c r="D18" s="10"/>
      <c r="E18" s="173"/>
      <c r="F18" s="8"/>
      <c r="G18" s="10" t="s">
        <v>87</v>
      </c>
      <c r="H18" s="174" t="s">
        <v>42</v>
      </c>
      <c r="I18" s="175"/>
      <c r="J18" s="175"/>
      <c r="K18" s="175"/>
      <c r="L18" s="175"/>
      <c r="M18" s="175"/>
      <c r="N18" s="8"/>
      <c r="O18" s="8"/>
      <c r="P18" s="8"/>
      <c r="Q18" s="8"/>
      <c r="R18" s="8"/>
      <c r="S18" s="8"/>
      <c r="T18" s="8"/>
      <c r="U18" s="8"/>
      <c r="V18" s="8"/>
      <c r="W18" s="172"/>
      <c r="X18" s="82"/>
    </row>
    <row r="19" spans="1:24" ht="16.2" thickBot="1" x14ac:dyDescent="0.3">
      <c r="A19" s="177" t="s">
        <v>16</v>
      </c>
      <c r="B19" s="178"/>
      <c r="C19" s="178"/>
      <c r="D19" s="179"/>
      <c r="E19" s="180"/>
      <c r="F19" s="181"/>
      <c r="G19" s="182" t="s">
        <v>89</v>
      </c>
      <c r="H19" s="183" t="s">
        <v>40</v>
      </c>
      <c r="I19" s="184"/>
      <c r="J19" s="184"/>
      <c r="K19" s="184"/>
      <c r="L19" s="184"/>
      <c r="M19" s="184"/>
      <c r="N19" s="178"/>
      <c r="O19" s="185"/>
      <c r="P19" s="185"/>
      <c r="Q19" s="185"/>
      <c r="R19" s="185"/>
      <c r="S19" s="185"/>
      <c r="T19" s="185"/>
      <c r="U19" s="185"/>
      <c r="V19" s="185"/>
      <c r="W19" s="86">
        <v>23.4</v>
      </c>
      <c r="X19" s="186" t="s">
        <v>147</v>
      </c>
    </row>
    <row r="20" spans="1:24" ht="6.75" customHeight="1" thickTop="1" thickBot="1" x14ac:dyDescent="0.3">
      <c r="A20" s="187"/>
      <c r="B20" s="188"/>
      <c r="C20" s="188"/>
      <c r="D20" s="187"/>
      <c r="E20" s="189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s="190" customFormat="1" ht="21.75" customHeight="1" thickTop="1" x14ac:dyDescent="0.25">
      <c r="A21" s="129" t="s">
        <v>7</v>
      </c>
      <c r="B21" s="131" t="s">
        <v>13</v>
      </c>
      <c r="C21" s="131" t="s">
        <v>39</v>
      </c>
      <c r="D21" s="131" t="s">
        <v>2</v>
      </c>
      <c r="E21" s="217" t="s">
        <v>38</v>
      </c>
      <c r="F21" s="131" t="s">
        <v>9</v>
      </c>
      <c r="G21" s="131" t="s">
        <v>14</v>
      </c>
      <c r="H21" s="218" t="s">
        <v>148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131" t="s">
        <v>149</v>
      </c>
      <c r="V21" s="131" t="s">
        <v>150</v>
      </c>
      <c r="W21" s="137" t="s">
        <v>26</v>
      </c>
      <c r="X21" s="139" t="s">
        <v>15</v>
      </c>
    </row>
    <row r="22" spans="1:24" s="190" customFormat="1" ht="18" customHeight="1" x14ac:dyDescent="0.25">
      <c r="A22" s="130"/>
      <c r="B22" s="132"/>
      <c r="C22" s="132"/>
      <c r="D22" s="132"/>
      <c r="E22" s="219"/>
      <c r="F22" s="132"/>
      <c r="G22" s="132"/>
      <c r="H22" s="98">
        <v>1</v>
      </c>
      <c r="I22" s="98">
        <v>2</v>
      </c>
      <c r="J22" s="98">
        <v>3</v>
      </c>
      <c r="K22" s="98">
        <v>4</v>
      </c>
      <c r="L22" s="98">
        <v>5</v>
      </c>
      <c r="M22" s="98">
        <v>6</v>
      </c>
      <c r="N22" s="98">
        <v>7</v>
      </c>
      <c r="O22" s="98">
        <v>8</v>
      </c>
      <c r="P22" s="98">
        <v>9</v>
      </c>
      <c r="Q22" s="98">
        <v>10</v>
      </c>
      <c r="R22" s="98">
        <v>11</v>
      </c>
      <c r="S22" s="98">
        <v>12</v>
      </c>
      <c r="T22" s="98">
        <v>13</v>
      </c>
      <c r="U22" s="132"/>
      <c r="V22" s="132"/>
      <c r="W22" s="138"/>
      <c r="X22" s="140"/>
    </row>
    <row r="23" spans="1:24" s="4" customFormat="1" ht="18" x14ac:dyDescent="0.25">
      <c r="A23" s="191">
        <v>1</v>
      </c>
      <c r="B23" s="192">
        <v>2</v>
      </c>
      <c r="C23" s="193">
        <v>10036018306</v>
      </c>
      <c r="D23" s="194" t="s">
        <v>101</v>
      </c>
      <c r="E23" s="195">
        <v>37284</v>
      </c>
      <c r="F23" s="196" t="s">
        <v>25</v>
      </c>
      <c r="G23" s="220" t="s">
        <v>24</v>
      </c>
      <c r="H23" s="197">
        <v>1</v>
      </c>
      <c r="I23" s="197">
        <v>3</v>
      </c>
      <c r="J23" s="197">
        <v>3</v>
      </c>
      <c r="K23" s="197">
        <v>5</v>
      </c>
      <c r="L23" s="197">
        <v>5</v>
      </c>
      <c r="M23" s="197">
        <v>5</v>
      </c>
      <c r="N23" s="197">
        <v>5</v>
      </c>
      <c r="O23" s="197">
        <v>5</v>
      </c>
      <c r="P23" s="197">
        <v>5</v>
      </c>
      <c r="Q23" s="197">
        <v>5</v>
      </c>
      <c r="R23" s="197">
        <v>5</v>
      </c>
      <c r="S23" s="197">
        <v>5</v>
      </c>
      <c r="T23" s="197">
        <v>5</v>
      </c>
      <c r="U23" s="197">
        <v>1</v>
      </c>
      <c r="V23" s="197">
        <f>SUM(H23:T23)</f>
        <v>57</v>
      </c>
      <c r="W23" s="192"/>
      <c r="X23" s="198"/>
    </row>
    <row r="24" spans="1:24" s="4" customFormat="1" ht="18" x14ac:dyDescent="0.25">
      <c r="A24" s="191">
        <v>2</v>
      </c>
      <c r="B24" s="192">
        <v>4</v>
      </c>
      <c r="C24" s="193">
        <v>10036064681</v>
      </c>
      <c r="D24" s="194" t="s">
        <v>100</v>
      </c>
      <c r="E24" s="195">
        <v>37700</v>
      </c>
      <c r="F24" s="196" t="s">
        <v>34</v>
      </c>
      <c r="G24" s="220" t="s">
        <v>24</v>
      </c>
      <c r="H24" s="197">
        <v>3</v>
      </c>
      <c r="I24" s="197">
        <v>5</v>
      </c>
      <c r="J24" s="197">
        <v>5</v>
      </c>
      <c r="K24" s="197">
        <v>3</v>
      </c>
      <c r="L24" s="197">
        <v>3</v>
      </c>
      <c r="M24" s="197">
        <v>3</v>
      </c>
      <c r="N24" s="197">
        <v>3</v>
      </c>
      <c r="O24" s="197">
        <v>3</v>
      </c>
      <c r="P24" s="197"/>
      <c r="Q24" s="197">
        <v>3</v>
      </c>
      <c r="R24" s="197">
        <v>3</v>
      </c>
      <c r="S24" s="197"/>
      <c r="T24" s="197">
        <v>1</v>
      </c>
      <c r="U24" s="197">
        <v>4</v>
      </c>
      <c r="V24" s="197">
        <f t="shared" ref="V24:V31" si="0">SUM(H24:T24)</f>
        <v>35</v>
      </c>
      <c r="W24" s="192"/>
      <c r="X24" s="198"/>
    </row>
    <row r="25" spans="1:24" s="4" customFormat="1" ht="18" x14ac:dyDescent="0.25">
      <c r="A25" s="191">
        <v>3</v>
      </c>
      <c r="B25" s="192">
        <v>18</v>
      </c>
      <c r="C25" s="193">
        <v>10036015070</v>
      </c>
      <c r="D25" s="194" t="s">
        <v>102</v>
      </c>
      <c r="E25" s="195">
        <v>36912</v>
      </c>
      <c r="F25" s="196" t="s">
        <v>25</v>
      </c>
      <c r="G25" s="220" t="s">
        <v>98</v>
      </c>
      <c r="H25" s="197"/>
      <c r="I25" s="197">
        <v>2</v>
      </c>
      <c r="J25" s="197">
        <v>2</v>
      </c>
      <c r="K25" s="197"/>
      <c r="L25" s="197">
        <v>2</v>
      </c>
      <c r="M25" s="197">
        <v>2</v>
      </c>
      <c r="N25" s="197">
        <v>2</v>
      </c>
      <c r="O25" s="197">
        <v>2</v>
      </c>
      <c r="P25" s="197">
        <v>2</v>
      </c>
      <c r="Q25" s="197">
        <v>2</v>
      </c>
      <c r="R25" s="197">
        <v>1</v>
      </c>
      <c r="S25" s="197">
        <v>3</v>
      </c>
      <c r="T25" s="197">
        <v>2</v>
      </c>
      <c r="U25" s="197">
        <v>3</v>
      </c>
      <c r="V25" s="197">
        <f t="shared" si="0"/>
        <v>22</v>
      </c>
      <c r="W25" s="192"/>
      <c r="X25" s="198"/>
    </row>
    <row r="26" spans="1:24" s="4" customFormat="1" ht="18" x14ac:dyDescent="0.25">
      <c r="A26" s="191">
        <v>4</v>
      </c>
      <c r="B26" s="192">
        <v>22</v>
      </c>
      <c r="C26" s="193">
        <v>10093888708</v>
      </c>
      <c r="D26" s="194" t="s">
        <v>99</v>
      </c>
      <c r="E26" s="195">
        <v>36544</v>
      </c>
      <c r="F26" s="196" t="s">
        <v>25</v>
      </c>
      <c r="G26" s="220" t="s">
        <v>61</v>
      </c>
      <c r="H26" s="197">
        <v>5</v>
      </c>
      <c r="I26" s="197">
        <v>1</v>
      </c>
      <c r="J26" s="197">
        <v>1</v>
      </c>
      <c r="K26" s="197"/>
      <c r="L26" s="197"/>
      <c r="M26" s="197"/>
      <c r="N26" s="197">
        <v>1</v>
      </c>
      <c r="O26" s="197"/>
      <c r="P26" s="197">
        <v>3</v>
      </c>
      <c r="Q26" s="197"/>
      <c r="R26" s="197">
        <v>2</v>
      </c>
      <c r="S26" s="197">
        <v>1</v>
      </c>
      <c r="T26" s="197"/>
      <c r="U26" s="197">
        <v>12</v>
      </c>
      <c r="V26" s="197">
        <f t="shared" si="0"/>
        <v>14</v>
      </c>
      <c r="W26" s="192"/>
      <c r="X26" s="198"/>
    </row>
    <row r="27" spans="1:24" s="4" customFormat="1" ht="18" x14ac:dyDescent="0.25">
      <c r="A27" s="191">
        <v>5</v>
      </c>
      <c r="B27" s="192">
        <v>7</v>
      </c>
      <c r="C27" s="193">
        <v>10077478833</v>
      </c>
      <c r="D27" s="194" t="s">
        <v>153</v>
      </c>
      <c r="E27" s="195">
        <v>37484</v>
      </c>
      <c r="F27" s="196" t="s">
        <v>25</v>
      </c>
      <c r="G27" s="220" t="s">
        <v>24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>
        <v>2</v>
      </c>
      <c r="T27" s="197">
        <v>3</v>
      </c>
      <c r="U27" s="197">
        <v>2</v>
      </c>
      <c r="V27" s="197">
        <f t="shared" si="0"/>
        <v>5</v>
      </c>
      <c r="W27" s="192"/>
      <c r="X27" s="198"/>
    </row>
    <row r="28" spans="1:24" s="4" customFormat="1" ht="18" x14ac:dyDescent="0.25">
      <c r="A28" s="191">
        <v>6</v>
      </c>
      <c r="B28" s="192">
        <v>25</v>
      </c>
      <c r="C28" s="193">
        <v>10034947868</v>
      </c>
      <c r="D28" s="194" t="s">
        <v>105</v>
      </c>
      <c r="E28" s="195">
        <v>36839</v>
      </c>
      <c r="F28" s="196" t="s">
        <v>25</v>
      </c>
      <c r="G28" s="220" t="s">
        <v>60</v>
      </c>
      <c r="H28" s="197"/>
      <c r="I28" s="197"/>
      <c r="J28" s="197"/>
      <c r="K28" s="197">
        <v>2</v>
      </c>
      <c r="L28" s="197"/>
      <c r="M28" s="197"/>
      <c r="N28" s="197"/>
      <c r="O28" s="197">
        <v>1</v>
      </c>
      <c r="P28" s="197">
        <v>1</v>
      </c>
      <c r="Q28" s="197">
        <v>1</v>
      </c>
      <c r="R28" s="197"/>
      <c r="S28" s="197"/>
      <c r="T28" s="197"/>
      <c r="U28" s="197">
        <v>5</v>
      </c>
      <c r="V28" s="197">
        <f t="shared" si="0"/>
        <v>5</v>
      </c>
      <c r="W28" s="192"/>
      <c r="X28" s="198"/>
    </row>
    <row r="29" spans="1:24" s="4" customFormat="1" ht="18" x14ac:dyDescent="0.25">
      <c r="A29" s="191">
        <v>7</v>
      </c>
      <c r="B29" s="192">
        <v>13</v>
      </c>
      <c r="C29" s="193">
        <v>10052804154</v>
      </c>
      <c r="D29" s="194" t="s">
        <v>116</v>
      </c>
      <c r="E29" s="195">
        <v>37537</v>
      </c>
      <c r="F29" s="196" t="s">
        <v>34</v>
      </c>
      <c r="G29" s="220" t="s">
        <v>62</v>
      </c>
      <c r="H29" s="197">
        <v>2</v>
      </c>
      <c r="I29" s="197"/>
      <c r="J29" s="197"/>
      <c r="K29" s="197"/>
      <c r="L29" s="197"/>
      <c r="M29" s="197">
        <v>1</v>
      </c>
      <c r="N29" s="197"/>
      <c r="O29" s="197"/>
      <c r="P29" s="197"/>
      <c r="Q29" s="197"/>
      <c r="R29" s="197"/>
      <c r="S29" s="197"/>
      <c r="T29" s="197"/>
      <c r="U29" s="197">
        <v>13</v>
      </c>
      <c r="V29" s="197">
        <f t="shared" si="0"/>
        <v>3</v>
      </c>
      <c r="W29" s="192"/>
      <c r="X29" s="198"/>
    </row>
    <row r="30" spans="1:24" s="4" customFormat="1" ht="18" x14ac:dyDescent="0.25">
      <c r="A30" s="191">
        <v>8</v>
      </c>
      <c r="B30" s="192">
        <v>3</v>
      </c>
      <c r="C30" s="193">
        <v>10023500858</v>
      </c>
      <c r="D30" s="194" t="s">
        <v>96</v>
      </c>
      <c r="E30" s="195">
        <v>35854</v>
      </c>
      <c r="F30" s="196" t="s">
        <v>25</v>
      </c>
      <c r="G30" s="220" t="s">
        <v>24</v>
      </c>
      <c r="H30" s="197"/>
      <c r="I30" s="197"/>
      <c r="J30" s="197"/>
      <c r="K30" s="197">
        <v>1</v>
      </c>
      <c r="L30" s="197"/>
      <c r="M30" s="197"/>
      <c r="N30" s="197"/>
      <c r="O30" s="197"/>
      <c r="P30" s="197"/>
      <c r="Q30" s="197"/>
      <c r="R30" s="197"/>
      <c r="S30" s="197"/>
      <c r="T30" s="197"/>
      <c r="U30" s="197">
        <v>8</v>
      </c>
      <c r="V30" s="197">
        <f t="shared" si="0"/>
        <v>1</v>
      </c>
      <c r="W30" s="192"/>
      <c r="X30" s="198"/>
    </row>
    <row r="31" spans="1:24" s="4" customFormat="1" ht="18" x14ac:dyDescent="0.25">
      <c r="A31" s="191">
        <v>9</v>
      </c>
      <c r="B31" s="192">
        <v>19</v>
      </c>
      <c r="C31" s="193">
        <v>10036042251</v>
      </c>
      <c r="D31" s="194" t="s">
        <v>97</v>
      </c>
      <c r="E31" s="195">
        <v>37325</v>
      </c>
      <c r="F31" s="196" t="s">
        <v>25</v>
      </c>
      <c r="G31" s="220" t="s">
        <v>98</v>
      </c>
      <c r="H31" s="197"/>
      <c r="I31" s="197"/>
      <c r="J31" s="197"/>
      <c r="K31" s="197"/>
      <c r="L31" s="197">
        <v>1</v>
      </c>
      <c r="M31" s="197"/>
      <c r="N31" s="197"/>
      <c r="O31" s="197"/>
      <c r="P31" s="197"/>
      <c r="Q31" s="197"/>
      <c r="R31" s="197"/>
      <c r="S31" s="197"/>
      <c r="T31" s="197"/>
      <c r="U31" s="197">
        <v>9</v>
      </c>
      <c r="V31" s="197">
        <f t="shared" si="0"/>
        <v>1</v>
      </c>
      <c r="W31" s="192"/>
      <c r="X31" s="198"/>
    </row>
    <row r="32" spans="1:24" s="4" customFormat="1" ht="18" x14ac:dyDescent="0.25">
      <c r="A32" s="191">
        <v>10</v>
      </c>
      <c r="B32" s="192">
        <v>8</v>
      </c>
      <c r="C32" s="193">
        <v>10079777026</v>
      </c>
      <c r="D32" s="194" t="s">
        <v>154</v>
      </c>
      <c r="E32" s="195">
        <v>38050</v>
      </c>
      <c r="F32" s="196" t="s">
        <v>34</v>
      </c>
      <c r="G32" s="220" t="s">
        <v>24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>
        <v>6</v>
      </c>
      <c r="V32" s="197" t="s">
        <v>78</v>
      </c>
      <c r="W32" s="192"/>
      <c r="X32" s="198"/>
    </row>
    <row r="33" spans="1:24" s="4" customFormat="1" ht="18" x14ac:dyDescent="0.25">
      <c r="A33" s="191">
        <v>11</v>
      </c>
      <c r="B33" s="192">
        <v>5</v>
      </c>
      <c r="C33" s="193">
        <v>10050875369</v>
      </c>
      <c r="D33" s="194" t="s">
        <v>106</v>
      </c>
      <c r="E33" s="195">
        <v>37306</v>
      </c>
      <c r="F33" s="196" t="s">
        <v>25</v>
      </c>
      <c r="G33" s="220" t="s">
        <v>24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>
        <v>7</v>
      </c>
      <c r="V33" s="197" t="s">
        <v>78</v>
      </c>
      <c r="W33" s="192"/>
      <c r="X33" s="198"/>
    </row>
    <row r="34" spans="1:24" s="4" customFormat="1" ht="18" x14ac:dyDescent="0.25">
      <c r="A34" s="191">
        <v>12</v>
      </c>
      <c r="B34" s="192">
        <v>30</v>
      </c>
      <c r="C34" s="193">
        <v>10004705389</v>
      </c>
      <c r="D34" s="194" t="s">
        <v>113</v>
      </c>
      <c r="E34" s="195">
        <v>30159</v>
      </c>
      <c r="F34" s="196" t="s">
        <v>21</v>
      </c>
      <c r="G34" s="220" t="s">
        <v>114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>
        <v>10</v>
      </c>
      <c r="V34" s="197" t="s">
        <v>78</v>
      </c>
      <c r="W34" s="192"/>
      <c r="X34" s="198"/>
    </row>
    <row r="35" spans="1:24" s="4" customFormat="1" ht="18" x14ac:dyDescent="0.25">
      <c r="A35" s="191">
        <v>13</v>
      </c>
      <c r="B35" s="192">
        <v>14</v>
      </c>
      <c r="C35" s="193">
        <v>10082146856</v>
      </c>
      <c r="D35" s="194" t="s">
        <v>111</v>
      </c>
      <c r="E35" s="195">
        <v>38316</v>
      </c>
      <c r="F35" s="196" t="s">
        <v>34</v>
      </c>
      <c r="G35" s="220" t="s">
        <v>66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>
        <v>11</v>
      </c>
      <c r="V35" s="197" t="s">
        <v>78</v>
      </c>
      <c r="W35" s="192"/>
      <c r="X35" s="198"/>
    </row>
    <row r="36" spans="1:24" s="4" customFormat="1" ht="18" x14ac:dyDescent="0.25">
      <c r="A36" s="191" t="s">
        <v>69</v>
      </c>
      <c r="B36" s="192">
        <v>6</v>
      </c>
      <c r="C36" s="193">
        <v>10034971211</v>
      </c>
      <c r="D36" s="194" t="s">
        <v>110</v>
      </c>
      <c r="E36" s="195">
        <v>36766</v>
      </c>
      <c r="F36" s="196" t="s">
        <v>34</v>
      </c>
      <c r="G36" s="220" t="s">
        <v>24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 t="s">
        <v>78</v>
      </c>
      <c r="W36" s="192"/>
      <c r="X36" s="198"/>
    </row>
    <row r="37" spans="1:24" s="4" customFormat="1" ht="18" x14ac:dyDescent="0.25">
      <c r="A37" s="191" t="s">
        <v>69</v>
      </c>
      <c r="B37" s="192">
        <v>9</v>
      </c>
      <c r="C37" s="193">
        <v>10126421090</v>
      </c>
      <c r="D37" s="194" t="s">
        <v>117</v>
      </c>
      <c r="E37" s="195">
        <v>37209</v>
      </c>
      <c r="F37" s="196" t="s">
        <v>34</v>
      </c>
      <c r="G37" s="220" t="s">
        <v>104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 t="s">
        <v>78</v>
      </c>
      <c r="W37" s="192"/>
      <c r="X37" s="198"/>
    </row>
    <row r="38" spans="1:24" s="4" customFormat="1" ht="18" x14ac:dyDescent="0.25">
      <c r="A38" s="191" t="s">
        <v>69</v>
      </c>
      <c r="B38" s="192">
        <v>10</v>
      </c>
      <c r="C38" s="193">
        <v>10012584621</v>
      </c>
      <c r="D38" s="194" t="s">
        <v>103</v>
      </c>
      <c r="E38" s="195">
        <v>31552</v>
      </c>
      <c r="F38" s="196" t="s">
        <v>25</v>
      </c>
      <c r="G38" s="220" t="s">
        <v>104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 t="s">
        <v>78</v>
      </c>
      <c r="W38" s="192"/>
      <c r="X38" s="198"/>
    </row>
    <row r="39" spans="1:24" s="4" customFormat="1" ht="18" x14ac:dyDescent="0.25">
      <c r="A39" s="191" t="s">
        <v>69</v>
      </c>
      <c r="B39" s="192">
        <v>15</v>
      </c>
      <c r="C39" s="193">
        <v>10114015396</v>
      </c>
      <c r="D39" s="194" t="s">
        <v>112</v>
      </c>
      <c r="E39" s="195">
        <v>36017</v>
      </c>
      <c r="F39" s="196" t="s">
        <v>34</v>
      </c>
      <c r="G39" s="220" t="s">
        <v>66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 t="s">
        <v>78</v>
      </c>
      <c r="W39" s="192"/>
      <c r="X39" s="198"/>
    </row>
    <row r="40" spans="1:24" s="4" customFormat="1" ht="18" x14ac:dyDescent="0.25">
      <c r="A40" s="191" t="s">
        <v>69</v>
      </c>
      <c r="B40" s="192">
        <v>16</v>
      </c>
      <c r="C40" s="193">
        <v>10007913564</v>
      </c>
      <c r="D40" s="194" t="s">
        <v>119</v>
      </c>
      <c r="E40" s="195">
        <v>33173</v>
      </c>
      <c r="F40" s="196" t="s">
        <v>25</v>
      </c>
      <c r="G40" s="220" t="s">
        <v>120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 t="s">
        <v>78</v>
      </c>
      <c r="W40" s="192"/>
      <c r="X40" s="198"/>
    </row>
    <row r="41" spans="1:24" s="4" customFormat="1" ht="18" x14ac:dyDescent="0.25">
      <c r="A41" s="191" t="s">
        <v>69</v>
      </c>
      <c r="B41" s="192">
        <v>21</v>
      </c>
      <c r="C41" s="193">
        <v>10080746117</v>
      </c>
      <c r="D41" s="194" t="s">
        <v>108</v>
      </c>
      <c r="E41" s="195">
        <v>37876</v>
      </c>
      <c r="F41" s="196" t="s">
        <v>34</v>
      </c>
      <c r="G41" s="220" t="s">
        <v>61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 t="s">
        <v>78</v>
      </c>
      <c r="W41" s="192"/>
      <c r="X41" s="198"/>
    </row>
    <row r="42" spans="1:24" s="4" customFormat="1" ht="18" x14ac:dyDescent="0.25">
      <c r="A42" s="191" t="s">
        <v>69</v>
      </c>
      <c r="B42" s="192">
        <v>23</v>
      </c>
      <c r="C42" s="193">
        <v>10036017393</v>
      </c>
      <c r="D42" s="194" t="s">
        <v>109</v>
      </c>
      <c r="E42" s="195">
        <v>37128</v>
      </c>
      <c r="F42" s="196" t="s">
        <v>25</v>
      </c>
      <c r="G42" s="220" t="s">
        <v>61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 t="s">
        <v>78</v>
      </c>
      <c r="W42" s="192"/>
      <c r="X42" s="198"/>
    </row>
    <row r="43" spans="1:24" s="4" customFormat="1" ht="18" x14ac:dyDescent="0.25">
      <c r="A43" s="191" t="s">
        <v>69</v>
      </c>
      <c r="B43" s="192">
        <v>26</v>
      </c>
      <c r="C43" s="193">
        <v>10083380473</v>
      </c>
      <c r="D43" s="194" t="s">
        <v>107</v>
      </c>
      <c r="E43" s="195">
        <v>37347</v>
      </c>
      <c r="F43" s="196" t="s">
        <v>25</v>
      </c>
      <c r="G43" s="220" t="s">
        <v>60</v>
      </c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 t="s">
        <v>78</v>
      </c>
      <c r="W43" s="192"/>
      <c r="X43" s="198"/>
    </row>
    <row r="44" spans="1:24" s="4" customFormat="1" ht="18" x14ac:dyDescent="0.25">
      <c r="A44" s="191" t="s">
        <v>69</v>
      </c>
      <c r="B44" s="192">
        <v>32</v>
      </c>
      <c r="C44" s="193">
        <v>10023524807</v>
      </c>
      <c r="D44" s="194" t="s">
        <v>115</v>
      </c>
      <c r="E44" s="195">
        <v>36182</v>
      </c>
      <c r="F44" s="196" t="s">
        <v>25</v>
      </c>
      <c r="G44" s="220" t="s">
        <v>61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 t="s">
        <v>78</v>
      </c>
      <c r="W44" s="192"/>
      <c r="X44" s="198"/>
    </row>
    <row r="45" spans="1:24" s="4" customFormat="1" ht="18" x14ac:dyDescent="0.25">
      <c r="A45" s="191" t="s">
        <v>77</v>
      </c>
      <c r="B45" s="192">
        <v>11</v>
      </c>
      <c r="C45" s="193">
        <v>10059040143</v>
      </c>
      <c r="D45" s="194" t="s">
        <v>118</v>
      </c>
      <c r="E45" s="195">
        <v>37426</v>
      </c>
      <c r="F45" s="196" t="s">
        <v>25</v>
      </c>
      <c r="G45" s="220" t="s">
        <v>62</v>
      </c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 t="s">
        <v>78</v>
      </c>
      <c r="W45" s="192"/>
      <c r="X45" s="198"/>
    </row>
    <row r="46" spans="1:24" s="4" customFormat="1" ht="18" x14ac:dyDescent="0.25">
      <c r="A46" s="191" t="s">
        <v>77</v>
      </c>
      <c r="B46" s="192">
        <v>17</v>
      </c>
      <c r="C46" s="193">
        <v>10015267578</v>
      </c>
      <c r="D46" s="194" t="s">
        <v>121</v>
      </c>
      <c r="E46" s="195">
        <v>36846</v>
      </c>
      <c r="F46" s="196" t="s">
        <v>25</v>
      </c>
      <c r="G46" s="220" t="s">
        <v>98</v>
      </c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 t="s">
        <v>78</v>
      </c>
      <c r="W46" s="192"/>
      <c r="X46" s="198"/>
    </row>
    <row r="47" spans="1:24" s="4" customFormat="1" ht="18" x14ac:dyDescent="0.25">
      <c r="A47" s="191" t="s">
        <v>77</v>
      </c>
      <c r="B47" s="192">
        <v>24</v>
      </c>
      <c r="C47" s="193">
        <v>10006503832</v>
      </c>
      <c r="D47" s="194" t="s">
        <v>122</v>
      </c>
      <c r="E47" s="195">
        <v>33408</v>
      </c>
      <c r="F47" s="196" t="s">
        <v>25</v>
      </c>
      <c r="G47" s="220" t="s">
        <v>61</v>
      </c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 t="s">
        <v>78</v>
      </c>
      <c r="W47" s="192"/>
      <c r="X47" s="198"/>
    </row>
    <row r="48" spans="1:24" s="4" customFormat="1" ht="18.600000000000001" thickBot="1" x14ac:dyDescent="0.3">
      <c r="A48" s="221" t="s">
        <v>77</v>
      </c>
      <c r="B48" s="222">
        <v>31</v>
      </c>
      <c r="C48" s="223">
        <v>10009045333</v>
      </c>
      <c r="D48" s="224" t="s">
        <v>123</v>
      </c>
      <c r="E48" s="225">
        <v>35438</v>
      </c>
      <c r="F48" s="226" t="s">
        <v>25</v>
      </c>
      <c r="G48" s="227" t="s">
        <v>68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 t="s">
        <v>78</v>
      </c>
      <c r="W48" s="222"/>
      <c r="X48" s="229"/>
    </row>
    <row r="49" spans="1:24" ht="8.25" customHeight="1" thickTop="1" thickBot="1" x14ac:dyDescent="0.3">
      <c r="A49" s="187"/>
      <c r="B49" s="188"/>
      <c r="C49" s="188"/>
      <c r="D49" s="187"/>
      <c r="E49" s="189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pans="1:24" ht="15" thickTop="1" x14ac:dyDescent="0.25">
      <c r="A50" s="199" t="s">
        <v>5</v>
      </c>
      <c r="B50" s="142"/>
      <c r="C50" s="142"/>
      <c r="D50" s="142"/>
      <c r="E50" s="142"/>
      <c r="F50" s="142"/>
      <c r="G50" s="142"/>
      <c r="H50" s="142" t="s">
        <v>6</v>
      </c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3"/>
    </row>
    <row r="51" spans="1:24" ht="14.4" x14ac:dyDescent="0.25">
      <c r="A51" s="200" t="s">
        <v>156</v>
      </c>
      <c r="B51" s="172"/>
      <c r="C51" s="231"/>
      <c r="D51" s="22"/>
      <c r="E51" s="202"/>
      <c r="F51" s="22"/>
      <c r="G51" s="55"/>
      <c r="M51" s="203"/>
      <c r="N51" s="203"/>
      <c r="O51" s="203"/>
      <c r="P51" s="203"/>
      <c r="Q51" s="203"/>
      <c r="R51" s="203"/>
      <c r="S51" s="203"/>
      <c r="T51" s="203"/>
      <c r="U51" s="204" t="s">
        <v>35</v>
      </c>
      <c r="V51" s="111">
        <v>10</v>
      </c>
      <c r="W51" s="233" t="s">
        <v>33</v>
      </c>
      <c r="X51" s="54">
        <f>COUNTIF(F23:F48,"ЗМС")</f>
        <v>0</v>
      </c>
    </row>
    <row r="52" spans="1:24" ht="14.4" x14ac:dyDescent="0.25">
      <c r="A52" s="200" t="s">
        <v>157</v>
      </c>
      <c r="B52" s="172"/>
      <c r="C52" s="232"/>
      <c r="D52" s="205"/>
      <c r="E52" s="206"/>
      <c r="F52" s="205"/>
      <c r="G52" s="57"/>
      <c r="M52" s="203"/>
      <c r="N52" s="203"/>
      <c r="O52" s="203"/>
      <c r="P52" s="203"/>
      <c r="Q52" s="203"/>
      <c r="R52" s="203"/>
      <c r="S52" s="203"/>
      <c r="T52" s="203"/>
      <c r="U52" s="204" t="s">
        <v>28</v>
      </c>
      <c r="V52" s="111">
        <f>V53+V58</f>
        <v>26</v>
      </c>
      <c r="W52" s="233" t="s">
        <v>21</v>
      </c>
      <c r="X52" s="54">
        <f>COUNTIF(F22:F48,"МСМК")</f>
        <v>1</v>
      </c>
    </row>
    <row r="53" spans="1:24" ht="14.4" x14ac:dyDescent="0.25">
      <c r="A53" s="207" t="s">
        <v>155</v>
      </c>
      <c r="B53" s="172"/>
      <c r="C53" s="201"/>
      <c r="D53" s="205"/>
      <c r="E53" s="206"/>
      <c r="F53" s="205"/>
      <c r="G53" s="57"/>
      <c r="M53" s="203"/>
      <c r="N53" s="203"/>
      <c r="O53" s="203"/>
      <c r="P53" s="203"/>
      <c r="Q53" s="203"/>
      <c r="R53" s="203"/>
      <c r="S53" s="203"/>
      <c r="T53" s="203"/>
      <c r="U53" s="204" t="s">
        <v>29</v>
      </c>
      <c r="V53" s="111">
        <f>V54+V55+V56+V57</f>
        <v>26</v>
      </c>
      <c r="W53" s="233" t="s">
        <v>25</v>
      </c>
      <c r="X53" s="54">
        <f>COUNTIF(F21:F48,"МС")</f>
        <v>17</v>
      </c>
    </row>
    <row r="54" spans="1:24" ht="14.4" x14ac:dyDescent="0.25">
      <c r="A54" s="200" t="s">
        <v>158</v>
      </c>
      <c r="B54" s="172"/>
      <c r="C54" s="201"/>
      <c r="D54" s="205"/>
      <c r="E54" s="206"/>
      <c r="F54" s="205"/>
      <c r="G54" s="57"/>
      <c r="M54" s="203"/>
      <c r="N54" s="203"/>
      <c r="O54" s="203"/>
      <c r="P54" s="203"/>
      <c r="Q54" s="203"/>
      <c r="R54" s="203"/>
      <c r="S54" s="203"/>
      <c r="T54" s="203"/>
      <c r="U54" s="204" t="s">
        <v>30</v>
      </c>
      <c r="V54" s="111">
        <f>COUNT(A23:A69)</f>
        <v>13</v>
      </c>
      <c r="W54" s="233" t="s">
        <v>34</v>
      </c>
      <c r="X54" s="54">
        <f>COUNTIF(F23:F48,"КМС")</f>
        <v>8</v>
      </c>
    </row>
    <row r="55" spans="1:24" ht="14.4" x14ac:dyDescent="0.25">
      <c r="A55" s="208"/>
      <c r="B55" s="9"/>
      <c r="C55" s="111"/>
      <c r="D55" s="205"/>
      <c r="E55" s="206"/>
      <c r="F55" s="205"/>
      <c r="G55" s="57"/>
      <c r="M55" s="203"/>
      <c r="N55" s="203"/>
      <c r="O55" s="203"/>
      <c r="P55" s="203"/>
      <c r="Q55" s="203"/>
      <c r="R55" s="203"/>
      <c r="S55" s="203"/>
      <c r="T55" s="203"/>
      <c r="U55" s="204" t="s">
        <v>31</v>
      </c>
      <c r="V55" s="111">
        <f>COUNTIF(A23:A68,"НФ")</f>
        <v>9</v>
      </c>
      <c r="W55" s="233" t="s">
        <v>54</v>
      </c>
      <c r="X55" s="54">
        <f>COUNTIF(F23:F48,"1 СР")</f>
        <v>0</v>
      </c>
    </row>
    <row r="56" spans="1:24" ht="14.4" x14ac:dyDescent="0.25">
      <c r="A56" s="207"/>
      <c r="B56" s="172"/>
      <c r="C56" s="201"/>
      <c r="D56" s="205"/>
      <c r="E56" s="206"/>
      <c r="F56" s="205"/>
      <c r="G56" s="57"/>
      <c r="M56" s="203"/>
      <c r="N56" s="203"/>
      <c r="O56" s="203"/>
      <c r="P56" s="203"/>
      <c r="Q56" s="203"/>
      <c r="R56" s="203"/>
      <c r="S56" s="203"/>
      <c r="T56" s="203"/>
      <c r="U56" s="204" t="s">
        <v>36</v>
      </c>
      <c r="V56" s="111">
        <f>COUNTIF(A23:A69,"ДСКВ")</f>
        <v>0</v>
      </c>
      <c r="W56" s="233" t="s">
        <v>71</v>
      </c>
      <c r="X56" s="54">
        <f>COUNTIF(F23:F50,"2 СР")</f>
        <v>0</v>
      </c>
    </row>
    <row r="57" spans="1:24" ht="14.4" x14ac:dyDescent="0.25">
      <c r="A57" s="207"/>
      <c r="B57" s="172"/>
      <c r="C57" s="201"/>
      <c r="D57" s="205"/>
      <c r="E57" s="206"/>
      <c r="F57" s="205"/>
      <c r="G57" s="57"/>
      <c r="M57" s="203"/>
      <c r="N57" s="203"/>
      <c r="O57" s="203"/>
      <c r="P57" s="203"/>
      <c r="Q57" s="203"/>
      <c r="R57" s="203"/>
      <c r="S57" s="203"/>
      <c r="T57" s="203"/>
      <c r="U57" s="204" t="s">
        <v>32</v>
      </c>
      <c r="V57" s="111">
        <f>COUNTIF(A23:A69,"НС")</f>
        <v>4</v>
      </c>
      <c r="W57" s="233" t="s">
        <v>83</v>
      </c>
      <c r="X57" s="54">
        <f>COUNTIF(F23:F49,"3 СР")</f>
        <v>0</v>
      </c>
    </row>
    <row r="58" spans="1:24" ht="7.2" customHeight="1" x14ac:dyDescent="0.25">
      <c r="A58" s="208"/>
      <c r="B58" s="15"/>
      <c r="C58" s="15"/>
      <c r="D58" s="9"/>
      <c r="E58" s="20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210"/>
    </row>
    <row r="59" spans="1:24" ht="15.6" x14ac:dyDescent="0.25">
      <c r="A59" s="211" t="s">
        <v>3</v>
      </c>
      <c r="B59" s="145"/>
      <c r="C59" s="145"/>
      <c r="D59" s="145"/>
      <c r="E59" s="145"/>
      <c r="F59" s="145" t="s">
        <v>12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87"/>
      <c r="V59" s="145" t="s">
        <v>4</v>
      </c>
      <c r="W59" s="145"/>
      <c r="X59" s="146"/>
    </row>
    <row r="60" spans="1:24" x14ac:dyDescent="0.25">
      <c r="A60" s="212"/>
      <c r="B60" s="116"/>
      <c r="C60" s="116"/>
      <c r="D60" s="116"/>
      <c r="E60" s="116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88"/>
      <c r="V60" s="147"/>
      <c r="W60" s="147"/>
      <c r="X60" s="148"/>
    </row>
    <row r="61" spans="1:24" x14ac:dyDescent="0.25">
      <c r="A61" s="213"/>
      <c r="D61" s="85"/>
      <c r="E61" s="85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90"/>
    </row>
    <row r="62" spans="1:24" x14ac:dyDescent="0.25">
      <c r="A62" s="213"/>
      <c r="D62" s="85"/>
      <c r="E62" s="85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90"/>
    </row>
    <row r="63" spans="1:24" x14ac:dyDescent="0.25">
      <c r="A63" s="213"/>
      <c r="D63" s="85"/>
      <c r="E63" s="21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90"/>
    </row>
    <row r="64" spans="1:24" x14ac:dyDescent="0.25">
      <c r="A64" s="213"/>
      <c r="D64" s="85"/>
      <c r="E64" s="21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90"/>
    </row>
    <row r="65" spans="1:24" ht="16.2" thickBot="1" x14ac:dyDescent="0.3">
      <c r="A65" s="215" t="s">
        <v>78</v>
      </c>
      <c r="B65" s="152"/>
      <c r="C65" s="152"/>
      <c r="D65" s="152"/>
      <c r="E65" s="152"/>
      <c r="F65" s="152" t="s">
        <v>65</v>
      </c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86"/>
      <c r="V65" s="152" t="s">
        <v>67</v>
      </c>
      <c r="W65" s="152"/>
      <c r="X65" s="153"/>
    </row>
    <row r="66" spans="1:24" ht="14.4" thickTop="1" x14ac:dyDescent="0.25"/>
    <row r="78" spans="1:24" x14ac:dyDescent="0.25">
      <c r="A78" s="34"/>
    </row>
    <row r="79" spans="1:24" x14ac:dyDescent="0.25">
      <c r="A79" s="34"/>
    </row>
    <row r="80" spans="1:24" x14ac:dyDescent="0.25">
      <c r="A80" s="34"/>
    </row>
    <row r="81" spans="1:1" x14ac:dyDescent="0.25">
      <c r="A81" s="34"/>
    </row>
    <row r="82" spans="1:1" x14ac:dyDescent="0.25">
      <c r="A82" s="35"/>
    </row>
  </sheetData>
  <mergeCells count="37">
    <mergeCell ref="A65:E65"/>
    <mergeCell ref="F65:T65"/>
    <mergeCell ref="V65:X65"/>
    <mergeCell ref="A59:E59"/>
    <mergeCell ref="F59:T59"/>
    <mergeCell ref="V59:X59"/>
    <mergeCell ref="A60:E60"/>
    <mergeCell ref="F60:T60"/>
    <mergeCell ref="V60:X60"/>
    <mergeCell ref="U21:U22"/>
    <mergeCell ref="V21:V22"/>
    <mergeCell ref="W21:W22"/>
    <mergeCell ref="X21:X22"/>
    <mergeCell ref="A50:G50"/>
    <mergeCell ref="H50:X50"/>
    <mergeCell ref="A15:G15"/>
    <mergeCell ref="H15:X15"/>
    <mergeCell ref="A21:A22"/>
    <mergeCell ref="B21:B22"/>
    <mergeCell ref="C21:C22"/>
    <mergeCell ref="D21:D22"/>
    <mergeCell ref="E21:E22"/>
    <mergeCell ref="F21:F22"/>
    <mergeCell ref="G21:G22"/>
    <mergeCell ref="H21:T21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phoneticPr fontId="25" type="noConversion"/>
  <conditionalFormatting sqref="U1:U1048576">
    <cfRule type="duplicateValues" dxfId="3" priority="2"/>
  </conditionalFormatting>
  <conditionalFormatting sqref="B1:B1048576">
    <cfRule type="duplicateValues" dxfId="2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9F21-FC59-4674-ADD1-84FB12DDBBB1}">
  <dimension ref="A1:W77"/>
  <sheetViews>
    <sheetView topLeftCell="A12" zoomScale="73" zoomScaleNormal="73" workbookViewId="0">
      <selection activeCell="Y22" sqref="Y22"/>
    </sheetView>
  </sheetViews>
  <sheetFormatPr defaultColWidth="9.109375" defaultRowHeight="13.8" x14ac:dyDescent="0.25"/>
  <cols>
    <col min="1" max="1" width="7" style="1" customWidth="1"/>
    <col min="2" max="2" width="7.88671875" style="85" customWidth="1"/>
    <col min="3" max="3" width="15.33203125" style="85" customWidth="1"/>
    <col min="4" max="4" width="24.5546875" style="1" customWidth="1"/>
    <col min="5" max="5" width="12.33203125" style="216" customWidth="1"/>
    <col min="6" max="6" width="8.88671875" style="1" customWidth="1"/>
    <col min="7" max="7" width="25.33203125" style="1" customWidth="1"/>
    <col min="8" max="19" width="3.6640625" style="1" customWidth="1"/>
    <col min="20" max="20" width="19.33203125" style="1" customWidth="1"/>
    <col min="21" max="21" width="10.33203125" style="1" customWidth="1"/>
    <col min="22" max="22" width="13.109375" style="1" customWidth="1"/>
    <col min="23" max="23" width="18.6640625" style="1" customWidth="1"/>
    <col min="24" max="16384" width="9.109375" style="1"/>
  </cols>
  <sheetData>
    <row r="1" spans="1:23" ht="15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21" x14ac:dyDescent="0.25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21" x14ac:dyDescent="0.2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21" x14ac:dyDescent="0.25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1:23" ht="9.6" customHeight="1" x14ac:dyDescent="0.25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2" customFormat="1" ht="20.25" customHeight="1" x14ac:dyDescent="0.25">
      <c r="A6" s="117" t="s">
        <v>59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s="2" customFormat="1" ht="18" customHeight="1" x14ac:dyDescent="0.2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2" customFormat="1" ht="3" customHeight="1" thickBot="1" x14ac:dyDescent="0.3">
      <c r="A8" s="118" t="s">
        <v>78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ht="24" customHeight="1" thickTop="1" x14ac:dyDescent="0.25">
      <c r="A9" s="120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1:23" ht="18" customHeight="1" x14ac:dyDescent="0.25">
      <c r="A10" s="123" t="s">
        <v>142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</row>
    <row r="11" spans="1:23" ht="19.5" customHeight="1" x14ac:dyDescent="0.25">
      <c r="A11" s="123" t="s">
        <v>125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5"/>
    </row>
    <row r="12" spans="1:23" ht="3.75" customHeight="1" x14ac:dyDescent="0.25">
      <c r="A12" s="160" t="s">
        <v>78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</row>
    <row r="13" spans="1:23" ht="15.6" x14ac:dyDescent="0.25">
      <c r="A13" s="163" t="s">
        <v>143</v>
      </c>
      <c r="B13" s="22"/>
      <c r="C13" s="88"/>
      <c r="D13" s="164"/>
      <c r="E13" s="165"/>
      <c r="F13" s="5"/>
      <c r="G13" s="32" t="s">
        <v>144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9"/>
      <c r="W13" s="30" t="s">
        <v>145</v>
      </c>
    </row>
    <row r="14" spans="1:23" ht="15.6" x14ac:dyDescent="0.25">
      <c r="A14" s="17" t="s">
        <v>160</v>
      </c>
      <c r="B14" s="12"/>
      <c r="C14" s="12"/>
      <c r="D14" s="166"/>
      <c r="E14" s="167"/>
      <c r="F14" s="6"/>
      <c r="G14" s="168" t="s">
        <v>146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1"/>
      <c r="W14" s="169" t="s">
        <v>91</v>
      </c>
    </row>
    <row r="15" spans="1:23" ht="14.4" x14ac:dyDescent="0.25">
      <c r="A15" s="126" t="s">
        <v>10</v>
      </c>
      <c r="B15" s="127"/>
      <c r="C15" s="127"/>
      <c r="D15" s="127"/>
      <c r="E15" s="127"/>
      <c r="F15" s="127"/>
      <c r="G15" s="128"/>
      <c r="H15" s="170" t="s">
        <v>1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71"/>
    </row>
    <row r="16" spans="1:23" ht="14.4" x14ac:dyDescent="0.25">
      <c r="A16" s="18" t="s">
        <v>18</v>
      </c>
      <c r="B16" s="172"/>
      <c r="C16" s="172"/>
      <c r="D16" s="8"/>
      <c r="E16" s="173"/>
      <c r="F16" s="8"/>
      <c r="G16" s="10" t="s">
        <v>78</v>
      </c>
      <c r="H16" s="174" t="s">
        <v>159</v>
      </c>
      <c r="I16" s="175"/>
      <c r="J16" s="175"/>
      <c r="K16" s="175"/>
      <c r="L16" s="175"/>
      <c r="M16" s="175"/>
      <c r="N16" s="8"/>
      <c r="O16" s="8"/>
      <c r="P16" s="8"/>
      <c r="Q16" s="8"/>
      <c r="R16" s="8"/>
      <c r="S16" s="8"/>
      <c r="T16" s="8"/>
      <c r="U16" s="8"/>
      <c r="V16" s="172"/>
      <c r="W16" s="82"/>
    </row>
    <row r="17" spans="1:23" ht="14.4" x14ac:dyDescent="0.25">
      <c r="A17" s="18" t="s">
        <v>19</v>
      </c>
      <c r="B17" s="172"/>
      <c r="C17" s="172"/>
      <c r="D17" s="9"/>
      <c r="E17" s="176"/>
      <c r="F17" s="9"/>
      <c r="G17" s="10" t="s">
        <v>88</v>
      </c>
      <c r="H17" s="174" t="s">
        <v>41</v>
      </c>
      <c r="I17" s="175"/>
      <c r="J17" s="175"/>
      <c r="K17" s="175"/>
      <c r="L17" s="175"/>
      <c r="M17" s="175"/>
      <c r="N17" s="8"/>
      <c r="O17" s="8"/>
      <c r="P17" s="8"/>
      <c r="Q17" s="8"/>
      <c r="R17" s="8"/>
      <c r="S17" s="8"/>
      <c r="T17" s="8"/>
      <c r="U17" s="8"/>
      <c r="V17" s="172"/>
      <c r="W17" s="82"/>
    </row>
    <row r="18" spans="1:23" ht="14.4" x14ac:dyDescent="0.25">
      <c r="A18" s="18" t="s">
        <v>20</v>
      </c>
      <c r="B18" s="172"/>
      <c r="C18" s="172"/>
      <c r="D18" s="10"/>
      <c r="E18" s="173"/>
      <c r="F18" s="8"/>
      <c r="G18" s="10" t="s">
        <v>87</v>
      </c>
      <c r="H18" s="174" t="s">
        <v>42</v>
      </c>
      <c r="I18" s="175"/>
      <c r="J18" s="175"/>
      <c r="K18" s="175"/>
      <c r="L18" s="175"/>
      <c r="M18" s="175"/>
      <c r="N18" s="8"/>
      <c r="O18" s="8"/>
      <c r="P18" s="8"/>
      <c r="Q18" s="8"/>
      <c r="R18" s="8"/>
      <c r="S18" s="8"/>
      <c r="T18" s="8"/>
      <c r="U18" s="8"/>
      <c r="V18" s="172"/>
      <c r="W18" s="82"/>
    </row>
    <row r="19" spans="1:23" ht="16.2" thickBot="1" x14ac:dyDescent="0.3">
      <c r="A19" s="177" t="s">
        <v>16</v>
      </c>
      <c r="B19" s="178"/>
      <c r="C19" s="178"/>
      <c r="D19" s="179"/>
      <c r="E19" s="180"/>
      <c r="F19" s="181"/>
      <c r="G19" s="182" t="s">
        <v>89</v>
      </c>
      <c r="H19" s="183" t="s">
        <v>40</v>
      </c>
      <c r="I19" s="184"/>
      <c r="J19" s="184"/>
      <c r="K19" s="184"/>
      <c r="L19" s="184"/>
      <c r="M19" s="184"/>
      <c r="N19" s="178"/>
      <c r="O19" s="185"/>
      <c r="P19" s="185"/>
      <c r="Q19" s="185"/>
      <c r="R19" s="185"/>
      <c r="S19" s="185"/>
      <c r="T19" s="185"/>
      <c r="U19" s="185"/>
      <c r="V19" s="86">
        <v>21.6</v>
      </c>
      <c r="W19" s="186" t="s">
        <v>161</v>
      </c>
    </row>
    <row r="20" spans="1:23" ht="6.75" customHeight="1" thickTop="1" thickBot="1" x14ac:dyDescent="0.3">
      <c r="A20" s="187"/>
      <c r="B20" s="188"/>
      <c r="C20" s="188"/>
      <c r="D20" s="187"/>
      <c r="E20" s="189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</row>
    <row r="21" spans="1:23" s="190" customFormat="1" ht="21.75" customHeight="1" thickTop="1" x14ac:dyDescent="0.25">
      <c r="A21" s="129" t="s">
        <v>7</v>
      </c>
      <c r="B21" s="131" t="s">
        <v>13</v>
      </c>
      <c r="C21" s="131" t="s">
        <v>39</v>
      </c>
      <c r="D21" s="131" t="s">
        <v>2</v>
      </c>
      <c r="E21" s="217" t="s">
        <v>38</v>
      </c>
      <c r="F21" s="131" t="s">
        <v>9</v>
      </c>
      <c r="G21" s="131" t="s">
        <v>14</v>
      </c>
      <c r="H21" s="218" t="s">
        <v>148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131" t="s">
        <v>149</v>
      </c>
      <c r="U21" s="131" t="s">
        <v>150</v>
      </c>
      <c r="V21" s="137" t="s">
        <v>26</v>
      </c>
      <c r="W21" s="139" t="s">
        <v>15</v>
      </c>
    </row>
    <row r="22" spans="1:23" s="190" customFormat="1" ht="18" customHeight="1" x14ac:dyDescent="0.25">
      <c r="A22" s="130"/>
      <c r="B22" s="132"/>
      <c r="C22" s="132"/>
      <c r="D22" s="132"/>
      <c r="E22" s="219"/>
      <c r="F22" s="132"/>
      <c r="G22" s="132"/>
      <c r="H22" s="98">
        <v>1</v>
      </c>
      <c r="I22" s="98">
        <v>2</v>
      </c>
      <c r="J22" s="98">
        <v>3</v>
      </c>
      <c r="K22" s="98">
        <v>4</v>
      </c>
      <c r="L22" s="98">
        <v>5</v>
      </c>
      <c r="M22" s="98">
        <v>6</v>
      </c>
      <c r="N22" s="98">
        <v>7</v>
      </c>
      <c r="O22" s="98">
        <v>8</v>
      </c>
      <c r="P22" s="98">
        <v>9</v>
      </c>
      <c r="Q22" s="98">
        <v>10</v>
      </c>
      <c r="R22" s="98">
        <v>11</v>
      </c>
      <c r="S22" s="98">
        <v>12</v>
      </c>
      <c r="T22" s="132"/>
      <c r="U22" s="132"/>
      <c r="V22" s="138"/>
      <c r="W22" s="140"/>
    </row>
    <row r="23" spans="1:23" s="4" customFormat="1" ht="18" x14ac:dyDescent="0.25">
      <c r="A23" s="191">
        <v>1</v>
      </c>
      <c r="B23" s="192">
        <v>56</v>
      </c>
      <c r="C23" s="193">
        <v>10104652068</v>
      </c>
      <c r="D23" s="194" t="s">
        <v>72</v>
      </c>
      <c r="E23" s="195">
        <v>39101</v>
      </c>
      <c r="F23" s="196" t="s">
        <v>54</v>
      </c>
      <c r="G23" s="220" t="s">
        <v>24</v>
      </c>
      <c r="H23" s="197"/>
      <c r="I23" s="197"/>
      <c r="J23" s="197"/>
      <c r="K23" s="197">
        <v>1</v>
      </c>
      <c r="L23" s="197">
        <v>5</v>
      </c>
      <c r="M23" s="197">
        <v>5</v>
      </c>
      <c r="N23" s="197">
        <v>5</v>
      </c>
      <c r="O23" s="197">
        <v>5</v>
      </c>
      <c r="P23" s="197">
        <v>5</v>
      </c>
      <c r="Q23" s="197">
        <v>5</v>
      </c>
      <c r="R23" s="197">
        <v>5</v>
      </c>
      <c r="S23" s="197">
        <v>3</v>
      </c>
      <c r="T23" s="197">
        <v>2</v>
      </c>
      <c r="U23" s="197">
        <f>SUM(H23:S23)</f>
        <v>39</v>
      </c>
      <c r="V23" s="192" t="s">
        <v>34</v>
      </c>
      <c r="W23" s="198"/>
    </row>
    <row r="24" spans="1:23" s="4" customFormat="1" ht="18" x14ac:dyDescent="0.25">
      <c r="A24" s="191">
        <v>2</v>
      </c>
      <c r="B24" s="192">
        <v>53</v>
      </c>
      <c r="C24" s="193">
        <v>10101383875</v>
      </c>
      <c r="D24" s="194" t="s">
        <v>133</v>
      </c>
      <c r="E24" s="195">
        <v>38568</v>
      </c>
      <c r="F24" s="196" t="s">
        <v>25</v>
      </c>
      <c r="G24" s="220" t="s">
        <v>24</v>
      </c>
      <c r="H24" s="197">
        <v>5</v>
      </c>
      <c r="I24" s="197">
        <v>2</v>
      </c>
      <c r="J24" s="197">
        <v>3</v>
      </c>
      <c r="K24" s="197"/>
      <c r="L24" s="197">
        <v>3</v>
      </c>
      <c r="M24" s="197">
        <v>3</v>
      </c>
      <c r="N24" s="197">
        <v>2</v>
      </c>
      <c r="O24" s="197">
        <v>1</v>
      </c>
      <c r="P24" s="197">
        <v>3</v>
      </c>
      <c r="Q24" s="197">
        <v>1</v>
      </c>
      <c r="R24" s="197">
        <v>3</v>
      </c>
      <c r="S24" s="197">
        <v>5</v>
      </c>
      <c r="T24" s="197">
        <v>1</v>
      </c>
      <c r="U24" s="197">
        <f>SUM(H24:S24)</f>
        <v>31</v>
      </c>
      <c r="V24" s="192" t="s">
        <v>34</v>
      </c>
      <c r="W24" s="198"/>
    </row>
    <row r="25" spans="1:23" s="4" customFormat="1" ht="18" x14ac:dyDescent="0.25">
      <c r="A25" s="191">
        <v>3</v>
      </c>
      <c r="B25" s="192">
        <v>55</v>
      </c>
      <c r="C25" s="193">
        <v>10094924079</v>
      </c>
      <c r="D25" s="194" t="s">
        <v>129</v>
      </c>
      <c r="E25" s="195">
        <v>38788</v>
      </c>
      <c r="F25" s="196" t="s">
        <v>34</v>
      </c>
      <c r="G25" s="220" t="s">
        <v>24</v>
      </c>
      <c r="H25" s="197"/>
      <c r="I25" s="197">
        <v>5</v>
      </c>
      <c r="J25" s="197">
        <v>5</v>
      </c>
      <c r="K25" s="197"/>
      <c r="L25" s="197"/>
      <c r="M25" s="197"/>
      <c r="N25" s="197">
        <v>3</v>
      </c>
      <c r="O25" s="197">
        <v>3</v>
      </c>
      <c r="P25" s="197"/>
      <c r="Q25" s="197"/>
      <c r="R25" s="197"/>
      <c r="S25" s="197"/>
      <c r="T25" s="197">
        <v>7</v>
      </c>
      <c r="U25" s="197">
        <f>SUM(H25:S25)</f>
        <v>16</v>
      </c>
      <c r="V25" s="192" t="s">
        <v>34</v>
      </c>
      <c r="W25" s="198"/>
    </row>
    <row r="26" spans="1:23" s="4" customFormat="1" ht="18" x14ac:dyDescent="0.25">
      <c r="A26" s="191">
        <v>4</v>
      </c>
      <c r="B26" s="192">
        <v>51</v>
      </c>
      <c r="C26" s="193">
        <v>10092421378</v>
      </c>
      <c r="D26" s="194" t="s">
        <v>131</v>
      </c>
      <c r="E26" s="195">
        <v>38855</v>
      </c>
      <c r="F26" s="196" t="s">
        <v>34</v>
      </c>
      <c r="G26" s="220" t="s">
        <v>24</v>
      </c>
      <c r="H26" s="197"/>
      <c r="I26" s="197"/>
      <c r="J26" s="197"/>
      <c r="K26" s="197">
        <v>5</v>
      </c>
      <c r="L26" s="197">
        <v>2</v>
      </c>
      <c r="M26" s="197"/>
      <c r="N26" s="197">
        <v>1</v>
      </c>
      <c r="O26" s="197"/>
      <c r="P26" s="197"/>
      <c r="Q26" s="197">
        <v>3</v>
      </c>
      <c r="R26" s="197">
        <v>2</v>
      </c>
      <c r="S26" s="197"/>
      <c r="T26" s="197">
        <v>6</v>
      </c>
      <c r="U26" s="197">
        <f>SUM(H26:S26)</f>
        <v>13</v>
      </c>
      <c r="V26" s="192"/>
      <c r="W26" s="198"/>
    </row>
    <row r="27" spans="1:23" s="4" customFormat="1" ht="18" x14ac:dyDescent="0.25">
      <c r="A27" s="191">
        <v>5</v>
      </c>
      <c r="B27" s="192">
        <v>61</v>
      </c>
      <c r="C27" s="193">
        <v>10088344146</v>
      </c>
      <c r="D27" s="194" t="s">
        <v>162</v>
      </c>
      <c r="E27" s="195">
        <v>38624</v>
      </c>
      <c r="F27" s="196" t="s">
        <v>34</v>
      </c>
      <c r="G27" s="220" t="s">
        <v>24</v>
      </c>
      <c r="H27" s="197">
        <v>2</v>
      </c>
      <c r="I27" s="197"/>
      <c r="J27" s="197"/>
      <c r="K27" s="197">
        <v>3</v>
      </c>
      <c r="L27" s="197"/>
      <c r="M27" s="197">
        <v>1</v>
      </c>
      <c r="N27" s="197"/>
      <c r="O27" s="197"/>
      <c r="P27" s="197"/>
      <c r="Q27" s="197">
        <v>2</v>
      </c>
      <c r="R27" s="197"/>
      <c r="S27" s="197">
        <v>2</v>
      </c>
      <c r="T27" s="197">
        <v>3</v>
      </c>
      <c r="U27" s="197">
        <f>SUM(H27:S27)</f>
        <v>10</v>
      </c>
      <c r="V27" s="192"/>
      <c r="W27" s="198"/>
    </row>
    <row r="28" spans="1:23" s="4" customFormat="1" ht="18" x14ac:dyDescent="0.25">
      <c r="A28" s="191">
        <v>6</v>
      </c>
      <c r="B28" s="192">
        <v>65</v>
      </c>
      <c r="C28" s="193">
        <v>10101387010</v>
      </c>
      <c r="D28" s="194" t="s">
        <v>136</v>
      </c>
      <c r="E28" s="195">
        <v>38387</v>
      </c>
      <c r="F28" s="196" t="s">
        <v>25</v>
      </c>
      <c r="G28" s="220" t="s">
        <v>62</v>
      </c>
      <c r="H28" s="197">
        <v>3</v>
      </c>
      <c r="I28" s="197">
        <v>1</v>
      </c>
      <c r="J28" s="197"/>
      <c r="K28" s="197"/>
      <c r="L28" s="197"/>
      <c r="M28" s="197">
        <v>2</v>
      </c>
      <c r="N28" s="197"/>
      <c r="O28" s="197"/>
      <c r="P28" s="197"/>
      <c r="Q28" s="197"/>
      <c r="R28" s="197">
        <v>1</v>
      </c>
      <c r="S28" s="197">
        <v>1</v>
      </c>
      <c r="T28" s="197">
        <v>4</v>
      </c>
      <c r="U28" s="197">
        <f>SUM(H28:S28)</f>
        <v>8</v>
      </c>
      <c r="V28" s="192"/>
      <c r="W28" s="198"/>
    </row>
    <row r="29" spans="1:23" s="4" customFormat="1" ht="18" x14ac:dyDescent="0.25">
      <c r="A29" s="191">
        <v>7</v>
      </c>
      <c r="B29" s="192">
        <v>58</v>
      </c>
      <c r="C29" s="193">
        <v>10095661683</v>
      </c>
      <c r="D29" s="194" t="s">
        <v>70</v>
      </c>
      <c r="E29" s="195">
        <v>39098</v>
      </c>
      <c r="F29" s="196" t="s">
        <v>34</v>
      </c>
      <c r="G29" s="220" t="s">
        <v>24</v>
      </c>
      <c r="H29" s="197"/>
      <c r="I29" s="197">
        <v>3</v>
      </c>
      <c r="J29" s="197"/>
      <c r="K29" s="197"/>
      <c r="L29" s="197"/>
      <c r="M29" s="197"/>
      <c r="N29" s="197"/>
      <c r="O29" s="197">
        <v>2</v>
      </c>
      <c r="P29" s="197">
        <v>1</v>
      </c>
      <c r="Q29" s="197"/>
      <c r="R29" s="197"/>
      <c r="S29" s="197"/>
      <c r="T29" s="197">
        <v>11</v>
      </c>
      <c r="U29" s="197">
        <f>SUM(H29:S29)</f>
        <v>6</v>
      </c>
      <c r="V29" s="192"/>
      <c r="W29" s="198"/>
    </row>
    <row r="30" spans="1:23" s="4" customFormat="1" ht="18" x14ac:dyDescent="0.25">
      <c r="A30" s="191">
        <v>8</v>
      </c>
      <c r="B30" s="192">
        <v>62</v>
      </c>
      <c r="C30" s="193">
        <v>10136971963</v>
      </c>
      <c r="D30" s="194" t="s">
        <v>74</v>
      </c>
      <c r="E30" s="195">
        <v>39973</v>
      </c>
      <c r="F30" s="196" t="s">
        <v>34</v>
      </c>
      <c r="G30" s="220" t="s">
        <v>24</v>
      </c>
      <c r="H30" s="197"/>
      <c r="I30" s="197"/>
      <c r="J30" s="197">
        <v>1</v>
      </c>
      <c r="K30" s="197"/>
      <c r="L30" s="197">
        <v>1</v>
      </c>
      <c r="M30" s="197"/>
      <c r="N30" s="197"/>
      <c r="O30" s="197"/>
      <c r="P30" s="197">
        <v>2</v>
      </c>
      <c r="Q30" s="197"/>
      <c r="R30" s="197"/>
      <c r="S30" s="197"/>
      <c r="T30" s="197">
        <v>16</v>
      </c>
      <c r="U30" s="197">
        <f>SUM(H30:S30)</f>
        <v>4</v>
      </c>
      <c r="V30" s="192"/>
      <c r="W30" s="198"/>
    </row>
    <row r="31" spans="1:23" s="4" customFormat="1" ht="18" x14ac:dyDescent="0.25">
      <c r="A31" s="191">
        <v>9</v>
      </c>
      <c r="B31" s="192">
        <v>54</v>
      </c>
      <c r="C31" s="193">
        <v>10083214765</v>
      </c>
      <c r="D31" s="194" t="s">
        <v>130</v>
      </c>
      <c r="E31" s="195">
        <v>38652</v>
      </c>
      <c r="F31" s="196" t="s">
        <v>25</v>
      </c>
      <c r="G31" s="220" t="s">
        <v>24</v>
      </c>
      <c r="H31" s="197"/>
      <c r="I31" s="197"/>
      <c r="J31" s="197">
        <v>2</v>
      </c>
      <c r="K31" s="197"/>
      <c r="L31" s="197"/>
      <c r="M31" s="197"/>
      <c r="N31" s="197"/>
      <c r="O31" s="197"/>
      <c r="P31" s="197"/>
      <c r="Q31" s="197"/>
      <c r="R31" s="197"/>
      <c r="S31" s="197"/>
      <c r="T31" s="197">
        <v>9</v>
      </c>
      <c r="U31" s="197">
        <f>SUM(H31:S31)</f>
        <v>2</v>
      </c>
      <c r="V31" s="192"/>
      <c r="W31" s="198"/>
    </row>
    <row r="32" spans="1:23" s="4" customFormat="1" ht="18" x14ac:dyDescent="0.25">
      <c r="A32" s="191">
        <v>10</v>
      </c>
      <c r="B32" s="192">
        <v>68</v>
      </c>
      <c r="C32" s="193">
        <v>10091170179</v>
      </c>
      <c r="D32" s="194" t="s">
        <v>134</v>
      </c>
      <c r="E32" s="195">
        <v>38712</v>
      </c>
      <c r="F32" s="196" t="s">
        <v>25</v>
      </c>
      <c r="G32" s="220" t="s">
        <v>98</v>
      </c>
      <c r="H32" s="197"/>
      <c r="I32" s="197"/>
      <c r="J32" s="197"/>
      <c r="K32" s="197">
        <v>2</v>
      </c>
      <c r="L32" s="197"/>
      <c r="M32" s="197"/>
      <c r="N32" s="197"/>
      <c r="O32" s="197"/>
      <c r="P32" s="197"/>
      <c r="Q32" s="197"/>
      <c r="R32" s="197"/>
      <c r="S32" s="197"/>
      <c r="T32" s="197">
        <v>13</v>
      </c>
      <c r="U32" s="197">
        <f t="shared" ref="U32:U33" si="0">SUM(H32:S32)</f>
        <v>2</v>
      </c>
      <c r="V32" s="192"/>
      <c r="W32" s="198"/>
    </row>
    <row r="33" spans="1:23" s="4" customFormat="1" ht="18" x14ac:dyDescent="0.25">
      <c r="A33" s="191">
        <v>11</v>
      </c>
      <c r="B33" s="192">
        <v>64</v>
      </c>
      <c r="C33" s="193">
        <v>10104450792</v>
      </c>
      <c r="D33" s="194" t="s">
        <v>140</v>
      </c>
      <c r="E33" s="195">
        <v>38473</v>
      </c>
      <c r="F33" s="196" t="s">
        <v>34</v>
      </c>
      <c r="G33" s="220" t="s">
        <v>62</v>
      </c>
      <c r="H33" s="197">
        <v>1</v>
      </c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>
        <v>5</v>
      </c>
      <c r="U33" s="197">
        <f t="shared" si="0"/>
        <v>1</v>
      </c>
      <c r="V33" s="192"/>
      <c r="W33" s="198"/>
    </row>
    <row r="34" spans="1:23" s="4" customFormat="1" ht="18" x14ac:dyDescent="0.25">
      <c r="A34" s="191">
        <v>12</v>
      </c>
      <c r="B34" s="192">
        <v>67</v>
      </c>
      <c r="C34" s="193">
        <v>10120121851</v>
      </c>
      <c r="D34" s="194" t="s">
        <v>139</v>
      </c>
      <c r="E34" s="195">
        <v>39020</v>
      </c>
      <c r="F34" s="196" t="s">
        <v>54</v>
      </c>
      <c r="G34" s="220" t="s">
        <v>66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>
        <v>8</v>
      </c>
      <c r="U34" s="197" t="s">
        <v>78</v>
      </c>
      <c r="V34" s="192"/>
      <c r="W34" s="198"/>
    </row>
    <row r="35" spans="1:23" s="4" customFormat="1" ht="18" x14ac:dyDescent="0.25">
      <c r="A35" s="191">
        <v>13</v>
      </c>
      <c r="B35" s="192">
        <v>66</v>
      </c>
      <c r="C35" s="193">
        <v>10117684020</v>
      </c>
      <c r="D35" s="194" t="s">
        <v>75</v>
      </c>
      <c r="E35" s="195">
        <v>39268</v>
      </c>
      <c r="F35" s="196" t="s">
        <v>34</v>
      </c>
      <c r="G35" s="220" t="s">
        <v>66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>
        <v>10</v>
      </c>
      <c r="U35" s="197" t="s">
        <v>78</v>
      </c>
      <c r="V35" s="192"/>
      <c r="W35" s="198"/>
    </row>
    <row r="36" spans="1:23" s="4" customFormat="1" ht="18" x14ac:dyDescent="0.25">
      <c r="A36" s="191">
        <v>14</v>
      </c>
      <c r="B36" s="192">
        <v>59</v>
      </c>
      <c r="C36" s="193">
        <v>10113514434</v>
      </c>
      <c r="D36" s="194" t="s">
        <v>76</v>
      </c>
      <c r="E36" s="195">
        <v>39413</v>
      </c>
      <c r="F36" s="196" t="s">
        <v>34</v>
      </c>
      <c r="G36" s="220" t="s">
        <v>24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>
        <v>12</v>
      </c>
      <c r="U36" s="197" t="s">
        <v>78</v>
      </c>
      <c r="V36" s="192"/>
      <c r="W36" s="198"/>
    </row>
    <row r="37" spans="1:23" s="4" customFormat="1" ht="18" x14ac:dyDescent="0.25">
      <c r="A37" s="191">
        <v>15</v>
      </c>
      <c r="B37" s="192">
        <v>52</v>
      </c>
      <c r="C37" s="193">
        <v>10093565473</v>
      </c>
      <c r="D37" s="194" t="s">
        <v>128</v>
      </c>
      <c r="E37" s="195">
        <v>38388</v>
      </c>
      <c r="F37" s="196" t="s">
        <v>34</v>
      </c>
      <c r="G37" s="220" t="s">
        <v>24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 t="s">
        <v>78</v>
      </c>
      <c r="V37" s="192"/>
      <c r="W37" s="198"/>
    </row>
    <row r="38" spans="1:23" s="4" customFormat="1" ht="18" x14ac:dyDescent="0.25">
      <c r="A38" s="191">
        <v>16</v>
      </c>
      <c r="B38" s="192">
        <v>60</v>
      </c>
      <c r="C38" s="193">
        <v>10128681695</v>
      </c>
      <c r="D38" s="194" t="s">
        <v>132</v>
      </c>
      <c r="E38" s="195">
        <v>39139</v>
      </c>
      <c r="F38" s="196" t="s">
        <v>34</v>
      </c>
      <c r="G38" s="220" t="s">
        <v>24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 t="s">
        <v>78</v>
      </c>
      <c r="V38" s="192"/>
      <c r="W38" s="198"/>
    </row>
    <row r="39" spans="1:23" s="4" customFormat="1" ht="18" x14ac:dyDescent="0.25">
      <c r="A39" s="191" t="s">
        <v>69</v>
      </c>
      <c r="B39" s="192">
        <v>63</v>
      </c>
      <c r="C39" s="193">
        <v>10104450186</v>
      </c>
      <c r="D39" s="194" t="s">
        <v>141</v>
      </c>
      <c r="E39" s="195">
        <v>38405</v>
      </c>
      <c r="F39" s="196" t="s">
        <v>34</v>
      </c>
      <c r="G39" s="220" t="s">
        <v>62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 t="s">
        <v>78</v>
      </c>
      <c r="V39" s="192"/>
      <c r="W39" s="198"/>
    </row>
    <row r="40" spans="1:23" s="4" customFormat="1" ht="18" x14ac:dyDescent="0.25">
      <c r="A40" s="191" t="s">
        <v>69</v>
      </c>
      <c r="B40" s="192">
        <v>69</v>
      </c>
      <c r="C40" s="193">
        <v>10119756483</v>
      </c>
      <c r="D40" s="194" t="s">
        <v>135</v>
      </c>
      <c r="E40" s="195">
        <v>38441</v>
      </c>
      <c r="F40" s="196" t="s">
        <v>34</v>
      </c>
      <c r="G40" s="220" t="s">
        <v>61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 t="s">
        <v>78</v>
      </c>
      <c r="V40" s="192"/>
      <c r="W40" s="198"/>
    </row>
    <row r="41" spans="1:23" s="4" customFormat="1" ht="18" x14ac:dyDescent="0.25">
      <c r="A41" s="191" t="s">
        <v>69</v>
      </c>
      <c r="B41" s="192">
        <v>70</v>
      </c>
      <c r="C41" s="193">
        <v>10108261680</v>
      </c>
      <c r="D41" s="194" t="s">
        <v>138</v>
      </c>
      <c r="E41" s="195">
        <v>38525</v>
      </c>
      <c r="F41" s="196" t="s">
        <v>34</v>
      </c>
      <c r="G41" s="220" t="s">
        <v>61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 t="s">
        <v>78</v>
      </c>
      <c r="V41" s="192"/>
      <c r="W41" s="198"/>
    </row>
    <row r="42" spans="1:23" s="4" customFormat="1" ht="18" x14ac:dyDescent="0.25">
      <c r="A42" s="191" t="s">
        <v>69</v>
      </c>
      <c r="B42" s="192">
        <v>71</v>
      </c>
      <c r="C42" s="193">
        <v>10126045319</v>
      </c>
      <c r="D42" s="194" t="s">
        <v>137</v>
      </c>
      <c r="E42" s="195">
        <v>38921</v>
      </c>
      <c r="F42" s="196" t="s">
        <v>54</v>
      </c>
      <c r="G42" s="220" t="s">
        <v>61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 t="s">
        <v>78</v>
      </c>
      <c r="V42" s="192"/>
      <c r="W42" s="198"/>
    </row>
    <row r="43" spans="1:23" s="4" customFormat="1" ht="18.600000000000001" thickBot="1" x14ac:dyDescent="0.3">
      <c r="A43" s="221" t="s">
        <v>77</v>
      </c>
      <c r="B43" s="222">
        <v>57</v>
      </c>
      <c r="C43" s="223">
        <v>10111188252</v>
      </c>
      <c r="D43" s="224" t="s">
        <v>73</v>
      </c>
      <c r="E43" s="225">
        <v>39157</v>
      </c>
      <c r="F43" s="226" t="s">
        <v>54</v>
      </c>
      <c r="G43" s="227" t="s">
        <v>24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 t="s">
        <v>78</v>
      </c>
      <c r="V43" s="222"/>
      <c r="W43" s="229"/>
    </row>
    <row r="44" spans="1:23" ht="8.25" customHeight="1" thickTop="1" thickBot="1" x14ac:dyDescent="0.3">
      <c r="A44" s="187"/>
      <c r="B44" s="188"/>
      <c r="C44" s="188"/>
      <c r="D44" s="187"/>
      <c r="E44" s="189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</row>
    <row r="45" spans="1:23" ht="15" thickTop="1" x14ac:dyDescent="0.25">
      <c r="A45" s="199" t="s">
        <v>5</v>
      </c>
      <c r="B45" s="142"/>
      <c r="C45" s="142"/>
      <c r="D45" s="142"/>
      <c r="E45" s="142"/>
      <c r="F45" s="142"/>
      <c r="G45" s="142"/>
      <c r="H45" s="142" t="s">
        <v>6</v>
      </c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3"/>
    </row>
    <row r="46" spans="1:23" ht="14.4" x14ac:dyDescent="0.25">
      <c r="A46" s="200" t="s">
        <v>156</v>
      </c>
      <c r="B46" s="172"/>
      <c r="C46" s="231"/>
      <c r="D46" s="22"/>
      <c r="E46" s="202"/>
      <c r="F46" s="22"/>
      <c r="G46" s="55"/>
      <c r="M46" s="203"/>
      <c r="N46" s="203"/>
      <c r="O46" s="203"/>
      <c r="P46" s="203"/>
      <c r="Q46" s="203"/>
      <c r="R46" s="203"/>
      <c r="S46" s="203"/>
      <c r="T46" s="204" t="s">
        <v>35</v>
      </c>
      <c r="U46" s="111">
        <v>5</v>
      </c>
      <c r="V46" s="233" t="s">
        <v>33</v>
      </c>
      <c r="W46" s="54">
        <f>COUNTIF(F23:F43,"ЗМС")</f>
        <v>0</v>
      </c>
    </row>
    <row r="47" spans="1:23" ht="14.4" x14ac:dyDescent="0.25">
      <c r="A47" s="200" t="s">
        <v>157</v>
      </c>
      <c r="B47" s="172"/>
      <c r="C47" s="232"/>
      <c r="D47" s="205"/>
      <c r="E47" s="206"/>
      <c r="F47" s="205"/>
      <c r="G47" s="57"/>
      <c r="M47" s="203"/>
      <c r="N47" s="203"/>
      <c r="O47" s="203"/>
      <c r="P47" s="203"/>
      <c r="Q47" s="203"/>
      <c r="R47" s="203"/>
      <c r="S47" s="203"/>
      <c r="T47" s="204" t="s">
        <v>28</v>
      </c>
      <c r="U47" s="111">
        <f>U48+U53</f>
        <v>21</v>
      </c>
      <c r="V47" s="233" t="s">
        <v>21</v>
      </c>
      <c r="W47" s="54">
        <f>COUNTIF(F22:F43,"МСМК")</f>
        <v>0</v>
      </c>
    </row>
    <row r="48" spans="1:23" ht="14.4" x14ac:dyDescent="0.25">
      <c r="A48" s="207" t="s">
        <v>155</v>
      </c>
      <c r="B48" s="172"/>
      <c r="C48" s="201"/>
      <c r="D48" s="205"/>
      <c r="E48" s="206"/>
      <c r="F48" s="205"/>
      <c r="G48" s="57"/>
      <c r="M48" s="203"/>
      <c r="N48" s="203"/>
      <c r="O48" s="203"/>
      <c r="P48" s="203"/>
      <c r="Q48" s="203"/>
      <c r="R48" s="203"/>
      <c r="S48" s="203"/>
      <c r="T48" s="204" t="s">
        <v>29</v>
      </c>
      <c r="U48" s="111">
        <f>U49+U50+U51+U52</f>
        <v>21</v>
      </c>
      <c r="V48" s="233" t="s">
        <v>25</v>
      </c>
      <c r="W48" s="54">
        <f>COUNTIF(F21:F43,"МС")</f>
        <v>4</v>
      </c>
    </row>
    <row r="49" spans="1:23" ht="14.4" x14ac:dyDescent="0.25">
      <c r="A49" s="200" t="s">
        <v>158</v>
      </c>
      <c r="B49" s="172"/>
      <c r="C49" s="201"/>
      <c r="D49" s="205"/>
      <c r="E49" s="206"/>
      <c r="F49" s="205"/>
      <c r="G49" s="57"/>
      <c r="M49" s="203"/>
      <c r="N49" s="203"/>
      <c r="O49" s="203"/>
      <c r="P49" s="203"/>
      <c r="Q49" s="203"/>
      <c r="R49" s="203"/>
      <c r="S49" s="203"/>
      <c r="T49" s="204" t="s">
        <v>30</v>
      </c>
      <c r="U49" s="111">
        <f>COUNT(A23:A64)</f>
        <v>16</v>
      </c>
      <c r="V49" s="233" t="s">
        <v>34</v>
      </c>
      <c r="W49" s="54">
        <f>COUNTIF(F23:F43,"КМС")</f>
        <v>13</v>
      </c>
    </row>
    <row r="50" spans="1:23" ht="14.4" x14ac:dyDescent="0.25">
      <c r="A50" s="208"/>
      <c r="B50" s="9"/>
      <c r="C50" s="111"/>
      <c r="D50" s="205"/>
      <c r="E50" s="206"/>
      <c r="F50" s="205"/>
      <c r="G50" s="57"/>
      <c r="M50" s="203"/>
      <c r="N50" s="203"/>
      <c r="O50" s="203"/>
      <c r="P50" s="203"/>
      <c r="Q50" s="203"/>
      <c r="R50" s="203"/>
      <c r="S50" s="203"/>
      <c r="T50" s="204" t="s">
        <v>31</v>
      </c>
      <c r="U50" s="111">
        <f>COUNTIF(A23:A63,"НФ")</f>
        <v>4</v>
      </c>
      <c r="V50" s="233" t="s">
        <v>54</v>
      </c>
      <c r="W50" s="54">
        <f>COUNTIF(F23:F43,"1 СР")</f>
        <v>4</v>
      </c>
    </row>
    <row r="51" spans="1:23" ht="14.4" x14ac:dyDescent="0.25">
      <c r="A51" s="207"/>
      <c r="B51" s="172"/>
      <c r="C51" s="201"/>
      <c r="D51" s="205"/>
      <c r="E51" s="206"/>
      <c r="F51" s="205"/>
      <c r="G51" s="57"/>
      <c r="M51" s="203"/>
      <c r="N51" s="203"/>
      <c r="O51" s="203"/>
      <c r="P51" s="203"/>
      <c r="Q51" s="203"/>
      <c r="R51" s="203"/>
      <c r="S51" s="203"/>
      <c r="T51" s="204" t="s">
        <v>36</v>
      </c>
      <c r="U51" s="111">
        <f>COUNTIF(A23:A64,"ДСКВ")</f>
        <v>0</v>
      </c>
      <c r="V51" s="233" t="s">
        <v>71</v>
      </c>
      <c r="W51" s="54">
        <f>COUNTIF(F23:F45,"2 СР")</f>
        <v>0</v>
      </c>
    </row>
    <row r="52" spans="1:23" ht="14.4" x14ac:dyDescent="0.25">
      <c r="A52" s="207"/>
      <c r="B52" s="172"/>
      <c r="C52" s="201"/>
      <c r="D52" s="205"/>
      <c r="E52" s="206"/>
      <c r="F52" s="205"/>
      <c r="G52" s="57"/>
      <c r="M52" s="203"/>
      <c r="N52" s="203"/>
      <c r="O52" s="203"/>
      <c r="P52" s="203"/>
      <c r="Q52" s="203"/>
      <c r="R52" s="203"/>
      <c r="S52" s="203"/>
      <c r="T52" s="204" t="s">
        <v>32</v>
      </c>
      <c r="U52" s="111">
        <f>COUNTIF(A23:A64,"НС")</f>
        <v>1</v>
      </c>
      <c r="V52" s="233" t="s">
        <v>83</v>
      </c>
      <c r="W52" s="54">
        <f>COUNTIF(F23:F44,"3 СР")</f>
        <v>0</v>
      </c>
    </row>
    <row r="53" spans="1:23" ht="7.2" customHeight="1" x14ac:dyDescent="0.25">
      <c r="A53" s="208"/>
      <c r="B53" s="15"/>
      <c r="C53" s="15"/>
      <c r="D53" s="9"/>
      <c r="E53" s="20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10"/>
    </row>
    <row r="54" spans="1:23" ht="15.6" x14ac:dyDescent="0.25">
      <c r="A54" s="211" t="s">
        <v>3</v>
      </c>
      <c r="B54" s="145"/>
      <c r="C54" s="145"/>
      <c r="D54" s="145"/>
      <c r="E54" s="145"/>
      <c r="F54" s="145" t="s">
        <v>12</v>
      </c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87"/>
      <c r="U54" s="145" t="s">
        <v>4</v>
      </c>
      <c r="V54" s="145"/>
      <c r="W54" s="146"/>
    </row>
    <row r="55" spans="1:23" x14ac:dyDescent="0.25">
      <c r="A55" s="212"/>
      <c r="B55" s="116"/>
      <c r="C55" s="116"/>
      <c r="D55" s="116"/>
      <c r="E55" s="116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88"/>
      <c r="U55" s="147"/>
      <c r="V55" s="147"/>
      <c r="W55" s="148"/>
    </row>
    <row r="56" spans="1:23" x14ac:dyDescent="0.25">
      <c r="A56" s="213"/>
      <c r="D56" s="85"/>
      <c r="E56" s="85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90"/>
    </row>
    <row r="57" spans="1:23" x14ac:dyDescent="0.25">
      <c r="A57" s="213"/>
      <c r="D57" s="85"/>
      <c r="E57" s="85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90"/>
    </row>
    <row r="58" spans="1:23" x14ac:dyDescent="0.25">
      <c r="A58" s="213"/>
      <c r="D58" s="85"/>
      <c r="E58" s="21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90"/>
    </row>
    <row r="59" spans="1:23" x14ac:dyDescent="0.25">
      <c r="A59" s="213"/>
      <c r="D59" s="85"/>
      <c r="E59" s="21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90"/>
    </row>
    <row r="60" spans="1:23" ht="16.2" thickBot="1" x14ac:dyDescent="0.3">
      <c r="A60" s="215" t="s">
        <v>78</v>
      </c>
      <c r="B60" s="152"/>
      <c r="C60" s="152"/>
      <c r="D60" s="152"/>
      <c r="E60" s="152"/>
      <c r="F60" s="152" t="s">
        <v>65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86"/>
      <c r="U60" s="152" t="s">
        <v>67</v>
      </c>
      <c r="V60" s="152"/>
      <c r="W60" s="153"/>
    </row>
    <row r="61" spans="1:23" ht="14.4" thickTop="1" x14ac:dyDescent="0.25"/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5"/>
    </row>
  </sheetData>
  <mergeCells count="37">
    <mergeCell ref="A60:E60"/>
    <mergeCell ref="F60:S60"/>
    <mergeCell ref="U60:W60"/>
    <mergeCell ref="A54:E54"/>
    <mergeCell ref="F54:S54"/>
    <mergeCell ref="U54:W54"/>
    <mergeCell ref="A55:E55"/>
    <mergeCell ref="F55:S55"/>
    <mergeCell ref="U55:W55"/>
    <mergeCell ref="T21:T22"/>
    <mergeCell ref="U21:U22"/>
    <mergeCell ref="V21:V22"/>
    <mergeCell ref="W21:W22"/>
    <mergeCell ref="A45:G45"/>
    <mergeCell ref="H45:W45"/>
    <mergeCell ref="A15:G15"/>
    <mergeCell ref="H15:W15"/>
    <mergeCell ref="A21:A22"/>
    <mergeCell ref="B21:B22"/>
    <mergeCell ref="C21:C22"/>
    <mergeCell ref="D21:D22"/>
    <mergeCell ref="E21:E22"/>
    <mergeCell ref="F21:F22"/>
    <mergeCell ref="G21:G22"/>
    <mergeCell ref="H21:S21"/>
    <mergeCell ref="A7:W7"/>
    <mergeCell ref="A8:W8"/>
    <mergeCell ref="A9:W9"/>
    <mergeCell ref="A10:W10"/>
    <mergeCell ref="A11:W11"/>
    <mergeCell ref="A12:W12"/>
    <mergeCell ref="A1:W1"/>
    <mergeCell ref="A2:W2"/>
    <mergeCell ref="A3:W3"/>
    <mergeCell ref="A4:W4"/>
    <mergeCell ref="A5:W5"/>
    <mergeCell ref="A6:W6"/>
  </mergeCells>
  <conditionalFormatting sqref="T1:T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групп гонка женщины</vt:lpstr>
      <vt:lpstr>групп гонка юниорки</vt:lpstr>
      <vt:lpstr>женщины критериум</vt:lpstr>
      <vt:lpstr>юниорки критериум</vt:lpstr>
      <vt:lpstr>'групп гонка женщины'!Заголовки_для_печати</vt:lpstr>
      <vt:lpstr>'групп гонка юниорки'!Заголовки_для_печати</vt:lpstr>
      <vt:lpstr>'групп гонка женщины'!Область_печати</vt:lpstr>
      <vt:lpstr>'групп гонка юниорки'!Область_печати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2023-04-19T12:39:51Z</cp:lastPrinted>
  <dcterms:created xsi:type="dcterms:W3CDTF">1996-10-08T23:32:33Z</dcterms:created>
  <dcterms:modified xsi:type="dcterms:W3CDTF">2023-09-21T12:27:18Z</dcterms:modified>
</cp:coreProperties>
</file>