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23D49C4B-84B4-49F9-A35E-5F7A078F8A83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 женщины" sheetId="100" r:id="rId1"/>
  </sheets>
  <definedNames>
    <definedName name="_xlnm.Print_Titles" localSheetId="0">'многодневная гонка женщины'!$21:$22</definedName>
    <definedName name="_xlnm.Print_Area" localSheetId="0">'многодневная гонка женщины'!$A$1:$L$76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00" l="1"/>
  <c r="J25" i="100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43" i="100"/>
  <c r="J44" i="100"/>
  <c r="J45" i="100"/>
  <c r="J23" i="100"/>
  <c r="I25" i="100"/>
  <c r="I26" i="100"/>
  <c r="I27" i="100"/>
  <c r="I28" i="100"/>
  <c r="I29" i="100"/>
  <c r="I30" i="100"/>
  <c r="I31" i="100"/>
  <c r="I32" i="100"/>
  <c r="I33" i="100"/>
  <c r="I34" i="100"/>
  <c r="I35" i="100"/>
  <c r="I36" i="100"/>
  <c r="I37" i="100"/>
  <c r="I38" i="100"/>
  <c r="I39" i="100"/>
  <c r="I40" i="100"/>
  <c r="I41" i="100"/>
  <c r="I42" i="100"/>
  <c r="I43" i="100"/>
  <c r="I44" i="100"/>
  <c r="I45" i="100"/>
  <c r="I24" i="100"/>
  <c r="I76" i="100"/>
  <c r="E76" i="100"/>
  <c r="L67" i="100"/>
  <c r="L66" i="100"/>
  <c r="L65" i="100"/>
  <c r="L64" i="100"/>
  <c r="L63" i="100"/>
  <c r="L62" i="100"/>
  <c r="L61" i="100"/>
  <c r="H68" i="100"/>
  <c r="H67" i="100"/>
  <c r="H66" i="100"/>
  <c r="H65" i="100"/>
  <c r="H64" i="100"/>
  <c r="H63" i="100" l="1"/>
  <c r="H62" i="100" s="1"/>
</calcChain>
</file>

<file path=xl/sharedStrings.xml><?xml version="1.0" encoding="utf-8"?>
<sst xmlns="http://schemas.openxmlformats.org/spreadsheetml/2006/main" count="199" uniqueCount="123">
  <si>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</si>
  <si>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</si>
  <si>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</si>
  <si>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</si>
  <si>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</si>
  <si>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</si>
  <si>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</si>
  <si>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</si>
  <si>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</si>
  <si>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</si>
  <si>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</si>
  <si>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</si>
  <si>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</si>
  <si>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</si>
  <si>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</si>
  <si>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</si>
  <si>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</si>
  <si>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</si>
  <si>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</si>
  <si>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</si>
  <si>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</si>
  <si>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</si>
  <si>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</si>
  <si>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</si>
  <si>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</si>
  <si>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</si>
  <si>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</si>
  <si>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</si>
  <si>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</si>
  <si>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</si>
  <si>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</si>
  <si>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</si>
  <si>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</si>
  <si>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</si>
  <si>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</si>
  <si>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</si>
  <si>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</si>
  <si>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</si>
  <si>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</si>
  <si>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</si>
  <si>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</si>
  <si>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</si>
  <si>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</si>
  <si>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</si>
  <si>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</si>
  <si>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</si>
  <si>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</si>
  <si>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</si>
  <si>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</si>
  <si>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</si>
  <si>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Республика Адыгея</t>
  </si>
  <si>
    <t>Хабаровский край</t>
  </si>
  <si>
    <t>Иркутская область</t>
  </si>
  <si>
    <t>Удмуртская Республика</t>
  </si>
  <si>
    <t>шоссе - многодневная гонка</t>
  </si>
  <si>
    <t>НАЧАЛО ГОНКИ:</t>
  </si>
  <si>
    <t>ОКОНЧАНИЕ ГОНКИ:</t>
  </si>
  <si>
    <t>№ ВРВС: 0080671811Я</t>
  </si>
  <si>
    <t>ДИСТАНЦИЯ: ЭТАПОВ</t>
  </si>
  <si>
    <t>Самарская область</t>
  </si>
  <si>
    <t>Новосибирская область</t>
  </si>
  <si>
    <t>Министерство физической культуры и спорта Владимирской области</t>
  </si>
  <si>
    <t>Федерация велосипедного спорта Владимирской области</t>
  </si>
  <si>
    <t>Комитет по физической культуре и спорту администрации округа Муром</t>
  </si>
  <si>
    <t>МЕСТО ПРОВЕДЕНИЯ: г. Муром</t>
  </si>
  <si>
    <t>ДАТА ПРОВЕДЕНИЯ: 01-07 августа 2023 г.</t>
  </si>
  <si>
    <t>ЧЕМПИОНАТ РОССИИ</t>
  </si>
  <si>
    <t>Женщины</t>
  </si>
  <si>
    <t>№ ЕКП 2023: 31235</t>
  </si>
  <si>
    <t>5</t>
  </si>
  <si>
    <t>Афанасьева Е.А. (ВК, Свердловская область)</t>
  </si>
  <si>
    <t>Азаров С.Н. (ВК, Санкт‐Петербург)</t>
  </si>
  <si>
    <t>Попова Е.В. (ВК, Воронежская область)</t>
  </si>
  <si>
    <t>УВАРОВА Марина</t>
  </si>
  <si>
    <t>ПЕЧЕРСКИХ Анастасия</t>
  </si>
  <si>
    <t>ЦЫМБАЛЮК Ксения</t>
  </si>
  <si>
    <t>ТРЕТЬЯКОВА Евгения</t>
  </si>
  <si>
    <t>Свердловская область</t>
  </si>
  <si>
    <t>МАЛЬКОВА Дарья</t>
  </si>
  <si>
    <t>Москва</t>
  </si>
  <si>
    <t>ЛИХАНОВА Марина</t>
  </si>
  <si>
    <t>Республика Бурятия</t>
  </si>
  <si>
    <t>КУЗНЕЦОВА Ирина</t>
  </si>
  <si>
    <t>БУНЕЕВА Дарья</t>
  </si>
  <si>
    <t>ТИСЛЕНКО Елизавета</t>
  </si>
  <si>
    <t>НОВИКОВА Кристина</t>
  </si>
  <si>
    <t>БАЛАЕВА Софья</t>
  </si>
  <si>
    <t>МАЛЕРВЕЙН Любовь</t>
  </si>
  <si>
    <t>ЗАХАРКИНА Валерия</t>
  </si>
  <si>
    <t>ЖАПАРОВА Регина</t>
  </si>
  <si>
    <t>ФАДЕЕВА Екатерина</t>
  </si>
  <si>
    <t>САБЛИНА Валерия</t>
  </si>
  <si>
    <t>ТИСЛЕНКО Дарья</t>
  </si>
  <si>
    <t>ЧУРЕНКОВА Таисия</t>
  </si>
  <si>
    <t>АЛЕКСЕЕВА Таисия</t>
  </si>
  <si>
    <t>Ростовская область</t>
  </si>
  <si>
    <t>СТЕПАНОВА Дарья</t>
  </si>
  <si>
    <t>СИМАКОВА Алёна</t>
  </si>
  <si>
    <t>КАРЛОВА Алина</t>
  </si>
  <si>
    <t>АРЧИБАСОВА Елизавета</t>
  </si>
  <si>
    <t>2 этап не стартовала</t>
  </si>
  <si>
    <t>4 этап не стартовала</t>
  </si>
  <si>
    <t>5 этап не финишировала</t>
  </si>
  <si>
    <t>5 этап не стартовала</t>
  </si>
  <si>
    <t>ОШУРКОВА Елизавета</t>
  </si>
  <si>
    <t>ПАСЕЧНИК Степанида</t>
  </si>
  <si>
    <t>Московская область</t>
  </si>
  <si>
    <t>БУЛАТОВА Влада</t>
  </si>
  <si>
    <t>ИВАНЦОВА Мария</t>
  </si>
  <si>
    <t>ДМИТРОЦ Карина</t>
  </si>
  <si>
    <t>ДОСТОВАЛОВА Елизавета</t>
  </si>
  <si>
    <t>Республика Казахстан</t>
  </si>
  <si>
    <t>КОЛЕСНИКОВА Виктория</t>
  </si>
  <si>
    <t>РУЗУКУЛОВА Дильназ</t>
  </si>
  <si>
    <t>НС</t>
  </si>
  <si>
    <t>КАНЕЕВА Дарья</t>
  </si>
  <si>
    <t>СЕМЫШЕВА Таисия</t>
  </si>
  <si>
    <t>ПРОЗОРОВА Елизавета</t>
  </si>
  <si>
    <t>МАРТЫНОВА Гюнель</t>
  </si>
  <si>
    <t>ФОМИНА Дарья</t>
  </si>
  <si>
    <t>ВК</t>
  </si>
  <si>
    <t>Санкт-Петербург</t>
  </si>
  <si>
    <t>Чувашская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</si>
</sst>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5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33" xfId="0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" fontId="19" fillId="0" borderId="1" xfId="8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6" fontId="16" fillId="0" borderId="3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9" fillId="0" borderId="1" xfId="9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9" fillId="0" borderId="1" xfId="8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left"/>
    </xf>
    <xf numFmtId="14" fontId="13" fillId="0" borderId="0" xfId="0" applyNumberFormat="1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0" fillId="0" borderId="0" xfId="9" applyFont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14" fontId="19" fillId="0" borderId="39" xfId="8" applyNumberFormat="1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3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 editAs="oneCell">
    <xdr:from>
      <xdr:col>11</xdr:col>
      <xdr:colOff>99392</xdr:colOff>
      <xdr:row>0</xdr:row>
      <xdr:rowOff>154609</xdr:rowOff>
    </xdr:from>
    <xdr:to>
      <xdr:col>11</xdr:col>
      <xdr:colOff>1845917</xdr:colOff>
      <xdr:row>3</xdr:row>
      <xdr:rowOff>176695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83D089BE-0A28-4BF2-9A8C-E307FFDBFB49}"/>
            </a:ext>
          </a:extLst>
        </xdr:cNvPr>
        <xdr:cNvGrpSpPr/>
      </xdr:nvGrpSpPr>
      <xdr:grpSpPr>
        <a:xfrm>
          <a:off x="10546522" y="154609"/>
          <a:ext cx="1746525" cy="750956"/>
          <a:chOff x="0" y="0"/>
          <a:chExt cx="1277620" cy="619125"/>
        </a:xfrm>
      </xdr:grpSpPr>
      <xdr:pic>
        <xdr:nvPicPr>
          <xdr:cNvPr id="7" name="image2.png">
            <a:extLst>
              <a:ext uri="{FF2B5EF4-FFF2-40B4-BE49-F238E27FC236}">
                <a16:creationId xmlns:a16="http://schemas.microsoft.com/office/drawing/2014/main" id="{BDCC7F6A-23F2-4D3C-8E84-468DB58F41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77112" cy="618744"/>
          </a:xfrm>
          <a:prstGeom prst="rect">
            <a:avLst/>
          </a:prstGeom>
        </xdr:spPr>
      </xdr:pic>
      <xdr:sp macro="" textlink="">
        <xdr:nvSpPr>
          <xdr:cNvPr id="10" name="Shape 5">
            <a:extLst>
              <a:ext uri="{FF2B5EF4-FFF2-40B4-BE49-F238E27FC236}">
                <a16:creationId xmlns:a16="http://schemas.microsoft.com/office/drawing/2014/main" id="{04E97902-5D08-4763-AF31-815F9C897C32}"/>
              </a:ext>
            </a:extLst>
          </xdr:cNvPr>
          <xdr:cNvSpPr/>
        </xdr:nvSpPr>
        <xdr:spPr>
          <a:xfrm>
            <a:off x="1005839" y="601980"/>
            <a:ext cx="3175" cy="0"/>
          </a:xfrm>
          <a:custGeom>
            <a:avLst/>
            <a:gdLst/>
            <a:ahLst/>
            <a:cxnLst/>
            <a:rect l="0" t="0" r="0" b="0"/>
            <a:pathLst>
              <a:path w="3175">
                <a:moveTo>
                  <a:pt x="0" y="0"/>
                </a:moveTo>
                <a:lnTo>
                  <a:pt x="3048" y="0"/>
                </a:lnTo>
              </a:path>
            </a:pathLst>
          </a:custGeom>
          <a:ln w="3175">
            <a:solidFill>
              <a:srgbClr val="E6E6E6"/>
            </a:solidFill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Q77"/>
  <sheetViews>
    <sheetView tabSelected="1" view="pageBreakPreview" topLeftCell="A22" zoomScale="69" zoomScaleNormal="100" zoomScaleSheetLayoutView="69" workbookViewId="0">
      <selection activeCell="H33" sqref="H33"/>
    </sheetView>
  </sheetViews>
  <sheetFormatPr defaultColWidth="9.33203125" defaultRowHeight="13.8" x14ac:dyDescent="0.25"/>
  <cols>
    <col min="1" max="1" width="7" style="1" customWidth="1"/>
    <col min="2" max="2" width="7" style="60" customWidth="1"/>
    <col min="3" max="3" width="13.33203125" style="60" customWidth="1"/>
    <col min="4" max="4" width="24.109375" style="104" customWidth="1"/>
    <col min="5" max="5" width="14" style="85" customWidth="1"/>
    <col min="6" max="6" width="9.44140625" style="1" customWidth="1"/>
    <col min="7" max="7" width="25.88671875" style="1" customWidth="1"/>
    <col min="8" max="8" width="11.44140625" style="1" customWidth="1"/>
    <col min="9" max="9" width="13.33203125" style="1" customWidth="1"/>
    <col min="10" max="10" width="12.109375" style="46" customWidth="1"/>
    <col min="11" max="11" width="14.6640625" style="1" customWidth="1"/>
    <col min="12" max="12" width="29.44140625" style="1" bestFit="1" customWidth="1"/>
    <col min="13" max="16384" width="9.33203125" style="1"/>
  </cols>
  <sheetData>
    <row r="1" spans="1:17" ht="19.2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7" ht="19.2" customHeight="1" x14ac:dyDescent="0.2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7" ht="19.2" customHeight="1" x14ac:dyDescent="0.25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7" ht="19.2" customHeight="1" x14ac:dyDescent="0.25">
      <c r="A4" s="114" t="s">
        <v>62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7" ht="21" x14ac:dyDescent="0.3">
      <c r="A5" s="114" t="s">
        <v>63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O5" s="21"/>
    </row>
    <row r="6" spans="1:17" s="2" customFormat="1" ht="28.8" x14ac:dyDescent="0.3">
      <c r="A6" s="115" t="s">
        <v>66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Q6" s="21"/>
    </row>
    <row r="7" spans="1:17" s="2" customFormat="1" ht="18" customHeight="1" x14ac:dyDescent="0.25">
      <c r="A7" s="116" t="s">
        <v>17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7" s="2" customFormat="1" ht="4.5" customHeight="1" thickBot="1" x14ac:dyDescent="0.3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7" ht="19.5" customHeight="1" thickTop="1" x14ac:dyDescent="0.25">
      <c r="A9" s="118" t="s">
        <v>22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7" ht="18" customHeight="1" x14ac:dyDescent="0.25">
      <c r="A10" s="121" t="s">
        <v>54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7" ht="19.5" customHeight="1" x14ac:dyDescent="0.25">
      <c r="A11" s="121" t="s">
        <v>67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7" ht="5.25" customHeight="1" x14ac:dyDescent="0.2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7" ht="14.4" x14ac:dyDescent="0.3">
      <c r="A13" s="38" t="s">
        <v>64</v>
      </c>
      <c r="B13" s="18"/>
      <c r="C13" s="18"/>
      <c r="D13" s="94"/>
      <c r="E13" s="18"/>
      <c r="F13" s="5"/>
      <c r="G13" s="27" t="s">
        <v>55</v>
      </c>
      <c r="H13" s="5"/>
      <c r="I13" s="5"/>
      <c r="J13" s="39"/>
      <c r="K13" s="27"/>
      <c r="L13" s="64" t="s">
        <v>57</v>
      </c>
    </row>
    <row r="14" spans="1:17" ht="14.4" x14ac:dyDescent="0.25">
      <c r="A14" s="58" t="s">
        <v>65</v>
      </c>
      <c r="B14" s="11"/>
      <c r="C14" s="11"/>
      <c r="D14" s="95"/>
      <c r="E14" s="11"/>
      <c r="F14" s="6"/>
      <c r="G14" s="65" t="s">
        <v>56</v>
      </c>
      <c r="H14" s="6"/>
      <c r="I14" s="6"/>
      <c r="J14" s="40"/>
      <c r="K14" s="65"/>
      <c r="L14" s="66" t="s">
        <v>68</v>
      </c>
    </row>
    <row r="15" spans="1:17" ht="14.4" x14ac:dyDescent="0.25">
      <c r="A15" s="124" t="s">
        <v>10</v>
      </c>
      <c r="B15" s="109"/>
      <c r="C15" s="109"/>
      <c r="D15" s="109"/>
      <c r="E15" s="109"/>
      <c r="F15" s="109"/>
      <c r="G15" s="125"/>
      <c r="H15" s="108" t="s">
        <v>1</v>
      </c>
      <c r="I15" s="109"/>
      <c r="J15" s="109"/>
      <c r="K15" s="109"/>
      <c r="L15" s="110"/>
    </row>
    <row r="16" spans="1:17" ht="14.4" x14ac:dyDescent="0.25">
      <c r="A16" s="16" t="s">
        <v>18</v>
      </c>
      <c r="B16" s="12"/>
      <c r="C16" s="12"/>
      <c r="D16" s="96"/>
      <c r="E16" s="88"/>
      <c r="F16" s="10"/>
      <c r="G16" s="9"/>
      <c r="H16" s="31" t="s">
        <v>42</v>
      </c>
      <c r="I16" s="7"/>
      <c r="J16" s="41"/>
      <c r="K16" s="7"/>
      <c r="L16" s="17"/>
    </row>
    <row r="17" spans="1:12" ht="14.4" x14ac:dyDescent="0.25">
      <c r="A17" s="16" t="s">
        <v>19</v>
      </c>
      <c r="B17" s="12"/>
      <c r="C17" s="12"/>
      <c r="D17" s="97"/>
      <c r="E17" s="88"/>
      <c r="F17" s="10"/>
      <c r="G17" s="9" t="s">
        <v>72</v>
      </c>
      <c r="H17" s="31" t="s">
        <v>43</v>
      </c>
      <c r="I17" s="7"/>
      <c r="J17" s="41"/>
      <c r="K17" s="7"/>
      <c r="L17" s="30"/>
    </row>
    <row r="18" spans="1:12" ht="14.4" x14ac:dyDescent="0.25">
      <c r="A18" s="16" t="s">
        <v>20</v>
      </c>
      <c r="B18" s="12"/>
      <c r="C18" s="12"/>
      <c r="D18" s="97"/>
      <c r="E18" s="88"/>
      <c r="F18" s="10"/>
      <c r="G18" s="9" t="s">
        <v>70</v>
      </c>
      <c r="H18" s="31" t="s">
        <v>44</v>
      </c>
      <c r="I18" s="7"/>
      <c r="J18" s="41"/>
      <c r="K18" s="7"/>
      <c r="L18" s="30"/>
    </row>
    <row r="19" spans="1:12" ht="16.2" thickBot="1" x14ac:dyDescent="0.3">
      <c r="A19" s="16" t="s">
        <v>16</v>
      </c>
      <c r="B19" s="13"/>
      <c r="C19" s="13"/>
      <c r="D19" s="37"/>
      <c r="E19" s="13"/>
      <c r="F19" s="8"/>
      <c r="G19" s="9" t="s">
        <v>71</v>
      </c>
      <c r="H19" s="31" t="s">
        <v>58</v>
      </c>
      <c r="I19" s="7"/>
      <c r="J19" s="41"/>
      <c r="K19" s="56">
        <v>485.5</v>
      </c>
      <c r="L19" s="17" t="s">
        <v>69</v>
      </c>
    </row>
    <row r="20" spans="1:12" ht="9.75" customHeight="1" thickTop="1" thickBot="1" x14ac:dyDescent="0.3">
      <c r="A20" s="22"/>
      <c r="B20" s="20"/>
      <c r="C20" s="20"/>
      <c r="D20" s="98"/>
      <c r="E20" s="20"/>
      <c r="F20" s="19"/>
      <c r="G20" s="19"/>
      <c r="H20" s="19"/>
      <c r="I20" s="19"/>
      <c r="J20" s="42"/>
      <c r="K20" s="19"/>
      <c r="L20" s="23"/>
    </row>
    <row r="21" spans="1:12" s="3" customFormat="1" ht="21" customHeight="1" thickTop="1" x14ac:dyDescent="0.25">
      <c r="A21" s="126" t="s">
        <v>7</v>
      </c>
      <c r="B21" s="128" t="s">
        <v>13</v>
      </c>
      <c r="C21" s="128" t="s">
        <v>41</v>
      </c>
      <c r="D21" s="130" t="s">
        <v>2</v>
      </c>
      <c r="E21" s="128" t="s">
        <v>40</v>
      </c>
      <c r="F21" s="128" t="s">
        <v>9</v>
      </c>
      <c r="G21" s="128" t="s">
        <v>14</v>
      </c>
      <c r="H21" s="128" t="s">
        <v>8</v>
      </c>
      <c r="I21" s="128" t="s">
        <v>26</v>
      </c>
      <c r="J21" s="136" t="s">
        <v>23</v>
      </c>
      <c r="K21" s="138" t="s">
        <v>25</v>
      </c>
      <c r="L21" s="140" t="s">
        <v>15</v>
      </c>
    </row>
    <row r="22" spans="1:12" s="3" customFormat="1" ht="13.5" customHeight="1" x14ac:dyDescent="0.25">
      <c r="A22" s="127"/>
      <c r="B22" s="129"/>
      <c r="C22" s="129"/>
      <c r="D22" s="131"/>
      <c r="E22" s="129"/>
      <c r="F22" s="129"/>
      <c r="G22" s="129"/>
      <c r="H22" s="129"/>
      <c r="I22" s="129"/>
      <c r="J22" s="137"/>
      <c r="K22" s="139"/>
      <c r="L22" s="141"/>
    </row>
    <row r="23" spans="1:12" s="4" customFormat="1" ht="26.25" customHeight="1" x14ac:dyDescent="0.25">
      <c r="A23" s="69">
        <v>1</v>
      </c>
      <c r="B23" s="28">
        <v>28</v>
      </c>
      <c r="C23" s="76">
        <v>10034947868</v>
      </c>
      <c r="D23" s="77" t="s">
        <v>73</v>
      </c>
      <c r="E23" s="89">
        <v>36839</v>
      </c>
      <c r="F23" s="73" t="s">
        <v>24</v>
      </c>
      <c r="G23" s="28" t="s">
        <v>59</v>
      </c>
      <c r="H23" s="86">
        <v>0.57049768518518518</v>
      </c>
      <c r="I23" s="57"/>
      <c r="J23" s="43">
        <f>$K$19/((H23*24))</f>
        <v>35.458805867196851</v>
      </c>
      <c r="K23" s="24"/>
      <c r="L23" s="26"/>
    </row>
    <row r="24" spans="1:12" s="4" customFormat="1" ht="26.25" customHeight="1" x14ac:dyDescent="0.25">
      <c r="A24" s="25">
        <v>2</v>
      </c>
      <c r="B24" s="28">
        <v>1</v>
      </c>
      <c r="C24" s="76">
        <v>10036018306</v>
      </c>
      <c r="D24" s="77" t="s">
        <v>74</v>
      </c>
      <c r="E24" s="89">
        <v>37284</v>
      </c>
      <c r="F24" s="73" t="s">
        <v>24</v>
      </c>
      <c r="G24" s="28" t="s">
        <v>121</v>
      </c>
      <c r="H24" s="86">
        <v>0.57071759259259258</v>
      </c>
      <c r="I24" s="57">
        <f>H24-$H$23</f>
        <v>2.1990740740740478E-4</v>
      </c>
      <c r="J24" s="43">
        <f t="shared" ref="J24:J45" si="0">$K$19/((H24*24))</f>
        <v>35.445142973027785</v>
      </c>
      <c r="K24" s="24"/>
      <c r="L24" s="26"/>
    </row>
    <row r="25" spans="1:12" s="4" customFormat="1" ht="26.25" customHeight="1" x14ac:dyDescent="0.25">
      <c r="A25" s="25">
        <v>3</v>
      </c>
      <c r="B25" s="24">
        <v>32</v>
      </c>
      <c r="C25" s="76">
        <v>10009045333</v>
      </c>
      <c r="D25" s="77" t="s">
        <v>75</v>
      </c>
      <c r="E25" s="89">
        <v>35438</v>
      </c>
      <c r="F25" s="73" t="s">
        <v>24</v>
      </c>
      <c r="G25" s="28" t="s">
        <v>53</v>
      </c>
      <c r="H25" s="86">
        <v>0.5708333333333333</v>
      </c>
      <c r="I25" s="57">
        <f t="shared" ref="I25:I45" si="1">H25-$H$23</f>
        <v>3.356481481481266E-4</v>
      </c>
      <c r="J25" s="43">
        <f t="shared" si="0"/>
        <v>35.437956204379567</v>
      </c>
      <c r="K25" s="24"/>
      <c r="L25" s="26"/>
    </row>
    <row r="26" spans="1:12" s="4" customFormat="1" ht="26.25" customHeight="1" x14ac:dyDescent="0.25">
      <c r="A26" s="25">
        <v>4</v>
      </c>
      <c r="B26" s="24">
        <v>17</v>
      </c>
      <c r="C26" s="76">
        <v>10012584621</v>
      </c>
      <c r="D26" s="77" t="s">
        <v>76</v>
      </c>
      <c r="E26" s="89">
        <v>31552</v>
      </c>
      <c r="F26" s="73" t="s">
        <v>24</v>
      </c>
      <c r="G26" s="28" t="s">
        <v>77</v>
      </c>
      <c r="H26" s="86">
        <v>0.57121527777777781</v>
      </c>
      <c r="I26" s="57">
        <f t="shared" si="1"/>
        <v>7.1759259259263075E-4</v>
      </c>
      <c r="J26" s="43">
        <f t="shared" si="0"/>
        <v>35.414260531274692</v>
      </c>
      <c r="K26" s="24"/>
      <c r="L26" s="26"/>
    </row>
    <row r="27" spans="1:12" s="4" customFormat="1" ht="26.25" customHeight="1" x14ac:dyDescent="0.25">
      <c r="A27" s="25">
        <v>5</v>
      </c>
      <c r="B27" s="24">
        <v>21</v>
      </c>
      <c r="C27" s="28">
        <v>10015267578</v>
      </c>
      <c r="D27" s="99" t="s">
        <v>78</v>
      </c>
      <c r="E27" s="90">
        <v>36846</v>
      </c>
      <c r="F27" s="78" t="s">
        <v>24</v>
      </c>
      <c r="G27" s="73" t="s">
        <v>79</v>
      </c>
      <c r="H27" s="87">
        <v>0.57160879629629624</v>
      </c>
      <c r="I27" s="57">
        <f t="shared" si="1"/>
        <v>1.1111111111110628E-3</v>
      </c>
      <c r="J27" s="43">
        <f t="shared" si="0"/>
        <v>35.389879927916262</v>
      </c>
      <c r="K27" s="24"/>
      <c r="L27" s="26"/>
    </row>
    <row r="28" spans="1:12" s="4" customFormat="1" ht="26.25" customHeight="1" x14ac:dyDescent="0.25">
      <c r="A28" s="25">
        <v>6</v>
      </c>
      <c r="B28" s="24">
        <v>15</v>
      </c>
      <c r="C28" s="28">
        <v>10007913564</v>
      </c>
      <c r="D28" s="99" t="s">
        <v>80</v>
      </c>
      <c r="E28" s="90">
        <v>33173</v>
      </c>
      <c r="F28" s="78" t="s">
        <v>24</v>
      </c>
      <c r="G28" s="73" t="s">
        <v>81</v>
      </c>
      <c r="H28" s="87">
        <v>0.57197916666666659</v>
      </c>
      <c r="I28" s="57">
        <f t="shared" si="1"/>
        <v>1.481481481481417E-3</v>
      </c>
      <c r="J28" s="43">
        <f t="shared" si="0"/>
        <v>35.366964123110549</v>
      </c>
      <c r="K28" s="24"/>
      <c r="L28" s="26"/>
    </row>
    <row r="29" spans="1:12" s="4" customFormat="1" ht="26.25" customHeight="1" x14ac:dyDescent="0.25">
      <c r="A29" s="25">
        <v>7</v>
      </c>
      <c r="B29" s="24">
        <v>4</v>
      </c>
      <c r="C29" s="28">
        <v>10023500858</v>
      </c>
      <c r="D29" s="99" t="s">
        <v>82</v>
      </c>
      <c r="E29" s="90">
        <v>35854</v>
      </c>
      <c r="F29" s="78" t="s">
        <v>24</v>
      </c>
      <c r="G29" s="28" t="s">
        <v>121</v>
      </c>
      <c r="H29" s="87">
        <v>0.5723611111111111</v>
      </c>
      <c r="I29" s="57">
        <f t="shared" si="1"/>
        <v>1.8634259259259212E-3</v>
      </c>
      <c r="J29" s="43">
        <f t="shared" si="0"/>
        <v>35.343363261344336</v>
      </c>
      <c r="K29" s="24"/>
      <c r="L29" s="26"/>
    </row>
    <row r="30" spans="1:12" s="4" customFormat="1" ht="26.25" customHeight="1" x14ac:dyDescent="0.25">
      <c r="A30" s="25">
        <v>8</v>
      </c>
      <c r="B30" s="24">
        <v>27</v>
      </c>
      <c r="C30" s="28">
        <v>10059040143</v>
      </c>
      <c r="D30" s="99" t="s">
        <v>83</v>
      </c>
      <c r="E30" s="90">
        <v>37426</v>
      </c>
      <c r="F30" s="78" t="s">
        <v>24</v>
      </c>
      <c r="G30" s="73" t="s">
        <v>52</v>
      </c>
      <c r="H30" s="87">
        <v>0.57237268518518525</v>
      </c>
      <c r="I30" s="57">
        <f t="shared" si="1"/>
        <v>1.8750000000000711E-3</v>
      </c>
      <c r="J30" s="43">
        <f t="shared" si="0"/>
        <v>35.342648575415033</v>
      </c>
      <c r="K30" s="24"/>
      <c r="L30" s="26"/>
    </row>
    <row r="31" spans="1:12" s="4" customFormat="1" ht="26.25" customHeight="1" x14ac:dyDescent="0.25">
      <c r="A31" s="25">
        <v>9</v>
      </c>
      <c r="B31" s="24">
        <v>31</v>
      </c>
      <c r="C31" s="28">
        <v>10083910539</v>
      </c>
      <c r="D31" s="99" t="s">
        <v>84</v>
      </c>
      <c r="E31" s="90">
        <v>38225</v>
      </c>
      <c r="F31" s="78" t="s">
        <v>24</v>
      </c>
      <c r="G31" s="73" t="s">
        <v>59</v>
      </c>
      <c r="H31" s="87">
        <v>0.5724421296296297</v>
      </c>
      <c r="I31" s="57">
        <f t="shared" si="1"/>
        <v>1.9444444444445264E-3</v>
      </c>
      <c r="J31" s="43">
        <f t="shared" si="0"/>
        <v>35.338361066742145</v>
      </c>
      <c r="K31" s="24"/>
      <c r="L31" s="26"/>
    </row>
    <row r="32" spans="1:12" s="4" customFormat="1" ht="26.25" customHeight="1" x14ac:dyDescent="0.25">
      <c r="A32" s="25">
        <v>10</v>
      </c>
      <c r="B32" s="24">
        <v>7</v>
      </c>
      <c r="C32" s="28">
        <v>10036064681</v>
      </c>
      <c r="D32" s="99" t="s">
        <v>85</v>
      </c>
      <c r="E32" s="90">
        <v>37700</v>
      </c>
      <c r="F32" s="78" t="s">
        <v>37</v>
      </c>
      <c r="G32" s="28" t="s">
        <v>121</v>
      </c>
      <c r="H32" s="87">
        <v>0.57354166666666673</v>
      </c>
      <c r="I32" s="57">
        <f t="shared" si="1"/>
        <v>3.0439814814815502E-3</v>
      </c>
      <c r="J32" s="43">
        <f t="shared" si="0"/>
        <v>35.270613875771886</v>
      </c>
      <c r="K32" s="24"/>
      <c r="L32" s="26"/>
    </row>
    <row r="33" spans="1:12" s="4" customFormat="1" ht="26.25" customHeight="1" x14ac:dyDescent="0.25">
      <c r="A33" s="25">
        <v>11</v>
      </c>
      <c r="B33" s="24">
        <v>19</v>
      </c>
      <c r="C33" s="28">
        <v>10036042251</v>
      </c>
      <c r="D33" s="99" t="s">
        <v>86</v>
      </c>
      <c r="E33" s="90">
        <v>37325</v>
      </c>
      <c r="F33" s="78" t="s">
        <v>24</v>
      </c>
      <c r="G33" s="73" t="s">
        <v>79</v>
      </c>
      <c r="H33" s="87">
        <v>0.57356481481481481</v>
      </c>
      <c r="I33" s="57">
        <f t="shared" si="1"/>
        <v>3.067129629629628E-3</v>
      </c>
      <c r="J33" s="43">
        <f t="shared" si="0"/>
        <v>35.269190410848339</v>
      </c>
      <c r="K33" s="24"/>
      <c r="L33" s="26"/>
    </row>
    <row r="34" spans="1:12" s="4" customFormat="1" ht="26.25" customHeight="1" x14ac:dyDescent="0.25">
      <c r="A34" s="25">
        <v>12</v>
      </c>
      <c r="B34" s="24">
        <v>23</v>
      </c>
      <c r="C34" s="28">
        <v>10036085600</v>
      </c>
      <c r="D34" s="99" t="s">
        <v>87</v>
      </c>
      <c r="E34" s="90">
        <v>37543</v>
      </c>
      <c r="F34" s="78" t="s">
        <v>24</v>
      </c>
      <c r="G34" s="73" t="s">
        <v>60</v>
      </c>
      <c r="H34" s="87">
        <v>0.57370370370370372</v>
      </c>
      <c r="I34" s="57">
        <f t="shared" si="1"/>
        <v>3.2060185185185386E-3</v>
      </c>
      <c r="J34" s="43">
        <f t="shared" si="0"/>
        <v>35.260652033570047</v>
      </c>
      <c r="K34" s="24"/>
      <c r="L34" s="26"/>
    </row>
    <row r="35" spans="1:12" s="4" customFormat="1" ht="26.25" customHeight="1" x14ac:dyDescent="0.25">
      <c r="A35" s="25">
        <v>13</v>
      </c>
      <c r="B35" s="24">
        <v>20</v>
      </c>
      <c r="C35" s="28">
        <v>10036015070</v>
      </c>
      <c r="D35" s="99" t="s">
        <v>88</v>
      </c>
      <c r="E35" s="90">
        <v>36912</v>
      </c>
      <c r="F35" s="78" t="s">
        <v>24</v>
      </c>
      <c r="G35" s="73" t="s">
        <v>79</v>
      </c>
      <c r="H35" s="87">
        <v>0.57374999999999998</v>
      </c>
      <c r="I35" s="57">
        <f t="shared" si="1"/>
        <v>3.2523148148148051E-3</v>
      </c>
      <c r="J35" s="43">
        <f t="shared" si="0"/>
        <v>35.257806826434276</v>
      </c>
      <c r="K35" s="24"/>
      <c r="L35" s="26"/>
    </row>
    <row r="36" spans="1:12" s="4" customFormat="1" ht="26.25" customHeight="1" x14ac:dyDescent="0.25">
      <c r="A36" s="25">
        <v>14</v>
      </c>
      <c r="B36" s="24">
        <v>12</v>
      </c>
      <c r="C36" s="28">
        <v>10034989193</v>
      </c>
      <c r="D36" s="99" t="s">
        <v>89</v>
      </c>
      <c r="E36" s="90">
        <v>36445</v>
      </c>
      <c r="F36" s="78" t="s">
        <v>24</v>
      </c>
      <c r="G36" s="73" t="s">
        <v>51</v>
      </c>
      <c r="H36" s="87">
        <v>0.57443287037037039</v>
      </c>
      <c r="I36" s="57">
        <f t="shared" si="1"/>
        <v>3.9351851851852082E-3</v>
      </c>
      <c r="J36" s="43">
        <f t="shared" si="0"/>
        <v>35.215893292498635</v>
      </c>
      <c r="K36" s="24"/>
      <c r="L36" s="26"/>
    </row>
    <row r="37" spans="1:12" s="4" customFormat="1" ht="26.25" customHeight="1" x14ac:dyDescent="0.25">
      <c r="A37" s="25">
        <v>15</v>
      </c>
      <c r="B37" s="24">
        <v>5</v>
      </c>
      <c r="C37" s="28">
        <v>10050875369</v>
      </c>
      <c r="D37" s="99" t="s">
        <v>90</v>
      </c>
      <c r="E37" s="90">
        <v>37306</v>
      </c>
      <c r="F37" s="78" t="s">
        <v>24</v>
      </c>
      <c r="G37" s="28" t="s">
        <v>121</v>
      </c>
      <c r="H37" s="87">
        <v>0.57515046296296302</v>
      </c>
      <c r="I37" s="57">
        <f t="shared" si="1"/>
        <v>4.652777777777839E-3</v>
      </c>
      <c r="J37" s="43">
        <f t="shared" si="0"/>
        <v>35.171955808665196</v>
      </c>
      <c r="K37" s="24"/>
      <c r="L37" s="26"/>
    </row>
    <row r="38" spans="1:12" s="4" customFormat="1" ht="26.25" customHeight="1" x14ac:dyDescent="0.25">
      <c r="A38" s="25">
        <v>16</v>
      </c>
      <c r="B38" s="24">
        <v>26</v>
      </c>
      <c r="C38" s="28">
        <v>10052804154</v>
      </c>
      <c r="D38" s="99" t="s">
        <v>91</v>
      </c>
      <c r="E38" s="90">
        <v>37537</v>
      </c>
      <c r="F38" s="78" t="s">
        <v>24</v>
      </c>
      <c r="G38" s="73" t="s">
        <v>52</v>
      </c>
      <c r="H38" s="87">
        <v>0.57518518518518513</v>
      </c>
      <c r="I38" s="57">
        <f t="shared" si="1"/>
        <v>4.6874999999999556E-3</v>
      </c>
      <c r="J38" s="43">
        <f t="shared" si="0"/>
        <v>35.169832582099168</v>
      </c>
      <c r="K38" s="24"/>
      <c r="L38" s="26"/>
    </row>
    <row r="39" spans="1:12" s="4" customFormat="1" ht="26.25" customHeight="1" x14ac:dyDescent="0.25">
      <c r="A39" s="25">
        <v>17</v>
      </c>
      <c r="B39" s="24">
        <v>30</v>
      </c>
      <c r="C39" s="28">
        <v>10083910640</v>
      </c>
      <c r="D39" s="99" t="s">
        <v>92</v>
      </c>
      <c r="E39" s="90">
        <v>38225</v>
      </c>
      <c r="F39" s="78" t="s">
        <v>24</v>
      </c>
      <c r="G39" s="73" t="s">
        <v>59</v>
      </c>
      <c r="H39" s="87">
        <v>0.57601851851851849</v>
      </c>
      <c r="I39" s="57">
        <f t="shared" si="1"/>
        <v>5.5208333333333082E-3</v>
      </c>
      <c r="J39" s="43">
        <f t="shared" si="0"/>
        <v>35.118951936987628</v>
      </c>
      <c r="K39" s="24"/>
      <c r="L39" s="26"/>
    </row>
    <row r="40" spans="1:12" s="4" customFormat="1" ht="26.25" customHeight="1" x14ac:dyDescent="0.25">
      <c r="A40" s="25">
        <v>18</v>
      </c>
      <c r="B40" s="24">
        <v>8</v>
      </c>
      <c r="C40" s="28">
        <v>10036017393</v>
      </c>
      <c r="D40" s="99" t="s">
        <v>93</v>
      </c>
      <c r="E40" s="90">
        <v>37128</v>
      </c>
      <c r="F40" s="78" t="s">
        <v>24</v>
      </c>
      <c r="G40" s="73" t="s">
        <v>50</v>
      </c>
      <c r="H40" s="87">
        <v>0.57670138888888889</v>
      </c>
      <c r="I40" s="57">
        <f t="shared" si="1"/>
        <v>6.2037037037037113E-3</v>
      </c>
      <c r="J40" s="43">
        <f t="shared" si="0"/>
        <v>35.07736769221507</v>
      </c>
      <c r="K40" s="24"/>
      <c r="L40" s="26"/>
    </row>
    <row r="41" spans="1:12" s="4" customFormat="1" ht="26.25" customHeight="1" x14ac:dyDescent="0.25">
      <c r="A41" s="25">
        <v>19</v>
      </c>
      <c r="B41" s="24">
        <v>16</v>
      </c>
      <c r="C41" s="28">
        <v>10036083374</v>
      </c>
      <c r="D41" s="99" t="s">
        <v>94</v>
      </c>
      <c r="E41" s="90">
        <v>36956</v>
      </c>
      <c r="F41" s="78" t="s">
        <v>37</v>
      </c>
      <c r="G41" s="73" t="s">
        <v>95</v>
      </c>
      <c r="H41" s="87">
        <v>0.57763888888888892</v>
      </c>
      <c r="I41" s="57">
        <f t="shared" si="1"/>
        <v>7.1412037037037468E-3</v>
      </c>
      <c r="J41" s="43">
        <f t="shared" si="0"/>
        <v>35.020437605193557</v>
      </c>
      <c r="K41" s="24"/>
      <c r="L41" s="26"/>
    </row>
    <row r="42" spans="1:12" s="4" customFormat="1" ht="26.25" customHeight="1" x14ac:dyDescent="0.25">
      <c r="A42" s="25">
        <v>20</v>
      </c>
      <c r="B42" s="24">
        <v>24</v>
      </c>
      <c r="C42" s="28">
        <v>10009692001</v>
      </c>
      <c r="D42" s="99" t="s">
        <v>96</v>
      </c>
      <c r="E42" s="90">
        <v>35536</v>
      </c>
      <c r="F42" s="78" t="s">
        <v>24</v>
      </c>
      <c r="G42" s="73" t="s">
        <v>60</v>
      </c>
      <c r="H42" s="87">
        <v>0.58429398148148148</v>
      </c>
      <c r="I42" s="57">
        <f t="shared" si="1"/>
        <v>1.3796296296296306E-2</v>
      </c>
      <c r="J42" s="43">
        <f t="shared" si="0"/>
        <v>34.621555771249731</v>
      </c>
      <c r="K42" s="24"/>
      <c r="L42" s="26"/>
    </row>
    <row r="43" spans="1:12" s="4" customFormat="1" ht="26.25" customHeight="1" x14ac:dyDescent="0.25">
      <c r="A43" s="25">
        <v>21</v>
      </c>
      <c r="B43" s="24">
        <v>13</v>
      </c>
      <c r="C43" s="28">
        <v>10092428553</v>
      </c>
      <c r="D43" s="99" t="s">
        <v>97</v>
      </c>
      <c r="E43" s="90">
        <v>38296</v>
      </c>
      <c r="F43" s="78" t="s">
        <v>24</v>
      </c>
      <c r="G43" s="73" t="s">
        <v>51</v>
      </c>
      <c r="H43" s="87">
        <v>0.58715277777777775</v>
      </c>
      <c r="I43" s="57">
        <f t="shared" si="1"/>
        <v>1.6655092592592569E-2</v>
      </c>
      <c r="J43" s="43">
        <f t="shared" si="0"/>
        <v>34.452986398580727</v>
      </c>
      <c r="K43" s="24"/>
      <c r="L43" s="26"/>
    </row>
    <row r="44" spans="1:12" s="4" customFormat="1" ht="26.25" customHeight="1" x14ac:dyDescent="0.25">
      <c r="A44" s="25">
        <v>22</v>
      </c>
      <c r="B44" s="24">
        <v>33</v>
      </c>
      <c r="C44" s="28">
        <v>10113806343</v>
      </c>
      <c r="D44" s="99" t="s">
        <v>98</v>
      </c>
      <c r="E44" s="90">
        <v>37964</v>
      </c>
      <c r="F44" s="78" t="s">
        <v>37</v>
      </c>
      <c r="G44" s="73" t="s">
        <v>122</v>
      </c>
      <c r="H44" s="87">
        <v>0.58785879629629634</v>
      </c>
      <c r="I44" s="57">
        <f t="shared" si="1"/>
        <v>1.736111111111116E-2</v>
      </c>
      <c r="J44" s="43">
        <f t="shared" si="0"/>
        <v>34.411608355811062</v>
      </c>
      <c r="K44" s="24"/>
      <c r="L44" s="26"/>
    </row>
    <row r="45" spans="1:12" s="4" customFormat="1" ht="26.25" customHeight="1" x14ac:dyDescent="0.25">
      <c r="A45" s="25">
        <v>23</v>
      </c>
      <c r="B45" s="24">
        <v>10</v>
      </c>
      <c r="C45" s="28">
        <v>10093888708</v>
      </c>
      <c r="D45" s="99" t="s">
        <v>99</v>
      </c>
      <c r="E45" s="90">
        <v>36544</v>
      </c>
      <c r="F45" s="78" t="s">
        <v>24</v>
      </c>
      <c r="G45" s="73" t="s">
        <v>50</v>
      </c>
      <c r="H45" s="87">
        <v>0.59002314814814816</v>
      </c>
      <c r="I45" s="57">
        <f t="shared" si="1"/>
        <v>1.9525462962962981E-2</v>
      </c>
      <c r="J45" s="43">
        <f t="shared" si="0"/>
        <v>34.285378006198755</v>
      </c>
      <c r="K45" s="24"/>
      <c r="L45" s="26"/>
    </row>
    <row r="46" spans="1:12" s="4" customFormat="1" ht="26.25" customHeight="1" x14ac:dyDescent="0.25">
      <c r="A46" s="25" t="s">
        <v>47</v>
      </c>
      <c r="B46" s="24">
        <v>11</v>
      </c>
      <c r="C46" s="28">
        <v>10006503832</v>
      </c>
      <c r="D46" s="99" t="s">
        <v>104</v>
      </c>
      <c r="E46" s="90">
        <v>33408</v>
      </c>
      <c r="F46" s="78" t="s">
        <v>24</v>
      </c>
      <c r="G46" s="73" t="s">
        <v>50</v>
      </c>
      <c r="H46" s="87"/>
      <c r="I46" s="57"/>
      <c r="J46" s="43"/>
      <c r="K46" s="24"/>
      <c r="L46" s="26" t="s">
        <v>102</v>
      </c>
    </row>
    <row r="47" spans="1:12" s="4" customFormat="1" ht="26.25" customHeight="1" x14ac:dyDescent="0.25">
      <c r="A47" s="25" t="s">
        <v>47</v>
      </c>
      <c r="B47" s="24">
        <v>14</v>
      </c>
      <c r="C47" s="28">
        <v>10085322493</v>
      </c>
      <c r="D47" s="99" t="s">
        <v>105</v>
      </c>
      <c r="E47" s="90">
        <v>38249</v>
      </c>
      <c r="F47" s="78" t="s">
        <v>37</v>
      </c>
      <c r="G47" s="73" t="s">
        <v>106</v>
      </c>
      <c r="H47" s="87"/>
      <c r="I47" s="57"/>
      <c r="J47" s="43"/>
      <c r="K47" s="24"/>
      <c r="L47" s="26" t="s">
        <v>102</v>
      </c>
    </row>
    <row r="48" spans="1:12" s="4" customFormat="1" ht="26.25" customHeight="1" x14ac:dyDescent="0.25">
      <c r="A48" s="25" t="s">
        <v>47</v>
      </c>
      <c r="B48" s="24">
        <v>18</v>
      </c>
      <c r="C48" s="28">
        <v>10126421090</v>
      </c>
      <c r="D48" s="99" t="s">
        <v>107</v>
      </c>
      <c r="E48" s="90">
        <v>37209</v>
      </c>
      <c r="F48" s="78" t="s">
        <v>37</v>
      </c>
      <c r="G48" s="73" t="s">
        <v>77</v>
      </c>
      <c r="H48" s="87"/>
      <c r="I48" s="57"/>
      <c r="J48" s="43"/>
      <c r="K48" s="24"/>
      <c r="L48" s="26" t="s">
        <v>102</v>
      </c>
    </row>
    <row r="49" spans="1:12" s="4" customFormat="1" ht="26.25" customHeight="1" x14ac:dyDescent="0.25">
      <c r="A49" s="25" t="s">
        <v>47</v>
      </c>
      <c r="B49" s="24">
        <v>22</v>
      </c>
      <c r="C49" s="28">
        <v>10036059328</v>
      </c>
      <c r="D49" s="99" t="s">
        <v>108</v>
      </c>
      <c r="E49" s="90">
        <v>37004</v>
      </c>
      <c r="F49" s="78" t="s">
        <v>24</v>
      </c>
      <c r="G49" s="73" t="s">
        <v>60</v>
      </c>
      <c r="H49" s="87"/>
      <c r="I49" s="57"/>
      <c r="J49" s="43"/>
      <c r="K49" s="24"/>
      <c r="L49" s="26" t="s">
        <v>102</v>
      </c>
    </row>
    <row r="50" spans="1:12" s="4" customFormat="1" ht="26.25" customHeight="1" x14ac:dyDescent="0.25">
      <c r="A50" s="25" t="s">
        <v>47</v>
      </c>
      <c r="B50" s="24">
        <v>25</v>
      </c>
      <c r="C50" s="28">
        <v>10092441283</v>
      </c>
      <c r="D50" s="99" t="s">
        <v>109</v>
      </c>
      <c r="E50" s="90">
        <v>37941</v>
      </c>
      <c r="F50" s="78" t="s">
        <v>37</v>
      </c>
      <c r="G50" s="73" t="s">
        <v>52</v>
      </c>
      <c r="H50" s="87"/>
      <c r="I50" s="57"/>
      <c r="J50" s="43"/>
      <c r="K50" s="24"/>
      <c r="L50" s="26" t="s">
        <v>102</v>
      </c>
    </row>
    <row r="51" spans="1:12" s="4" customFormat="1" ht="26.25" customHeight="1" x14ac:dyDescent="0.25">
      <c r="A51" s="25" t="s">
        <v>120</v>
      </c>
      <c r="B51" s="24">
        <v>34</v>
      </c>
      <c r="C51" s="28">
        <v>10117764044</v>
      </c>
      <c r="D51" s="99" t="s">
        <v>110</v>
      </c>
      <c r="E51" s="90">
        <v>37707</v>
      </c>
      <c r="F51" s="78" t="s">
        <v>24</v>
      </c>
      <c r="G51" s="73" t="s">
        <v>111</v>
      </c>
      <c r="H51" s="87"/>
      <c r="I51" s="57"/>
      <c r="J51" s="43"/>
      <c r="K51" s="24"/>
      <c r="L51" s="26" t="s">
        <v>102</v>
      </c>
    </row>
    <row r="52" spans="1:12" s="4" customFormat="1" ht="26.25" customHeight="1" x14ac:dyDescent="0.25">
      <c r="A52" s="25" t="s">
        <v>120</v>
      </c>
      <c r="B52" s="24">
        <v>35</v>
      </c>
      <c r="C52" s="28">
        <v>10117764448</v>
      </c>
      <c r="D52" s="99" t="s">
        <v>112</v>
      </c>
      <c r="E52" s="90">
        <v>38327</v>
      </c>
      <c r="F52" s="78" t="s">
        <v>24</v>
      </c>
      <c r="G52" s="73" t="s">
        <v>111</v>
      </c>
      <c r="H52" s="87"/>
      <c r="I52" s="57"/>
      <c r="J52" s="43"/>
      <c r="K52" s="24"/>
      <c r="L52" s="26" t="s">
        <v>102</v>
      </c>
    </row>
    <row r="53" spans="1:12" s="4" customFormat="1" ht="26.25" customHeight="1" x14ac:dyDescent="0.25">
      <c r="A53" s="25" t="s">
        <v>120</v>
      </c>
      <c r="B53" s="24">
        <v>36</v>
      </c>
      <c r="C53" s="28">
        <v>10119229552</v>
      </c>
      <c r="D53" s="99" t="s">
        <v>113</v>
      </c>
      <c r="E53" s="90">
        <v>38067</v>
      </c>
      <c r="F53" s="78" t="s">
        <v>24</v>
      </c>
      <c r="G53" s="73" t="s">
        <v>111</v>
      </c>
      <c r="H53" s="87"/>
      <c r="I53" s="57"/>
      <c r="J53" s="43"/>
      <c r="K53" s="24"/>
      <c r="L53" s="26" t="s">
        <v>102</v>
      </c>
    </row>
    <row r="54" spans="1:12" s="4" customFormat="1" ht="26.25" customHeight="1" x14ac:dyDescent="0.25">
      <c r="A54" s="25" t="s">
        <v>47</v>
      </c>
      <c r="B54" s="24">
        <v>2</v>
      </c>
      <c r="C54" s="28">
        <v>10034971211</v>
      </c>
      <c r="D54" s="99" t="s">
        <v>115</v>
      </c>
      <c r="E54" s="90">
        <v>36766</v>
      </c>
      <c r="F54" s="78" t="s">
        <v>37</v>
      </c>
      <c r="G54" s="28" t="s">
        <v>121</v>
      </c>
      <c r="H54" s="87"/>
      <c r="I54" s="57"/>
      <c r="J54" s="43"/>
      <c r="K54" s="24"/>
      <c r="L54" s="26" t="s">
        <v>103</v>
      </c>
    </row>
    <row r="55" spans="1:12" s="4" customFormat="1" ht="26.25" customHeight="1" x14ac:dyDescent="0.25">
      <c r="A55" s="25" t="s">
        <v>47</v>
      </c>
      <c r="B55" s="24">
        <v>3</v>
      </c>
      <c r="C55" s="28">
        <v>10036027400</v>
      </c>
      <c r="D55" s="99" t="s">
        <v>116</v>
      </c>
      <c r="E55" s="90">
        <v>38154</v>
      </c>
      <c r="F55" s="78" t="s">
        <v>24</v>
      </c>
      <c r="G55" s="28" t="s">
        <v>121</v>
      </c>
      <c r="H55" s="87"/>
      <c r="I55" s="57"/>
      <c r="J55" s="43"/>
      <c r="K55" s="24"/>
      <c r="L55" s="26" t="s">
        <v>101</v>
      </c>
    </row>
    <row r="56" spans="1:12" s="4" customFormat="1" ht="26.25" customHeight="1" x14ac:dyDescent="0.25">
      <c r="A56" s="25" t="s">
        <v>47</v>
      </c>
      <c r="B56" s="24">
        <v>6</v>
      </c>
      <c r="C56" s="28">
        <v>10036034975</v>
      </c>
      <c r="D56" s="99" t="s">
        <v>117</v>
      </c>
      <c r="E56" s="90">
        <v>37638</v>
      </c>
      <c r="F56" s="78" t="s">
        <v>37</v>
      </c>
      <c r="G56" s="28" t="s">
        <v>121</v>
      </c>
      <c r="H56" s="87"/>
      <c r="I56" s="57"/>
      <c r="J56" s="43"/>
      <c r="K56" s="24"/>
      <c r="L56" s="26" t="s">
        <v>101</v>
      </c>
    </row>
    <row r="57" spans="1:12" s="4" customFormat="1" ht="26.25" customHeight="1" x14ac:dyDescent="0.25">
      <c r="A57" s="25" t="s">
        <v>47</v>
      </c>
      <c r="B57" s="24">
        <v>9</v>
      </c>
      <c r="C57" s="28">
        <v>10023524807</v>
      </c>
      <c r="D57" s="99" t="s">
        <v>118</v>
      </c>
      <c r="E57" s="90">
        <v>36182</v>
      </c>
      <c r="F57" s="78" t="s">
        <v>37</v>
      </c>
      <c r="G57" s="73" t="s">
        <v>50</v>
      </c>
      <c r="H57" s="87"/>
      <c r="I57" s="57"/>
      <c r="J57" s="43"/>
      <c r="K57" s="24"/>
      <c r="L57" s="26" t="s">
        <v>100</v>
      </c>
    </row>
    <row r="58" spans="1:12" s="4" customFormat="1" ht="26.25" customHeight="1" thickBot="1" x14ac:dyDescent="0.3">
      <c r="A58" s="70" t="s">
        <v>114</v>
      </c>
      <c r="B58" s="68">
        <v>29</v>
      </c>
      <c r="C58" s="71">
        <v>10083380473</v>
      </c>
      <c r="D58" s="105" t="s">
        <v>119</v>
      </c>
      <c r="E58" s="106">
        <v>37347</v>
      </c>
      <c r="F58" s="84" t="s">
        <v>24</v>
      </c>
      <c r="G58" s="75" t="s">
        <v>59</v>
      </c>
      <c r="H58" s="107"/>
      <c r="I58" s="67"/>
      <c r="J58" s="62"/>
      <c r="K58" s="68"/>
      <c r="L58" s="72"/>
    </row>
    <row r="59" spans="1:12" ht="9" customHeight="1" thickTop="1" thickBot="1" x14ac:dyDescent="0.35">
      <c r="A59" s="79"/>
      <c r="B59" s="80"/>
      <c r="C59" s="80"/>
      <c r="D59" s="100"/>
      <c r="E59" s="81"/>
      <c r="F59" s="82"/>
      <c r="G59" s="81"/>
      <c r="H59" s="83"/>
      <c r="I59" s="83"/>
      <c r="J59" s="44"/>
      <c r="K59" s="83"/>
      <c r="L59" s="83"/>
    </row>
    <row r="60" spans="1:12" ht="15" thickTop="1" x14ac:dyDescent="0.25">
      <c r="A60" s="142" t="s">
        <v>5</v>
      </c>
      <c r="B60" s="143"/>
      <c r="C60" s="143"/>
      <c r="D60" s="143"/>
      <c r="E60" s="143"/>
      <c r="F60" s="143"/>
      <c r="G60" s="143" t="s">
        <v>6</v>
      </c>
      <c r="H60" s="143"/>
      <c r="I60" s="143"/>
      <c r="J60" s="143"/>
      <c r="K60" s="143"/>
      <c r="L60" s="144"/>
    </row>
    <row r="61" spans="1:12" x14ac:dyDescent="0.25">
      <c r="A61" s="29" t="s">
        <v>27</v>
      </c>
      <c r="B61" s="8"/>
      <c r="C61" s="32"/>
      <c r="D61" s="101"/>
      <c r="E61" s="91"/>
      <c r="F61" s="53"/>
      <c r="G61" s="33" t="s">
        <v>38</v>
      </c>
      <c r="H61" s="63">
        <v>14</v>
      </c>
      <c r="I61" s="47"/>
      <c r="J61" s="48"/>
      <c r="K61" s="45" t="s">
        <v>36</v>
      </c>
      <c r="L61" s="74">
        <f>COUNTIF(F23:F58,"ЗМС")</f>
        <v>0</v>
      </c>
    </row>
    <row r="62" spans="1:12" x14ac:dyDescent="0.25">
      <c r="A62" s="29" t="s">
        <v>28</v>
      </c>
      <c r="B62" s="8"/>
      <c r="C62" s="34"/>
      <c r="D62" s="102"/>
      <c r="E62" s="92"/>
      <c r="F62" s="54"/>
      <c r="G62" s="35" t="s">
        <v>31</v>
      </c>
      <c r="H62" s="63">
        <f>H63+H68</f>
        <v>33</v>
      </c>
      <c r="I62" s="49"/>
      <c r="J62" s="50"/>
      <c r="K62" s="45" t="s">
        <v>21</v>
      </c>
      <c r="L62" s="74">
        <f>COUNTIF(F23:F58,"МСМК")</f>
        <v>0</v>
      </c>
    </row>
    <row r="63" spans="1:12" x14ac:dyDescent="0.25">
      <c r="A63" s="29" t="s">
        <v>29</v>
      </c>
      <c r="B63" s="8"/>
      <c r="C63" s="37"/>
      <c r="D63" s="103"/>
      <c r="E63" s="92"/>
      <c r="F63" s="54"/>
      <c r="G63" s="35" t="s">
        <v>32</v>
      </c>
      <c r="H63" s="63">
        <f>H64+H65+H66+H67</f>
        <v>32</v>
      </c>
      <c r="I63" s="49"/>
      <c r="J63" s="50"/>
      <c r="K63" s="45" t="s">
        <v>24</v>
      </c>
      <c r="L63" s="74">
        <f>COUNTIF(F23:F58,"МС")</f>
        <v>27</v>
      </c>
    </row>
    <row r="64" spans="1:12" x14ac:dyDescent="0.25">
      <c r="A64" s="29" t="s">
        <v>30</v>
      </c>
      <c r="B64" s="8"/>
      <c r="C64" s="37"/>
      <c r="D64" s="103"/>
      <c r="E64" s="92"/>
      <c r="F64" s="54"/>
      <c r="G64" s="35" t="s">
        <v>33</v>
      </c>
      <c r="H64" s="63">
        <f>COUNT(A23:A88)</f>
        <v>23</v>
      </c>
      <c r="I64" s="49"/>
      <c r="J64" s="50"/>
      <c r="K64" s="45" t="s">
        <v>37</v>
      </c>
      <c r="L64" s="74">
        <f>COUNTIF(F23:F58,"КМС")</f>
        <v>9</v>
      </c>
    </row>
    <row r="65" spans="1:12" x14ac:dyDescent="0.25">
      <c r="A65" s="29"/>
      <c r="B65" s="8"/>
      <c r="C65" s="37"/>
      <c r="D65" s="103"/>
      <c r="E65" s="92"/>
      <c r="F65" s="54"/>
      <c r="G65" s="35" t="s">
        <v>46</v>
      </c>
      <c r="H65" s="63">
        <f>COUNTIF(A23:A87,"ЛИМ")</f>
        <v>0</v>
      </c>
      <c r="I65" s="49"/>
      <c r="J65" s="50"/>
      <c r="K65" s="45" t="s">
        <v>45</v>
      </c>
      <c r="L65" s="74">
        <f>COUNTIF(F23:F58,"1 СР")</f>
        <v>0</v>
      </c>
    </row>
    <row r="66" spans="1:12" x14ac:dyDescent="0.25">
      <c r="A66" s="29"/>
      <c r="B66" s="8"/>
      <c r="C66" s="8"/>
      <c r="D66" s="103"/>
      <c r="E66" s="92"/>
      <c r="F66" s="54"/>
      <c r="G66" s="35" t="s">
        <v>34</v>
      </c>
      <c r="H66" s="63">
        <f>COUNTIF(A23:A87,"НФ")</f>
        <v>9</v>
      </c>
      <c r="I66" s="49"/>
      <c r="J66" s="50"/>
      <c r="K66" s="45" t="s">
        <v>48</v>
      </c>
      <c r="L66" s="74">
        <f>COUNTIF(F23:F58,"2 СР")</f>
        <v>0</v>
      </c>
    </row>
    <row r="67" spans="1:12" x14ac:dyDescent="0.25">
      <c r="A67" s="29"/>
      <c r="B67" s="8"/>
      <c r="C67" s="8"/>
      <c r="D67" s="103"/>
      <c r="E67" s="92"/>
      <c r="F67" s="54"/>
      <c r="G67" s="35" t="s">
        <v>39</v>
      </c>
      <c r="H67" s="63">
        <f>COUNTIF(A23:A87,"ДСКВ")</f>
        <v>0</v>
      </c>
      <c r="I67" s="49"/>
      <c r="J67" s="50"/>
      <c r="K67" s="45" t="s">
        <v>49</v>
      </c>
      <c r="L67" s="74">
        <f>COUNTIF(F23:F59,"3 СР")</f>
        <v>0</v>
      </c>
    </row>
    <row r="68" spans="1:12" x14ac:dyDescent="0.25">
      <c r="A68" s="29"/>
      <c r="B68" s="8"/>
      <c r="C68" s="8"/>
      <c r="D68" s="103"/>
      <c r="E68" s="93"/>
      <c r="F68" s="55"/>
      <c r="G68" s="35" t="s">
        <v>35</v>
      </c>
      <c r="H68" s="63">
        <f>COUNTIF(A23:A87,"НС")</f>
        <v>1</v>
      </c>
      <c r="I68" s="51"/>
      <c r="J68" s="52"/>
      <c r="K68" s="45"/>
      <c r="L68" s="36"/>
    </row>
    <row r="69" spans="1:12" ht="9.75" customHeight="1" x14ac:dyDescent="0.25">
      <c r="A69" s="14"/>
      <c r="L69" s="15"/>
    </row>
    <row r="70" spans="1:12" ht="15.6" x14ac:dyDescent="0.25">
      <c r="A70" s="145" t="s">
        <v>3</v>
      </c>
      <c r="B70" s="146"/>
      <c r="C70" s="146"/>
      <c r="D70" s="146"/>
      <c r="E70" s="146" t="s">
        <v>12</v>
      </c>
      <c r="F70" s="146"/>
      <c r="G70" s="146"/>
      <c r="H70" s="146"/>
      <c r="I70" s="146" t="s">
        <v>4</v>
      </c>
      <c r="J70" s="146"/>
      <c r="K70" s="146"/>
      <c r="L70" s="147"/>
    </row>
    <row r="71" spans="1:12" x14ac:dyDescent="0.25">
      <c r="A71" s="132"/>
      <c r="B71" s="133"/>
      <c r="C71" s="133"/>
      <c r="D71" s="133"/>
      <c r="E71" s="133"/>
      <c r="F71" s="148"/>
      <c r="G71" s="148"/>
      <c r="H71" s="148"/>
      <c r="I71" s="148"/>
      <c r="J71" s="148"/>
      <c r="K71" s="148"/>
      <c r="L71" s="149"/>
    </row>
    <row r="72" spans="1:12" x14ac:dyDescent="0.25">
      <c r="A72" s="59"/>
      <c r="F72" s="60"/>
      <c r="G72" s="60"/>
      <c r="H72" s="60"/>
      <c r="I72" s="60"/>
      <c r="J72" s="60"/>
      <c r="K72" s="60"/>
      <c r="L72" s="61"/>
    </row>
    <row r="73" spans="1:12" x14ac:dyDescent="0.25">
      <c r="A73" s="59"/>
      <c r="F73" s="60"/>
      <c r="G73" s="60"/>
      <c r="H73" s="60"/>
      <c r="I73" s="60"/>
      <c r="J73" s="60"/>
      <c r="K73" s="60"/>
      <c r="L73" s="61"/>
    </row>
    <row r="74" spans="1:12" x14ac:dyDescent="0.25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53"/>
    </row>
    <row r="75" spans="1:12" x14ac:dyDescent="0.25">
      <c r="A75" s="132"/>
      <c r="B75" s="133"/>
      <c r="C75" s="133"/>
      <c r="D75" s="133"/>
      <c r="E75" s="133"/>
      <c r="F75" s="134"/>
      <c r="G75" s="134"/>
      <c r="H75" s="134"/>
      <c r="I75" s="134"/>
      <c r="J75" s="134"/>
      <c r="K75" s="134"/>
      <c r="L75" s="135"/>
    </row>
    <row r="76" spans="1:12" ht="16.2" thickBot="1" x14ac:dyDescent="0.3">
      <c r="A76" s="150"/>
      <c r="B76" s="151"/>
      <c r="C76" s="151"/>
      <c r="D76" s="151"/>
      <c r="E76" s="151" t="str">
        <f>G17</f>
        <v>Попова Е.В. (ВК, Воронежская область)</v>
      </c>
      <c r="F76" s="151"/>
      <c r="G76" s="151"/>
      <c r="H76" s="151"/>
      <c r="I76" s="151" t="str">
        <f>G18</f>
        <v>Афанасьева Е.А. (ВК, Свердловская область)</v>
      </c>
      <c r="J76" s="151"/>
      <c r="K76" s="151"/>
      <c r="L76" s="152"/>
    </row>
    <row r="77" spans="1:12" ht="14.4" thickTop="1" x14ac:dyDescent="0.25"/>
  </sheetData>
  <mergeCells count="40">
    <mergeCell ref="A76:D76"/>
    <mergeCell ref="E76:H76"/>
    <mergeCell ref="I76:L76"/>
    <mergeCell ref="A74:E74"/>
    <mergeCell ref="F74:L74"/>
    <mergeCell ref="F21:F22"/>
    <mergeCell ref="G21:G22"/>
    <mergeCell ref="A75:E75"/>
    <mergeCell ref="F75:L75"/>
    <mergeCell ref="H21:H22"/>
    <mergeCell ref="I21:I22"/>
    <mergeCell ref="J21:J22"/>
    <mergeCell ref="K21:K22"/>
    <mergeCell ref="L21:L22"/>
    <mergeCell ref="A60:F60"/>
    <mergeCell ref="G60:L60"/>
    <mergeCell ref="A70:D70"/>
    <mergeCell ref="E70:H70"/>
    <mergeCell ref="I70:L70"/>
    <mergeCell ref="A71:E71"/>
    <mergeCell ref="F71:L71"/>
    <mergeCell ref="A21:A22"/>
    <mergeCell ref="B21:B22"/>
    <mergeCell ref="C21:C22"/>
    <mergeCell ref="D21:D22"/>
    <mergeCell ref="E21:E22"/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</mergeCells>
  <phoneticPr fontId="22" type="noConversion"/>
  <conditionalFormatting sqref="B2">
    <cfRule type="duplicateValues" dxfId="4" priority="6"/>
  </conditionalFormatting>
  <conditionalFormatting sqref="B3">
    <cfRule type="duplicateValues" dxfId="3" priority="5"/>
  </conditionalFormatting>
  <conditionalFormatting sqref="B4">
    <cfRule type="duplicateValues" dxfId="2" priority="4"/>
  </conditionalFormatting>
  <conditionalFormatting sqref="B1 B6:B7 B9:B11 B13:B14 B16:B45 B59:B1048576">
    <cfRule type="duplicateValues" dxfId="1" priority="9"/>
  </conditionalFormatting>
  <conditionalFormatting sqref="B46:B58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женщины</vt:lpstr>
      <vt:lpstr>'многодневная гонка женщины'!Заголовки_для_печати</vt:lpstr>
      <vt:lpstr>'многодневная гонка женщины'!Область_печати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2023-08-22T09:22:28Z</dcterms:modified>
</cp:coreProperties>
</file>